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9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5" windowWidth="14805" windowHeight="7530" tabRatio="827" firstSheet="6" activeTab="13"/>
  </bookViews>
  <sheets>
    <sheet name="Info" sheetId="70" r:id="rId1"/>
    <sheet name="1. key ratios" sheetId="6" r:id="rId2"/>
    <sheet name="2. RC" sheetId="62" r:id="rId3"/>
    <sheet name="3. PL" sheetId="53" r:id="rId4"/>
    <sheet name="4. Off-Balance" sheetId="75" r:id="rId5"/>
    <sheet name="5. RWA" sheetId="71" r:id="rId6"/>
    <sheet name="6. Administrators-shareholders" sheetId="52" r:id="rId7"/>
    <sheet name="7. LI1" sheetId="72" r:id="rId8"/>
    <sheet name="8. LI2" sheetId="73" r:id="rId9"/>
    <sheet name="9. Capital" sheetId="28" r:id="rId10"/>
    <sheet name="10. CC2" sheetId="69" r:id="rId11"/>
    <sheet name="11. CRWA" sheetId="35" r:id="rId12"/>
    <sheet name="12. CRM" sheetId="64" r:id="rId13"/>
    <sheet name="13. CRME" sheetId="74" r:id="rId14"/>
    <sheet name="14. CICR" sheetId="36" r:id="rId15"/>
    <sheet name="15. CCR" sheetId="37" r:id="rId16"/>
    <sheet name="16. CR-General" sheetId="76" r:id="rId17"/>
    <sheet name="17. CR-Quality" sheetId="77" r:id="rId18"/>
    <sheet name="18. CR-PTI,LTV" sheetId="78" r:id="rId19"/>
    <sheet name="19. CR (ratios)" sheetId="79" r:id="rId20"/>
  </sheets>
  <externalReferences>
    <externalReference r:id="rId21"/>
    <externalReference r:id="rId22"/>
    <externalReference r:id="rId23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>#REF!</definedName>
    <definedName name="ACC_CRS" localSheetId="4">#REF!</definedName>
    <definedName name="ACC_CRS">#REF!</definedName>
    <definedName name="ACC_DBS" localSheetId="4">#REF!</definedName>
    <definedName name="ACC_DBS">#REF!</definedName>
    <definedName name="ACC_ISO" localSheetId="4">#REF!</definedName>
    <definedName name="ACC_ISO">#REF!</definedName>
    <definedName name="ACC_SALDO" localSheetId="4">#REF!</definedName>
    <definedName name="ACC_SALDO">#REF!</definedName>
    <definedName name="BS_BALACC" localSheetId="4">#REF!</definedName>
    <definedName name="BS_BALACC">#REF!</definedName>
    <definedName name="BS_BALANCE" localSheetId="4">#REF!</definedName>
    <definedName name="BS_BALANCE">#REF!</definedName>
    <definedName name="BS_CR" localSheetId="4">#REF!</definedName>
    <definedName name="BS_CR">#REF!</definedName>
    <definedName name="BS_CR_EQU" localSheetId="4">#REF!</definedName>
    <definedName name="BS_CR_EQU">#REF!</definedName>
    <definedName name="BS_DB" localSheetId="4">#REF!</definedName>
    <definedName name="BS_DB">#REF!</definedName>
    <definedName name="BS_DB_EQU" localSheetId="4">#REF!</definedName>
    <definedName name="BS_DB_EQU">#REF!</definedName>
    <definedName name="BS_DT" localSheetId="4">#REF!</definedName>
    <definedName name="BS_DT">#REF!</definedName>
    <definedName name="BS_ISO" localSheetId="4">#REF!</definedName>
    <definedName name="BS_ISO">#REF!</definedName>
    <definedName name="CurrentDate" localSheetId="4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/>
</workbook>
</file>

<file path=xl/calcChain.xml><?xml version="1.0" encoding="utf-8"?>
<calcChain xmlns="http://schemas.openxmlformats.org/spreadsheetml/2006/main">
  <c r="CC40" i="76" l="1"/>
  <c r="CB40" i="76"/>
  <c r="CA40" i="76"/>
  <c r="BZ40" i="76"/>
  <c r="CD40" i="76" s="1"/>
  <c r="CC49" i="76"/>
  <c r="CB49" i="76"/>
  <c r="CA49" i="76"/>
  <c r="BZ49" i="76"/>
  <c r="CC58" i="76"/>
  <c r="CB58" i="76"/>
  <c r="CA58" i="76"/>
  <c r="BZ58" i="76"/>
  <c r="CC38" i="76"/>
  <c r="CB38" i="76"/>
  <c r="CA38" i="76"/>
  <c r="CC86" i="76"/>
  <c r="CB86" i="76"/>
  <c r="CA86" i="76"/>
  <c r="BZ86" i="76"/>
  <c r="CC79" i="76"/>
  <c r="CB79" i="76"/>
  <c r="CA79" i="76"/>
  <c r="BZ79" i="76"/>
  <c r="CC71" i="76"/>
  <c r="CB71" i="76"/>
  <c r="CA71" i="76"/>
  <c r="BZ71" i="76"/>
  <c r="CC63" i="76"/>
  <c r="CB63" i="76"/>
  <c r="CA63" i="76"/>
  <c r="CD60" i="76"/>
  <c r="CD59" i="76"/>
  <c r="CD58" i="76"/>
  <c r="CD57" i="76"/>
  <c r="CD56" i="76"/>
  <c r="CD55" i="76"/>
  <c r="CD54" i="76"/>
  <c r="CD53" i="76"/>
  <c r="CD52" i="76"/>
  <c r="CD51" i="76"/>
  <c r="CD50" i="76"/>
  <c r="CD49" i="76"/>
  <c r="CD48" i="76"/>
  <c r="CD47" i="76"/>
  <c r="CD46" i="76"/>
  <c r="CD45" i="76"/>
  <c r="CD44" i="76"/>
  <c r="CD43" i="76"/>
  <c r="CD42" i="76"/>
  <c r="CD41" i="76"/>
  <c r="CD39" i="76"/>
  <c r="CD37" i="76"/>
  <c r="CD36" i="76"/>
  <c r="CD35" i="76"/>
  <c r="CD34" i="76"/>
  <c r="CD33" i="76"/>
  <c r="CD32" i="76"/>
  <c r="CD31" i="76"/>
  <c r="CD30" i="76"/>
  <c r="CD29" i="76"/>
  <c r="CD28" i="76"/>
  <c r="CD27" i="76"/>
  <c r="CD26" i="76"/>
  <c r="CD25" i="76"/>
  <c r="CD24" i="76"/>
  <c r="CD23" i="76"/>
  <c r="CD22" i="76"/>
  <c r="CD21" i="76"/>
  <c r="CD20" i="76"/>
  <c r="CD19" i="76"/>
  <c r="CD18" i="76"/>
  <c r="CD17" i="76"/>
  <c r="CD16" i="76"/>
  <c r="CD15" i="76"/>
  <c r="CD14" i="76"/>
  <c r="CD13" i="76"/>
  <c r="CD12" i="76"/>
  <c r="CD11" i="76"/>
  <c r="CD10" i="76"/>
  <c r="CD9" i="76"/>
  <c r="CD8" i="76"/>
  <c r="BZ38" i="76" l="1"/>
  <c r="CD38" i="76" l="1"/>
  <c r="BZ63" i="76"/>
  <c r="BY63" i="76" l="1"/>
  <c r="D39" i="79" l="1"/>
  <c r="AK39" i="79"/>
  <c r="AJ39" i="79"/>
  <c r="AI39" i="79"/>
  <c r="AH39" i="79"/>
  <c r="AG39" i="79"/>
  <c r="AF39" i="79"/>
  <c r="AE39" i="79"/>
  <c r="AD39" i="79"/>
  <c r="AC39" i="79"/>
  <c r="AB39" i="79"/>
  <c r="Z39" i="79"/>
  <c r="Y39" i="79"/>
  <c r="X39" i="79"/>
  <c r="W39" i="79"/>
  <c r="V39" i="79"/>
  <c r="U39" i="79"/>
  <c r="T39" i="79"/>
  <c r="M39" i="79"/>
  <c r="N39" i="79"/>
  <c r="O39" i="79"/>
  <c r="P39" i="79"/>
  <c r="Q39" i="79"/>
  <c r="R39" i="79"/>
  <c r="L39" i="79"/>
  <c r="J39" i="79"/>
  <c r="E39" i="79"/>
  <c r="F39" i="79"/>
  <c r="G39" i="79"/>
  <c r="H39" i="79"/>
  <c r="I39" i="79"/>
  <c r="BS91" i="76" l="1"/>
  <c r="BR91" i="76"/>
  <c r="BQ91" i="76"/>
  <c r="BP91" i="76"/>
  <c r="BS90" i="76"/>
  <c r="BR90" i="76"/>
  <c r="BQ90" i="76"/>
  <c r="BP90" i="76"/>
  <c r="BS89" i="76"/>
  <c r="BR89" i="76"/>
  <c r="BQ89" i="76"/>
  <c r="BP89" i="76"/>
  <c r="BS88" i="76"/>
  <c r="BR88" i="76"/>
  <c r="BQ88" i="76"/>
  <c r="BP88" i="76"/>
  <c r="BS87" i="76"/>
  <c r="BR87" i="76"/>
  <c r="BQ87" i="76"/>
  <c r="BP87" i="76"/>
  <c r="BS85" i="76"/>
  <c r="BR85" i="76"/>
  <c r="BQ85" i="76"/>
  <c r="BP85" i="76"/>
  <c r="BS84" i="76"/>
  <c r="BR84" i="76"/>
  <c r="BQ84" i="76"/>
  <c r="BP84" i="76"/>
  <c r="BS83" i="76"/>
  <c r="BR83" i="76"/>
  <c r="BQ83" i="76"/>
  <c r="BP83" i="76"/>
  <c r="BS82" i="76"/>
  <c r="BR82" i="76"/>
  <c r="BQ82" i="76"/>
  <c r="BP82" i="76"/>
  <c r="BS81" i="76"/>
  <c r="BR81" i="76"/>
  <c r="BQ81" i="76"/>
  <c r="BP81" i="76"/>
  <c r="BS80" i="76"/>
  <c r="BR80" i="76"/>
  <c r="BQ80" i="76"/>
  <c r="BP80" i="76"/>
  <c r="BS78" i="76"/>
  <c r="BR78" i="76"/>
  <c r="BQ78" i="76"/>
  <c r="BP78" i="76"/>
  <c r="BS77" i="76"/>
  <c r="BR77" i="76"/>
  <c r="BQ77" i="76"/>
  <c r="BP77" i="76"/>
  <c r="BS76" i="76"/>
  <c r="BR76" i="76"/>
  <c r="BQ76" i="76"/>
  <c r="BP76" i="76"/>
  <c r="BS75" i="76"/>
  <c r="BR75" i="76"/>
  <c r="BQ75" i="76"/>
  <c r="BP75" i="76"/>
  <c r="BS74" i="76"/>
  <c r="BR74" i="76"/>
  <c r="BQ74" i="76"/>
  <c r="BP74" i="76"/>
  <c r="BS73" i="76"/>
  <c r="BR73" i="76"/>
  <c r="BQ73" i="76"/>
  <c r="BP73" i="76"/>
  <c r="BS72" i="76"/>
  <c r="BR72" i="76"/>
  <c r="BQ72" i="76"/>
  <c r="BP72" i="76"/>
  <c r="BS70" i="76"/>
  <c r="BR70" i="76"/>
  <c r="BQ70" i="76"/>
  <c r="BP70" i="76"/>
  <c r="BS69" i="76"/>
  <c r="BR69" i="76"/>
  <c r="BQ69" i="76"/>
  <c r="BP69" i="76"/>
  <c r="BS68" i="76"/>
  <c r="BR68" i="76"/>
  <c r="BQ68" i="76"/>
  <c r="BP68" i="76"/>
  <c r="BS67" i="76"/>
  <c r="BR67" i="76"/>
  <c r="BQ67" i="76"/>
  <c r="BP67" i="76"/>
  <c r="BS66" i="76"/>
  <c r="BR66" i="76"/>
  <c r="BQ66" i="76"/>
  <c r="BP66" i="76"/>
  <c r="BS65" i="76"/>
  <c r="BR65" i="76"/>
  <c r="BQ65" i="76"/>
  <c r="BP65" i="76"/>
  <c r="BS64" i="76"/>
  <c r="BR64" i="76"/>
  <c r="BQ64" i="76"/>
  <c r="BP64" i="76"/>
  <c r="BS62" i="76"/>
  <c r="BR62" i="76"/>
  <c r="BQ62" i="76"/>
  <c r="BP62" i="76"/>
  <c r="BS61" i="76"/>
  <c r="BR61" i="76"/>
  <c r="BQ61" i="76"/>
  <c r="BP61" i="76"/>
  <c r="BS60" i="76"/>
  <c r="BR60" i="76"/>
  <c r="BQ60" i="76"/>
  <c r="BP60" i="76"/>
  <c r="BS59" i="76"/>
  <c r="BR59" i="76"/>
  <c r="BQ59" i="76"/>
  <c r="BP59" i="76"/>
  <c r="BS57" i="76"/>
  <c r="BR57" i="76"/>
  <c r="BQ57" i="76"/>
  <c r="BP57" i="76"/>
  <c r="BS56" i="76"/>
  <c r="BR56" i="76"/>
  <c r="BQ56" i="76"/>
  <c r="BP56" i="76"/>
  <c r="BS55" i="76"/>
  <c r="BR55" i="76"/>
  <c r="BQ55" i="76"/>
  <c r="BP55" i="76"/>
  <c r="BS54" i="76"/>
  <c r="BR54" i="76"/>
  <c r="BQ54" i="76"/>
  <c r="BP54" i="76"/>
  <c r="BS53" i="76"/>
  <c r="BR53" i="76"/>
  <c r="BQ53" i="76"/>
  <c r="BP53" i="76"/>
  <c r="BS52" i="76"/>
  <c r="BR52" i="76"/>
  <c r="BQ52" i="76"/>
  <c r="BP52" i="76"/>
  <c r="BS51" i="76"/>
  <c r="BR51" i="76"/>
  <c r="BQ51" i="76"/>
  <c r="BP51" i="76"/>
  <c r="BS50" i="76"/>
  <c r="BR50" i="76"/>
  <c r="BQ50" i="76"/>
  <c r="BP50" i="76"/>
  <c r="BS48" i="76"/>
  <c r="BR48" i="76"/>
  <c r="BQ48" i="76"/>
  <c r="BP48" i="76"/>
  <c r="BS47" i="76"/>
  <c r="BR47" i="76"/>
  <c r="BQ47" i="76"/>
  <c r="BP47" i="76"/>
  <c r="BS46" i="76"/>
  <c r="BR46" i="76"/>
  <c r="BQ46" i="76"/>
  <c r="BP46" i="76"/>
  <c r="BS45" i="76"/>
  <c r="BR45" i="76"/>
  <c r="BQ45" i="76"/>
  <c r="BP45" i="76"/>
  <c r="BS44" i="76"/>
  <c r="BR44" i="76"/>
  <c r="BQ44" i="76"/>
  <c r="BP44" i="76"/>
  <c r="BS43" i="76"/>
  <c r="BR43" i="76"/>
  <c r="BQ43" i="76"/>
  <c r="BP43" i="76"/>
  <c r="BS42" i="76"/>
  <c r="BR42" i="76"/>
  <c r="BQ42" i="76"/>
  <c r="BP42" i="76"/>
  <c r="BS41" i="76"/>
  <c r="BR41" i="76"/>
  <c r="BQ41" i="76"/>
  <c r="BP41" i="76"/>
  <c r="BP10" i="76"/>
  <c r="BQ10" i="76"/>
  <c r="BR10" i="76"/>
  <c r="BS10" i="76"/>
  <c r="BP11" i="76"/>
  <c r="BQ11" i="76"/>
  <c r="BR11" i="76"/>
  <c r="BS11" i="76"/>
  <c r="BP12" i="76"/>
  <c r="BQ12" i="76"/>
  <c r="BR12" i="76"/>
  <c r="BS12" i="76"/>
  <c r="BP13" i="76"/>
  <c r="BQ13" i="76"/>
  <c r="BR13" i="76"/>
  <c r="BS13" i="76"/>
  <c r="BP14" i="76"/>
  <c r="BQ14" i="76"/>
  <c r="BR14" i="76"/>
  <c r="BS14" i="76"/>
  <c r="BP15" i="76"/>
  <c r="BQ15" i="76"/>
  <c r="BR15" i="76"/>
  <c r="BS15" i="76"/>
  <c r="BP16" i="76"/>
  <c r="BQ16" i="76"/>
  <c r="BR16" i="76"/>
  <c r="BS16" i="76"/>
  <c r="BP17" i="76"/>
  <c r="BQ17" i="76"/>
  <c r="BR17" i="76"/>
  <c r="BS17" i="76"/>
  <c r="BP18" i="76"/>
  <c r="BQ18" i="76"/>
  <c r="BR18" i="76"/>
  <c r="BS18" i="76"/>
  <c r="BP19" i="76"/>
  <c r="BQ19" i="76"/>
  <c r="BR19" i="76"/>
  <c r="BS19" i="76"/>
  <c r="BP20" i="76"/>
  <c r="BQ20" i="76"/>
  <c r="BR20" i="76"/>
  <c r="BS20" i="76"/>
  <c r="BP21" i="76"/>
  <c r="BQ21" i="76"/>
  <c r="BR21" i="76"/>
  <c r="BS21" i="76"/>
  <c r="BP22" i="76"/>
  <c r="BQ22" i="76"/>
  <c r="BR22" i="76"/>
  <c r="BS22" i="76"/>
  <c r="BP23" i="76"/>
  <c r="BQ23" i="76"/>
  <c r="BR23" i="76"/>
  <c r="BS23" i="76"/>
  <c r="BP24" i="76"/>
  <c r="BQ24" i="76"/>
  <c r="BR24" i="76"/>
  <c r="BS24" i="76"/>
  <c r="BP25" i="76"/>
  <c r="BQ25" i="76"/>
  <c r="BR25" i="76"/>
  <c r="BS25" i="76"/>
  <c r="BP26" i="76"/>
  <c r="BQ26" i="76"/>
  <c r="BR26" i="76"/>
  <c r="BS26" i="76"/>
  <c r="BP27" i="76"/>
  <c r="BQ27" i="76"/>
  <c r="BR27" i="76"/>
  <c r="BS27" i="76"/>
  <c r="BP28" i="76"/>
  <c r="BQ28" i="76"/>
  <c r="BR28" i="76"/>
  <c r="BS28" i="76"/>
  <c r="BP29" i="76"/>
  <c r="BQ29" i="76"/>
  <c r="BR29" i="76"/>
  <c r="BS29" i="76"/>
  <c r="BP30" i="76"/>
  <c r="BQ30" i="76"/>
  <c r="BR30" i="76"/>
  <c r="BS30" i="76"/>
  <c r="BP31" i="76"/>
  <c r="BQ31" i="76"/>
  <c r="BR31" i="76"/>
  <c r="BS31" i="76"/>
  <c r="BP32" i="76"/>
  <c r="BQ32" i="76"/>
  <c r="BR32" i="76"/>
  <c r="BS32" i="76"/>
  <c r="BP33" i="76"/>
  <c r="BQ33" i="76"/>
  <c r="BR33" i="76"/>
  <c r="BS33" i="76"/>
  <c r="BP34" i="76"/>
  <c r="BQ34" i="76"/>
  <c r="BR34" i="76"/>
  <c r="BS34" i="76"/>
  <c r="BP35" i="76"/>
  <c r="BQ35" i="76"/>
  <c r="BR35" i="76"/>
  <c r="BS35" i="76"/>
  <c r="BP36" i="76"/>
  <c r="BQ36" i="76"/>
  <c r="BR36" i="76"/>
  <c r="BS36" i="76"/>
  <c r="BP37" i="76"/>
  <c r="BQ37" i="76"/>
  <c r="BR37" i="76"/>
  <c r="BS37" i="76"/>
  <c r="B2" i="79" l="1"/>
  <c r="B1" i="79"/>
  <c r="AA41" i="79"/>
  <c r="S41" i="79"/>
  <c r="K41" i="79"/>
  <c r="C41" i="79"/>
  <c r="AA39" i="79"/>
  <c r="S39" i="79"/>
  <c r="K39" i="79"/>
  <c r="C39" i="79" s="1"/>
  <c r="AA38" i="79"/>
  <c r="S38" i="79"/>
  <c r="K38" i="79"/>
  <c r="C38" i="79"/>
  <c r="K37" i="79"/>
  <c r="C37" i="79"/>
  <c r="AA36" i="79"/>
  <c r="S36" i="79"/>
  <c r="K36" i="79"/>
  <c r="C36" i="79"/>
  <c r="AA35" i="79"/>
  <c r="S35" i="79"/>
  <c r="K35" i="79"/>
  <c r="C35" i="79"/>
  <c r="AA34" i="79"/>
  <c r="S34" i="79"/>
  <c r="K34" i="79"/>
  <c r="C34" i="79"/>
  <c r="AA33" i="79"/>
  <c r="S33" i="79"/>
  <c r="K33" i="79"/>
  <c r="C33" i="79"/>
  <c r="AA32" i="79"/>
  <c r="S32" i="79"/>
  <c r="K32" i="79"/>
  <c r="C32" i="79"/>
  <c r="AA31" i="79"/>
  <c r="S31" i="79"/>
  <c r="K31" i="79"/>
  <c r="C31" i="79"/>
  <c r="AA30" i="79"/>
  <c r="S30" i="79"/>
  <c r="K30" i="79"/>
  <c r="C30" i="79"/>
  <c r="AA29" i="79"/>
  <c r="S29" i="79"/>
  <c r="K29" i="79"/>
  <c r="C29" i="79"/>
  <c r="AA28" i="79"/>
  <c r="S28" i="79"/>
  <c r="K28" i="79"/>
  <c r="C28" i="79"/>
  <c r="AA27" i="79"/>
  <c r="S27" i="79"/>
  <c r="K27" i="79"/>
  <c r="C27" i="79"/>
  <c r="AA26" i="79"/>
  <c r="S26" i="79"/>
  <c r="K26" i="79"/>
  <c r="C26" i="79"/>
  <c r="AA25" i="79"/>
  <c r="S25" i="79"/>
  <c r="K25" i="79"/>
  <c r="C25" i="79"/>
  <c r="AA24" i="79"/>
  <c r="S24" i="79"/>
  <c r="K24" i="79"/>
  <c r="C24" i="79"/>
  <c r="AA23" i="79"/>
  <c r="S23" i="79"/>
  <c r="K23" i="79"/>
  <c r="C23" i="79"/>
  <c r="AA22" i="79"/>
  <c r="S22" i="79"/>
  <c r="K22" i="79"/>
  <c r="C22" i="79"/>
  <c r="AA21" i="79"/>
  <c r="S21" i="79"/>
  <c r="K21" i="79"/>
  <c r="C21" i="79"/>
  <c r="AA20" i="79"/>
  <c r="S20" i="79"/>
  <c r="K20" i="79"/>
  <c r="C20" i="79"/>
  <c r="AA19" i="79"/>
  <c r="S19" i="79"/>
  <c r="K19" i="79"/>
  <c r="C19" i="79"/>
  <c r="AA18" i="79"/>
  <c r="S18" i="79"/>
  <c r="K18" i="79"/>
  <c r="C18" i="79"/>
  <c r="AA17" i="79"/>
  <c r="S17" i="79"/>
  <c r="K17" i="79"/>
  <c r="C17" i="79"/>
  <c r="AA16" i="79"/>
  <c r="S16" i="79"/>
  <c r="K16" i="79"/>
  <c r="C16" i="79"/>
  <c r="AA15" i="79"/>
  <c r="S15" i="79"/>
  <c r="K15" i="79"/>
  <c r="C15" i="79"/>
  <c r="AA10" i="79"/>
  <c r="S10" i="79"/>
  <c r="K10" i="79"/>
  <c r="C10" i="79"/>
  <c r="B2" i="78"/>
  <c r="B1" i="78"/>
  <c r="D96" i="78"/>
  <c r="D95" i="78"/>
  <c r="D94" i="78"/>
  <c r="D93" i="78"/>
  <c r="D92" i="78"/>
  <c r="D91" i="78"/>
  <c r="D90" i="78"/>
  <c r="D89" i="78"/>
  <c r="D88" i="78"/>
  <c r="D87" i="78"/>
  <c r="D86" i="78"/>
  <c r="D85" i="78"/>
  <c r="D84" i="78"/>
  <c r="D83" i="78"/>
  <c r="D82" i="78"/>
  <c r="D81" i="78"/>
  <c r="D77" i="78"/>
  <c r="D76" i="78"/>
  <c r="D75" i="78"/>
  <c r="D74" i="78"/>
  <c r="D73" i="78"/>
  <c r="D72" i="78"/>
  <c r="D71" i="78"/>
  <c r="D70" i="78"/>
  <c r="D69" i="78"/>
  <c r="D68" i="78"/>
  <c r="D67" i="78"/>
  <c r="D66" i="78"/>
  <c r="D65" i="78"/>
  <c r="O64" i="78"/>
  <c r="N64" i="78"/>
  <c r="M64" i="78"/>
  <c r="L64" i="78"/>
  <c r="K64" i="78"/>
  <c r="J64" i="78"/>
  <c r="I64" i="78"/>
  <c r="H64" i="78"/>
  <c r="G64" i="78"/>
  <c r="F64" i="78"/>
  <c r="E64" i="78"/>
  <c r="D64" i="78" s="1"/>
  <c r="C64" i="78"/>
  <c r="D63" i="78"/>
  <c r="D62" i="78"/>
  <c r="D61" i="78"/>
  <c r="D60" i="78"/>
  <c r="D59" i="78"/>
  <c r="D58" i="78"/>
  <c r="O57" i="78"/>
  <c r="N57" i="78"/>
  <c r="N56" i="78" s="1"/>
  <c r="N7" i="78" s="1"/>
  <c r="M57" i="78"/>
  <c r="L57" i="78"/>
  <c r="L56" i="78" s="1"/>
  <c r="L7" i="78" s="1"/>
  <c r="K57" i="78"/>
  <c r="J57" i="78"/>
  <c r="J56" i="78" s="1"/>
  <c r="J7" i="78" s="1"/>
  <c r="I57" i="78"/>
  <c r="H57" i="78"/>
  <c r="H56" i="78" s="1"/>
  <c r="H7" i="78" s="1"/>
  <c r="G57" i="78"/>
  <c r="F57" i="78"/>
  <c r="F56" i="78" s="1"/>
  <c r="F7" i="78" s="1"/>
  <c r="E57" i="78"/>
  <c r="D57" i="78"/>
  <c r="C57" i="78"/>
  <c r="O56" i="78"/>
  <c r="M56" i="78"/>
  <c r="K56" i="78"/>
  <c r="I56" i="78"/>
  <c r="G56" i="78"/>
  <c r="E56" i="78"/>
  <c r="C56" i="78"/>
  <c r="D55" i="78"/>
  <c r="D54" i="78"/>
  <c r="D53" i="78"/>
  <c r="D52" i="78"/>
  <c r="D51" i="78"/>
  <c r="D50" i="78"/>
  <c r="O49" i="78"/>
  <c r="N49" i="78"/>
  <c r="M49" i="78"/>
  <c r="L49" i="78"/>
  <c r="K49" i="78"/>
  <c r="J49" i="78"/>
  <c r="I49" i="78"/>
  <c r="H49" i="78"/>
  <c r="G49" i="78"/>
  <c r="F49" i="78"/>
  <c r="E49" i="78"/>
  <c r="D49" i="78"/>
  <c r="C49" i="78"/>
  <c r="D48" i="78"/>
  <c r="D47" i="78"/>
  <c r="D46" i="78"/>
  <c r="D45" i="78"/>
  <c r="D44" i="78"/>
  <c r="D43" i="78"/>
  <c r="O42" i="78"/>
  <c r="N42" i="78"/>
  <c r="M42" i="78"/>
  <c r="L42" i="78"/>
  <c r="K42" i="78"/>
  <c r="J42" i="78"/>
  <c r="I42" i="78"/>
  <c r="H42" i="78"/>
  <c r="G42" i="78"/>
  <c r="F42" i="78"/>
  <c r="E42" i="78"/>
  <c r="D42" i="78" s="1"/>
  <c r="C42" i="78"/>
  <c r="D41" i="78"/>
  <c r="D40" i="78"/>
  <c r="D39" i="78"/>
  <c r="D38" i="78"/>
  <c r="D37" i="78"/>
  <c r="D36" i="78"/>
  <c r="O35" i="78"/>
  <c r="N35" i="78"/>
  <c r="M35" i="78"/>
  <c r="L35" i="78"/>
  <c r="K35" i="78"/>
  <c r="J35" i="78"/>
  <c r="I35" i="78"/>
  <c r="H35" i="78"/>
  <c r="G35" i="78"/>
  <c r="F35" i="78"/>
  <c r="D35" i="78" s="1"/>
  <c r="E35" i="78"/>
  <c r="C35" i="78"/>
  <c r="D34" i="78"/>
  <c r="D33" i="78"/>
  <c r="D32" i="78"/>
  <c r="D31" i="78"/>
  <c r="D30" i="78"/>
  <c r="D29" i="78"/>
  <c r="O28" i="78"/>
  <c r="N28" i="78"/>
  <c r="M28" i="78"/>
  <c r="L28" i="78"/>
  <c r="K28" i="78"/>
  <c r="J28" i="78"/>
  <c r="I28" i="78"/>
  <c r="H28" i="78"/>
  <c r="G28" i="78"/>
  <c r="F28" i="78"/>
  <c r="E28" i="78"/>
  <c r="D28" i="78" s="1"/>
  <c r="C28" i="78"/>
  <c r="D27" i="78"/>
  <c r="D26" i="78"/>
  <c r="D25" i="78"/>
  <c r="D24" i="78"/>
  <c r="D23" i="78"/>
  <c r="D22" i="78"/>
  <c r="O21" i="78"/>
  <c r="N21" i="78"/>
  <c r="M21" i="78"/>
  <c r="L21" i="78"/>
  <c r="K21" i="78"/>
  <c r="J21" i="78"/>
  <c r="I21" i="78"/>
  <c r="H21" i="78"/>
  <c r="G21" i="78"/>
  <c r="F21" i="78"/>
  <c r="E21" i="78"/>
  <c r="D21" i="78"/>
  <c r="C21" i="78"/>
  <c r="D20" i="78"/>
  <c r="D19" i="78"/>
  <c r="D18" i="78"/>
  <c r="D17" i="78"/>
  <c r="D16" i="78"/>
  <c r="D15" i="78"/>
  <c r="D14" i="78"/>
  <c r="O13" i="78"/>
  <c r="N13" i="78"/>
  <c r="M13" i="78"/>
  <c r="L13" i="78"/>
  <c r="K13" i="78"/>
  <c r="J13" i="78"/>
  <c r="I13" i="78"/>
  <c r="H13" i="78"/>
  <c r="G13" i="78"/>
  <c r="F13" i="78"/>
  <c r="D13" i="78" s="1"/>
  <c r="E13" i="78"/>
  <c r="C13" i="78"/>
  <c r="O12" i="78"/>
  <c r="N12" i="78"/>
  <c r="M12" i="78"/>
  <c r="L12" i="78"/>
  <c r="K12" i="78"/>
  <c r="J12" i="78"/>
  <c r="I12" i="78"/>
  <c r="H12" i="78"/>
  <c r="G12" i="78"/>
  <c r="F12" i="78"/>
  <c r="E12" i="78"/>
  <c r="D12" i="78" s="1"/>
  <c r="C12" i="78"/>
  <c r="O11" i="78"/>
  <c r="N11" i="78"/>
  <c r="M11" i="78"/>
  <c r="L11" i="78"/>
  <c r="K11" i="78"/>
  <c r="J11" i="78"/>
  <c r="I11" i="78"/>
  <c r="H11" i="78"/>
  <c r="G11" i="78"/>
  <c r="F11" i="78"/>
  <c r="E11" i="78"/>
  <c r="D11" i="78"/>
  <c r="C11" i="78"/>
  <c r="O10" i="78"/>
  <c r="N10" i="78"/>
  <c r="M10" i="78"/>
  <c r="L10" i="78"/>
  <c r="K10" i="78"/>
  <c r="J10" i="78"/>
  <c r="I10" i="78"/>
  <c r="H10" i="78"/>
  <c r="G10" i="78"/>
  <c r="F10" i="78"/>
  <c r="E10" i="78"/>
  <c r="D10" i="78" s="1"/>
  <c r="C10" i="78"/>
  <c r="O9" i="78"/>
  <c r="N9" i="78"/>
  <c r="M9" i="78"/>
  <c r="L9" i="78"/>
  <c r="K9" i="78"/>
  <c r="J9" i="78"/>
  <c r="I9" i="78"/>
  <c r="H9" i="78"/>
  <c r="G9" i="78"/>
  <c r="F9" i="78"/>
  <c r="D9" i="78" s="1"/>
  <c r="E9" i="78"/>
  <c r="C9" i="78"/>
  <c r="O8" i="78"/>
  <c r="N8" i="78"/>
  <c r="M8" i="78"/>
  <c r="L8" i="78"/>
  <c r="K8" i="78"/>
  <c r="J8" i="78"/>
  <c r="I8" i="78"/>
  <c r="H8" i="78"/>
  <c r="G8" i="78"/>
  <c r="F8" i="78"/>
  <c r="E8" i="78"/>
  <c r="D8" i="78" s="1"/>
  <c r="C8" i="78"/>
  <c r="O7" i="78"/>
  <c r="M7" i="78"/>
  <c r="K7" i="78"/>
  <c r="I7" i="78"/>
  <c r="G7" i="78"/>
  <c r="E7" i="78"/>
  <c r="C7" i="78"/>
  <c r="B2" i="77"/>
  <c r="B1" i="77"/>
  <c r="CS91" i="77"/>
  <c r="CN91" i="77"/>
  <c r="CI91" i="77"/>
  <c r="CD91" i="77"/>
  <c r="BY91" i="77"/>
  <c r="BT91" i="77"/>
  <c r="BO91" i="77"/>
  <c r="BJ91" i="77"/>
  <c r="BE91" i="77"/>
  <c r="AZ91" i="77"/>
  <c r="AU91" i="77"/>
  <c r="AP91" i="77"/>
  <c r="AK91" i="77"/>
  <c r="AF91" i="77"/>
  <c r="AA91" i="77"/>
  <c r="V91" i="77"/>
  <c r="Q91" i="77"/>
  <c r="L91" i="77"/>
  <c r="G91" i="77"/>
  <c r="CS90" i="77"/>
  <c r="CN90" i="77"/>
  <c r="CI90" i="77"/>
  <c r="CD90" i="77"/>
  <c r="BY90" i="77"/>
  <c r="BT90" i="77"/>
  <c r="BO90" i="77"/>
  <c r="BJ90" i="77"/>
  <c r="BE90" i="77"/>
  <c r="AZ90" i="77"/>
  <c r="AU90" i="77"/>
  <c r="AP90" i="77"/>
  <c r="AK90" i="77"/>
  <c r="AF90" i="77"/>
  <c r="AA90" i="77"/>
  <c r="V90" i="77"/>
  <c r="Q90" i="77"/>
  <c r="L90" i="77"/>
  <c r="G90" i="77"/>
  <c r="CS89" i="77"/>
  <c r="CN89" i="77"/>
  <c r="CI89" i="77"/>
  <c r="CD89" i="77"/>
  <c r="BY89" i="77"/>
  <c r="BT89" i="77"/>
  <c r="BO89" i="77"/>
  <c r="BJ89" i="77"/>
  <c r="BE89" i="77"/>
  <c r="AZ89" i="77"/>
  <c r="AU89" i="77"/>
  <c r="AP89" i="77"/>
  <c r="AK89" i="77"/>
  <c r="AF89" i="77"/>
  <c r="AA89" i="77"/>
  <c r="V89" i="77"/>
  <c r="Q89" i="77"/>
  <c r="L89" i="77"/>
  <c r="G89" i="77"/>
  <c r="CS88" i="77"/>
  <c r="CN88" i="77"/>
  <c r="CI88" i="77"/>
  <c r="CD88" i="77"/>
  <c r="BY88" i="77"/>
  <c r="BT88" i="77"/>
  <c r="BO88" i="77"/>
  <c r="BJ88" i="77"/>
  <c r="BE88" i="77"/>
  <c r="AZ88" i="77"/>
  <c r="AU88" i="77"/>
  <c r="AP88" i="77"/>
  <c r="AK88" i="77"/>
  <c r="AF88" i="77"/>
  <c r="AA88" i="77"/>
  <c r="V88" i="77"/>
  <c r="Q88" i="77"/>
  <c r="L88" i="77"/>
  <c r="G88" i="77"/>
  <c r="CS87" i="77"/>
  <c r="CN87" i="77"/>
  <c r="CI87" i="77"/>
  <c r="CD87" i="77"/>
  <c r="BY87" i="77"/>
  <c r="BT87" i="77"/>
  <c r="BO87" i="77"/>
  <c r="BJ87" i="77"/>
  <c r="BE87" i="77"/>
  <c r="AZ87" i="77"/>
  <c r="AU87" i="77"/>
  <c r="AP87" i="77"/>
  <c r="AK87" i="77"/>
  <c r="AF87" i="77"/>
  <c r="AA87" i="77"/>
  <c r="V87" i="77"/>
  <c r="Q87" i="77"/>
  <c r="L87" i="77"/>
  <c r="G87" i="77"/>
  <c r="CR86" i="77"/>
  <c r="CQ86" i="77"/>
  <c r="CP86" i="77"/>
  <c r="CO86" i="77"/>
  <c r="CS86" i="77" s="1"/>
  <c r="CM86" i="77"/>
  <c r="CL86" i="77"/>
  <c r="CK86" i="77"/>
  <c r="CJ86" i="77"/>
  <c r="CN86" i="77" s="1"/>
  <c r="CH86" i="77"/>
  <c r="CG86" i="77"/>
  <c r="CF86" i="77"/>
  <c r="CE86" i="77"/>
  <c r="CI86" i="77" s="1"/>
  <c r="CC86" i="77"/>
  <c r="CB86" i="77"/>
  <c r="CA86" i="77"/>
  <c r="BZ86" i="77"/>
  <c r="CD86" i="77" s="1"/>
  <c r="BX86" i="77"/>
  <c r="BW86" i="77"/>
  <c r="BV86" i="77"/>
  <c r="BU86" i="77"/>
  <c r="BY86" i="77" s="1"/>
  <c r="BS86" i="77"/>
  <c r="BR86" i="77"/>
  <c r="BQ86" i="77"/>
  <c r="BP86" i="77"/>
  <c r="BT86" i="77" s="1"/>
  <c r="BN86" i="77"/>
  <c r="BM86" i="77"/>
  <c r="BL86" i="77"/>
  <c r="BK86" i="77"/>
  <c r="BO86" i="77" s="1"/>
  <c r="BI86" i="77"/>
  <c r="BH86" i="77"/>
  <c r="BG86" i="77"/>
  <c r="BF86" i="77"/>
  <c r="BJ86" i="77" s="1"/>
  <c r="BD86" i="77"/>
  <c r="BC86" i="77"/>
  <c r="BB86" i="77"/>
  <c r="BA86" i="77"/>
  <c r="BE86" i="77" s="1"/>
  <c r="AY86" i="77"/>
  <c r="AX86" i="77"/>
  <c r="AW86" i="77"/>
  <c r="AV86" i="77"/>
  <c r="AZ86" i="77" s="1"/>
  <c r="AT86" i="77"/>
  <c r="AS86" i="77"/>
  <c r="AR86" i="77"/>
  <c r="AQ86" i="77"/>
  <c r="AU86" i="77" s="1"/>
  <c r="AO86" i="77"/>
  <c r="AN86" i="77"/>
  <c r="AM86" i="77"/>
  <c r="AL86" i="77"/>
  <c r="AP86" i="77" s="1"/>
  <c r="AJ86" i="77"/>
  <c r="AI86" i="77"/>
  <c r="AH86" i="77"/>
  <c r="AG86" i="77"/>
  <c r="AK86" i="77" s="1"/>
  <c r="AE86" i="77"/>
  <c r="AD86" i="77"/>
  <c r="AC86" i="77"/>
  <c r="AB86" i="77"/>
  <c r="AF86" i="77" s="1"/>
  <c r="Z86" i="77"/>
  <c r="Y86" i="77"/>
  <c r="X86" i="77"/>
  <c r="W86" i="77"/>
  <c r="AA86" i="77" s="1"/>
  <c r="U86" i="77"/>
  <c r="T86" i="77"/>
  <c r="S86" i="77"/>
  <c r="R86" i="77"/>
  <c r="V86" i="77" s="1"/>
  <c r="P86" i="77"/>
  <c r="O86" i="77"/>
  <c r="N86" i="77"/>
  <c r="M86" i="77"/>
  <c r="Q86" i="77" s="1"/>
  <c r="K86" i="77"/>
  <c r="J86" i="77"/>
  <c r="I86" i="77"/>
  <c r="H86" i="77"/>
  <c r="L86" i="77" s="1"/>
  <c r="F86" i="77"/>
  <c r="E86" i="77"/>
  <c r="D86" i="77"/>
  <c r="C86" i="77"/>
  <c r="G86" i="77" s="1"/>
  <c r="CS85" i="77"/>
  <c r="CN85" i="77"/>
  <c r="CI85" i="77"/>
  <c r="CD85" i="77"/>
  <c r="BY85" i="77"/>
  <c r="BT85" i="77"/>
  <c r="BO85" i="77"/>
  <c r="BJ85" i="77"/>
  <c r="BE85" i="77"/>
  <c r="AZ85" i="77"/>
  <c r="AU85" i="77"/>
  <c r="AP85" i="77"/>
  <c r="AK85" i="77"/>
  <c r="AF85" i="77"/>
  <c r="AA85" i="77"/>
  <c r="V85" i="77"/>
  <c r="Q85" i="77"/>
  <c r="L85" i="77"/>
  <c r="G85" i="77"/>
  <c r="CS84" i="77"/>
  <c r="CN84" i="77"/>
  <c r="CI84" i="77"/>
  <c r="CD84" i="77"/>
  <c r="BY84" i="77"/>
  <c r="BT84" i="77"/>
  <c r="BO84" i="77"/>
  <c r="BJ84" i="77"/>
  <c r="BE84" i="77"/>
  <c r="AZ84" i="77"/>
  <c r="AU84" i="77"/>
  <c r="AP84" i="77"/>
  <c r="AK84" i="77"/>
  <c r="AF84" i="77"/>
  <c r="AA84" i="77"/>
  <c r="V84" i="77"/>
  <c r="Q84" i="77"/>
  <c r="L84" i="77"/>
  <c r="G84" i="77"/>
  <c r="CS83" i="77"/>
  <c r="CN83" i="77"/>
  <c r="CI83" i="77"/>
  <c r="CD83" i="77"/>
  <c r="BY83" i="77"/>
  <c r="BT83" i="77"/>
  <c r="BO83" i="77"/>
  <c r="BJ83" i="77"/>
  <c r="BE83" i="77"/>
  <c r="AZ83" i="77"/>
  <c r="AU83" i="77"/>
  <c r="AP83" i="77"/>
  <c r="AK83" i="77"/>
  <c r="AF83" i="77"/>
  <c r="AA83" i="77"/>
  <c r="V83" i="77"/>
  <c r="Q83" i="77"/>
  <c r="L83" i="77"/>
  <c r="G83" i="77"/>
  <c r="CS82" i="77"/>
  <c r="CN82" i="77"/>
  <c r="CI82" i="77"/>
  <c r="CD82" i="77"/>
  <c r="BY82" i="77"/>
  <c r="BT82" i="77"/>
  <c r="BO82" i="77"/>
  <c r="BJ82" i="77"/>
  <c r="BE82" i="77"/>
  <c r="AZ82" i="77"/>
  <c r="AU82" i="77"/>
  <c r="AP82" i="77"/>
  <c r="AK82" i="77"/>
  <c r="AF82" i="77"/>
  <c r="AA82" i="77"/>
  <c r="V82" i="77"/>
  <c r="Q82" i="77"/>
  <c r="L82" i="77"/>
  <c r="G82" i="77"/>
  <c r="CS81" i="77"/>
  <c r="CN81" i="77"/>
  <c r="CI81" i="77"/>
  <c r="CD81" i="77"/>
  <c r="BY81" i="77"/>
  <c r="BT81" i="77"/>
  <c r="BO81" i="77"/>
  <c r="BJ81" i="77"/>
  <c r="BE81" i="77"/>
  <c r="AZ81" i="77"/>
  <c r="AU81" i="77"/>
  <c r="AP81" i="77"/>
  <c r="AK81" i="77"/>
  <c r="AF81" i="77"/>
  <c r="AA81" i="77"/>
  <c r="V81" i="77"/>
  <c r="Q81" i="77"/>
  <c r="L81" i="77"/>
  <c r="G81" i="77"/>
  <c r="CS80" i="77"/>
  <c r="CN80" i="77"/>
  <c r="CI80" i="77"/>
  <c r="CD80" i="77"/>
  <c r="BY80" i="77"/>
  <c r="BT80" i="77"/>
  <c r="BO80" i="77"/>
  <c r="BJ80" i="77"/>
  <c r="BE80" i="77"/>
  <c r="AZ80" i="77"/>
  <c r="AU80" i="77"/>
  <c r="AP80" i="77"/>
  <c r="AK80" i="77"/>
  <c r="AF80" i="77"/>
  <c r="AA80" i="77"/>
  <c r="V80" i="77"/>
  <c r="Q80" i="77"/>
  <c r="L80" i="77"/>
  <c r="G80" i="77"/>
  <c r="CR79" i="77"/>
  <c r="CQ79" i="77"/>
  <c r="CP79" i="77"/>
  <c r="CO79" i="77"/>
  <c r="CS79" i="77" s="1"/>
  <c r="CM79" i="77"/>
  <c r="CL79" i="77"/>
  <c r="CK79" i="77"/>
  <c r="CJ79" i="77"/>
  <c r="CN79" i="77" s="1"/>
  <c r="CH79" i="77"/>
  <c r="CG79" i="77"/>
  <c r="CF79" i="77"/>
  <c r="CE79" i="77"/>
  <c r="CI79" i="77" s="1"/>
  <c r="CC79" i="77"/>
  <c r="CB79" i="77"/>
  <c r="CA79" i="77"/>
  <c r="BZ79" i="77"/>
  <c r="CD79" i="77" s="1"/>
  <c r="BX79" i="77"/>
  <c r="BW79" i="77"/>
  <c r="BV79" i="77"/>
  <c r="BU79" i="77"/>
  <c r="BY79" i="77" s="1"/>
  <c r="BS79" i="77"/>
  <c r="BR79" i="77"/>
  <c r="BQ79" i="77"/>
  <c r="BP79" i="77"/>
  <c r="BT79" i="77" s="1"/>
  <c r="BN79" i="77"/>
  <c r="BM79" i="77"/>
  <c r="BL79" i="77"/>
  <c r="BK79" i="77"/>
  <c r="BO79" i="77" s="1"/>
  <c r="BI79" i="77"/>
  <c r="BH79" i="77"/>
  <c r="BG79" i="77"/>
  <c r="BF79" i="77"/>
  <c r="BJ79" i="77" s="1"/>
  <c r="BD79" i="77"/>
  <c r="BC79" i="77"/>
  <c r="BB79" i="77"/>
  <c r="BA79" i="77"/>
  <c r="BE79" i="77" s="1"/>
  <c r="AY79" i="77"/>
  <c r="AX79" i="77"/>
  <c r="AW79" i="77"/>
  <c r="AV79" i="77"/>
  <c r="AZ79" i="77" s="1"/>
  <c r="AT79" i="77"/>
  <c r="AS79" i="77"/>
  <c r="AR79" i="77"/>
  <c r="AQ79" i="77"/>
  <c r="AU79" i="77" s="1"/>
  <c r="AO79" i="77"/>
  <c r="AN79" i="77"/>
  <c r="AM79" i="77"/>
  <c r="AL79" i="77"/>
  <c r="AP79" i="77" s="1"/>
  <c r="AJ79" i="77"/>
  <c r="AI79" i="77"/>
  <c r="AH79" i="77"/>
  <c r="AG79" i="77"/>
  <c r="AK79" i="77" s="1"/>
  <c r="AE79" i="77"/>
  <c r="AD79" i="77"/>
  <c r="AC79" i="77"/>
  <c r="AB79" i="77"/>
  <c r="AF79" i="77" s="1"/>
  <c r="Z79" i="77"/>
  <c r="Y79" i="77"/>
  <c r="X79" i="77"/>
  <c r="W79" i="77"/>
  <c r="AA79" i="77" s="1"/>
  <c r="U79" i="77"/>
  <c r="T79" i="77"/>
  <c r="S79" i="77"/>
  <c r="R79" i="77"/>
  <c r="V79" i="77" s="1"/>
  <c r="P79" i="77"/>
  <c r="O79" i="77"/>
  <c r="N79" i="77"/>
  <c r="M79" i="77"/>
  <c r="Q79" i="77" s="1"/>
  <c r="K79" i="77"/>
  <c r="J79" i="77"/>
  <c r="I79" i="77"/>
  <c r="H79" i="77"/>
  <c r="L79" i="77" s="1"/>
  <c r="F79" i="77"/>
  <c r="E79" i="77"/>
  <c r="D79" i="77"/>
  <c r="C79" i="77"/>
  <c r="G79" i="77" s="1"/>
  <c r="CS78" i="77"/>
  <c r="CN78" i="77"/>
  <c r="CI78" i="77"/>
  <c r="CD78" i="77"/>
  <c r="BY78" i="77"/>
  <c r="BT78" i="77"/>
  <c r="BO78" i="77"/>
  <c r="BJ78" i="77"/>
  <c r="BE78" i="77"/>
  <c r="AZ78" i="77"/>
  <c r="AU78" i="77"/>
  <c r="AP78" i="77"/>
  <c r="AK78" i="77"/>
  <c r="AF78" i="77"/>
  <c r="AA78" i="77"/>
  <c r="V78" i="77"/>
  <c r="Q78" i="77"/>
  <c r="L78" i="77"/>
  <c r="G78" i="77"/>
  <c r="CS77" i="77"/>
  <c r="CN77" i="77"/>
  <c r="CI77" i="77"/>
  <c r="CD77" i="77"/>
  <c r="BY77" i="77"/>
  <c r="BT77" i="77"/>
  <c r="BO77" i="77"/>
  <c r="BJ77" i="77"/>
  <c r="BE77" i="77"/>
  <c r="AZ77" i="77"/>
  <c r="AU77" i="77"/>
  <c r="AP77" i="77"/>
  <c r="AK77" i="77"/>
  <c r="AF77" i="77"/>
  <c r="AA77" i="77"/>
  <c r="V77" i="77"/>
  <c r="Q77" i="77"/>
  <c r="L77" i="77"/>
  <c r="G77" i="77"/>
  <c r="CS76" i="77"/>
  <c r="CN76" i="77"/>
  <c r="CI76" i="77"/>
  <c r="CD76" i="77"/>
  <c r="BY76" i="77"/>
  <c r="BT76" i="77"/>
  <c r="BO76" i="77"/>
  <c r="BJ76" i="77"/>
  <c r="BE76" i="77"/>
  <c r="AZ76" i="77"/>
  <c r="AU76" i="77"/>
  <c r="AP76" i="77"/>
  <c r="AK76" i="77"/>
  <c r="AF76" i="77"/>
  <c r="AA76" i="77"/>
  <c r="V76" i="77"/>
  <c r="Q76" i="77"/>
  <c r="L76" i="77"/>
  <c r="G76" i="77"/>
  <c r="CS75" i="77"/>
  <c r="CN75" i="77"/>
  <c r="CI75" i="77"/>
  <c r="CD75" i="77"/>
  <c r="BY75" i="77"/>
  <c r="BT75" i="77"/>
  <c r="BO75" i="77"/>
  <c r="BJ75" i="77"/>
  <c r="BE75" i="77"/>
  <c r="AZ75" i="77"/>
  <c r="AU75" i="77"/>
  <c r="AP75" i="77"/>
  <c r="AK75" i="77"/>
  <c r="AF75" i="77"/>
  <c r="AA75" i="77"/>
  <c r="V75" i="77"/>
  <c r="Q75" i="77"/>
  <c r="L75" i="77"/>
  <c r="G75" i="77"/>
  <c r="CS74" i="77"/>
  <c r="CN74" i="77"/>
  <c r="CI74" i="77"/>
  <c r="CD74" i="77"/>
  <c r="BY74" i="77"/>
  <c r="BT74" i="77"/>
  <c r="BO74" i="77"/>
  <c r="BJ74" i="77"/>
  <c r="BE74" i="77"/>
  <c r="AZ74" i="77"/>
  <c r="AU74" i="77"/>
  <c r="AP74" i="77"/>
  <c r="AK74" i="77"/>
  <c r="AF74" i="77"/>
  <c r="AA74" i="77"/>
  <c r="V74" i="77"/>
  <c r="Q74" i="77"/>
  <c r="L74" i="77"/>
  <c r="G74" i="77"/>
  <c r="CS73" i="77"/>
  <c r="CN73" i="77"/>
  <c r="CI73" i="77"/>
  <c r="CD73" i="77"/>
  <c r="BY73" i="77"/>
  <c r="BT73" i="77"/>
  <c r="BO73" i="77"/>
  <c r="BJ73" i="77"/>
  <c r="BE73" i="77"/>
  <c r="AZ73" i="77"/>
  <c r="AU73" i="77"/>
  <c r="AP73" i="77"/>
  <c r="AK73" i="77"/>
  <c r="AF73" i="77"/>
  <c r="AA73" i="77"/>
  <c r="V73" i="77"/>
  <c r="Q73" i="77"/>
  <c r="L73" i="77"/>
  <c r="G73" i="77"/>
  <c r="CS72" i="77"/>
  <c r="CN72" i="77"/>
  <c r="CI72" i="77"/>
  <c r="CD72" i="77"/>
  <c r="BY72" i="77"/>
  <c r="BT72" i="77"/>
  <c r="BO72" i="77"/>
  <c r="BJ72" i="77"/>
  <c r="BE72" i="77"/>
  <c r="AZ72" i="77"/>
  <c r="AU72" i="77"/>
  <c r="AP72" i="77"/>
  <c r="AK72" i="77"/>
  <c r="AF72" i="77"/>
  <c r="AA72" i="77"/>
  <c r="V72" i="77"/>
  <c r="Q72" i="77"/>
  <c r="L72" i="77"/>
  <c r="G72" i="77"/>
  <c r="CR71" i="77"/>
  <c r="CQ71" i="77"/>
  <c r="CP71" i="77"/>
  <c r="CO71" i="77"/>
  <c r="CS71" i="77" s="1"/>
  <c r="CM71" i="77"/>
  <c r="CL71" i="77"/>
  <c r="CK71" i="77"/>
  <c r="CJ71" i="77"/>
  <c r="CN71" i="77" s="1"/>
  <c r="CH71" i="77"/>
  <c r="CG71" i="77"/>
  <c r="CF71" i="77"/>
  <c r="CE71" i="77"/>
  <c r="CI71" i="77" s="1"/>
  <c r="CC71" i="77"/>
  <c r="CB71" i="77"/>
  <c r="CA71" i="77"/>
  <c r="BZ71" i="77"/>
  <c r="CD71" i="77" s="1"/>
  <c r="BX71" i="77"/>
  <c r="BW71" i="77"/>
  <c r="BV71" i="77"/>
  <c r="BU71" i="77"/>
  <c r="BY71" i="77" s="1"/>
  <c r="BS71" i="77"/>
  <c r="BR71" i="77"/>
  <c r="BQ71" i="77"/>
  <c r="BP71" i="77"/>
  <c r="BT71" i="77" s="1"/>
  <c r="BN71" i="77"/>
  <c r="BM71" i="77"/>
  <c r="BL71" i="77"/>
  <c r="BK71" i="77"/>
  <c r="BO71" i="77" s="1"/>
  <c r="BI71" i="77"/>
  <c r="BH71" i="77"/>
  <c r="BG71" i="77"/>
  <c r="BF71" i="77"/>
  <c r="BJ71" i="77" s="1"/>
  <c r="BD71" i="77"/>
  <c r="BC71" i="77"/>
  <c r="BB71" i="77"/>
  <c r="BA71" i="77"/>
  <c r="BE71" i="77" s="1"/>
  <c r="AY71" i="77"/>
  <c r="AX71" i="77"/>
  <c r="AW71" i="77"/>
  <c r="AV71" i="77"/>
  <c r="AZ71" i="77" s="1"/>
  <c r="AT71" i="77"/>
  <c r="AS71" i="77"/>
  <c r="AR71" i="77"/>
  <c r="AQ71" i="77"/>
  <c r="AU71" i="77" s="1"/>
  <c r="AO71" i="77"/>
  <c r="AN71" i="77"/>
  <c r="AM71" i="77"/>
  <c r="AL71" i="77"/>
  <c r="AP71" i="77" s="1"/>
  <c r="AJ71" i="77"/>
  <c r="AI71" i="77"/>
  <c r="AH71" i="77"/>
  <c r="AG71" i="77"/>
  <c r="AK71" i="77" s="1"/>
  <c r="AE71" i="77"/>
  <c r="AD71" i="77"/>
  <c r="AC71" i="77"/>
  <c r="AB71" i="77"/>
  <c r="AF71" i="77" s="1"/>
  <c r="Z71" i="77"/>
  <c r="Y71" i="77"/>
  <c r="X71" i="77"/>
  <c r="W71" i="77"/>
  <c r="AA71" i="77" s="1"/>
  <c r="U71" i="77"/>
  <c r="T71" i="77"/>
  <c r="S71" i="77"/>
  <c r="R71" i="77"/>
  <c r="V71" i="77" s="1"/>
  <c r="P71" i="77"/>
  <c r="O71" i="77"/>
  <c r="N71" i="77"/>
  <c r="M71" i="77"/>
  <c r="Q71" i="77" s="1"/>
  <c r="K71" i="77"/>
  <c r="J71" i="77"/>
  <c r="I71" i="77"/>
  <c r="H71" i="77"/>
  <c r="L71" i="77" s="1"/>
  <c r="F71" i="77"/>
  <c r="E71" i="77"/>
  <c r="D71" i="77"/>
  <c r="C71" i="77"/>
  <c r="G71" i="77" s="1"/>
  <c r="CS70" i="77"/>
  <c r="CN70" i="77"/>
  <c r="CI70" i="77"/>
  <c r="CD70" i="77"/>
  <c r="BY70" i="77"/>
  <c r="BT70" i="77"/>
  <c r="BO70" i="77"/>
  <c r="BJ70" i="77"/>
  <c r="BE70" i="77"/>
  <c r="AZ70" i="77"/>
  <c r="AU70" i="77"/>
  <c r="AP70" i="77"/>
  <c r="AK70" i="77"/>
  <c r="AF70" i="77"/>
  <c r="AA70" i="77"/>
  <c r="V70" i="77"/>
  <c r="Q70" i="77"/>
  <c r="L70" i="77"/>
  <c r="G70" i="77"/>
  <c r="CS69" i="77"/>
  <c r="CN69" i="77"/>
  <c r="CI69" i="77"/>
  <c r="CD69" i="77"/>
  <c r="BY69" i="77"/>
  <c r="BT69" i="77"/>
  <c r="BO69" i="77"/>
  <c r="BJ69" i="77"/>
  <c r="BE69" i="77"/>
  <c r="AZ69" i="77"/>
  <c r="AU69" i="77"/>
  <c r="AP69" i="77"/>
  <c r="AK69" i="77"/>
  <c r="AF69" i="77"/>
  <c r="AA69" i="77"/>
  <c r="V69" i="77"/>
  <c r="Q69" i="77"/>
  <c r="L69" i="77"/>
  <c r="G69" i="77"/>
  <c r="CS68" i="77"/>
  <c r="CN68" i="77"/>
  <c r="CI68" i="77"/>
  <c r="CD68" i="77"/>
  <c r="BY68" i="77"/>
  <c r="BT68" i="77"/>
  <c r="BO68" i="77"/>
  <c r="BJ68" i="77"/>
  <c r="BE68" i="77"/>
  <c r="AZ68" i="77"/>
  <c r="AU68" i="77"/>
  <c r="AP68" i="77"/>
  <c r="AK68" i="77"/>
  <c r="AF68" i="77"/>
  <c r="AA68" i="77"/>
  <c r="V68" i="77"/>
  <c r="Q68" i="77"/>
  <c r="L68" i="77"/>
  <c r="G68" i="77"/>
  <c r="CS67" i="77"/>
  <c r="CN67" i="77"/>
  <c r="CI67" i="77"/>
  <c r="CD67" i="77"/>
  <c r="BY67" i="77"/>
  <c r="BT67" i="77"/>
  <c r="BO67" i="77"/>
  <c r="BJ67" i="77"/>
  <c r="BE67" i="77"/>
  <c r="AZ67" i="77"/>
  <c r="AU67" i="77"/>
  <c r="AP67" i="77"/>
  <c r="AK67" i="77"/>
  <c r="AF67" i="77"/>
  <c r="AA67" i="77"/>
  <c r="V67" i="77"/>
  <c r="Q67" i="77"/>
  <c r="L67" i="77"/>
  <c r="G67" i="77"/>
  <c r="CS66" i="77"/>
  <c r="CN66" i="77"/>
  <c r="CI66" i="77"/>
  <c r="CD66" i="77"/>
  <c r="BY66" i="77"/>
  <c r="BT66" i="77"/>
  <c r="BO66" i="77"/>
  <c r="BJ66" i="77"/>
  <c r="BE66" i="77"/>
  <c r="AZ66" i="77"/>
  <c r="AU66" i="77"/>
  <c r="AP66" i="77"/>
  <c r="AK66" i="77"/>
  <c r="AF66" i="77"/>
  <c r="AA66" i="77"/>
  <c r="V66" i="77"/>
  <c r="Q66" i="77"/>
  <c r="L66" i="77"/>
  <c r="G66" i="77"/>
  <c r="CS65" i="77"/>
  <c r="CN65" i="77"/>
  <c r="CI65" i="77"/>
  <c r="CD65" i="77"/>
  <c r="BY65" i="77"/>
  <c r="BT65" i="77"/>
  <c r="BO65" i="77"/>
  <c r="BJ65" i="77"/>
  <c r="BE65" i="77"/>
  <c r="AZ65" i="77"/>
  <c r="AU65" i="77"/>
  <c r="AP65" i="77"/>
  <c r="AK65" i="77"/>
  <c r="AF65" i="77"/>
  <c r="AA65" i="77"/>
  <c r="V65" i="77"/>
  <c r="Q65" i="77"/>
  <c r="L65" i="77"/>
  <c r="G65" i="77"/>
  <c r="CS64" i="77"/>
  <c r="CN64" i="77"/>
  <c r="CI64" i="77"/>
  <c r="CD64" i="77"/>
  <c r="BY64" i="77"/>
  <c r="BT64" i="77"/>
  <c r="BO64" i="77"/>
  <c r="BJ64" i="77"/>
  <c r="BE64" i="77"/>
  <c r="AZ64" i="77"/>
  <c r="AU64" i="77"/>
  <c r="AP64" i="77"/>
  <c r="AK64" i="77"/>
  <c r="AF64" i="77"/>
  <c r="AA64" i="77"/>
  <c r="V64" i="77"/>
  <c r="Q64" i="77"/>
  <c r="L64" i="77"/>
  <c r="G64" i="77"/>
  <c r="CS62" i="77"/>
  <c r="CN62" i="77"/>
  <c r="CI62" i="77"/>
  <c r="CD62" i="77"/>
  <c r="BY62" i="77"/>
  <c r="BT62" i="77"/>
  <c r="BO62" i="77"/>
  <c r="BJ62" i="77"/>
  <c r="BE62" i="77"/>
  <c r="AZ62" i="77"/>
  <c r="AU62" i="77"/>
  <c r="AP62" i="77"/>
  <c r="AK62" i="77"/>
  <c r="AF62" i="77"/>
  <c r="AA62" i="77"/>
  <c r="V62" i="77"/>
  <c r="Q62" i="77"/>
  <c r="L62" i="77"/>
  <c r="G62" i="77"/>
  <c r="CS61" i="77"/>
  <c r="CN61" i="77"/>
  <c r="CI61" i="77"/>
  <c r="CD61" i="77"/>
  <c r="BY61" i="77"/>
  <c r="BT61" i="77"/>
  <c r="BO61" i="77"/>
  <c r="BJ61" i="77"/>
  <c r="BE61" i="77"/>
  <c r="AZ61" i="77"/>
  <c r="AU61" i="77"/>
  <c r="AP61" i="77"/>
  <c r="AK61" i="77"/>
  <c r="AF61" i="77"/>
  <c r="AA61" i="77"/>
  <c r="V61" i="77"/>
  <c r="Q61" i="77"/>
  <c r="L61" i="77"/>
  <c r="G61" i="77"/>
  <c r="CS60" i="77"/>
  <c r="CN60" i="77"/>
  <c r="CI60" i="77"/>
  <c r="CD60" i="77"/>
  <c r="BY60" i="77"/>
  <c r="BT60" i="77"/>
  <c r="BO60" i="77"/>
  <c r="BJ60" i="77"/>
  <c r="BE60" i="77"/>
  <c r="AZ60" i="77"/>
  <c r="AU60" i="77"/>
  <c r="AP60" i="77"/>
  <c r="AK60" i="77"/>
  <c r="AF60" i="77"/>
  <c r="AA60" i="77"/>
  <c r="V60" i="77"/>
  <c r="Q60" i="77"/>
  <c r="L60" i="77"/>
  <c r="G60" i="77"/>
  <c r="CS59" i="77"/>
  <c r="CN59" i="77"/>
  <c r="CI59" i="77"/>
  <c r="CD59" i="77"/>
  <c r="BY59" i="77"/>
  <c r="BT59" i="77"/>
  <c r="BO59" i="77"/>
  <c r="BJ59" i="77"/>
  <c r="BE59" i="77"/>
  <c r="AZ59" i="77"/>
  <c r="AU59" i="77"/>
  <c r="AP59" i="77"/>
  <c r="AK59" i="77"/>
  <c r="AF59" i="77"/>
  <c r="AA59" i="77"/>
  <c r="V59" i="77"/>
  <c r="Q59" i="77"/>
  <c r="L59" i="77"/>
  <c r="G59" i="77"/>
  <c r="CR58" i="77"/>
  <c r="CR63" i="77" s="1"/>
  <c r="CQ58" i="77"/>
  <c r="CQ63" i="77" s="1"/>
  <c r="CP58" i="77"/>
  <c r="CP63" i="77" s="1"/>
  <c r="CO58" i="77"/>
  <c r="CO63" i="77" s="1"/>
  <c r="CS63" i="77" s="1"/>
  <c r="CM58" i="77"/>
  <c r="CM63" i="77" s="1"/>
  <c r="CL58" i="77"/>
  <c r="CL63" i="77" s="1"/>
  <c r="CK58" i="77"/>
  <c r="CK63" i="77" s="1"/>
  <c r="CJ58" i="77"/>
  <c r="CN58" i="77" s="1"/>
  <c r="CH58" i="77"/>
  <c r="CH63" i="77" s="1"/>
  <c r="CG58" i="77"/>
  <c r="CG63" i="77" s="1"/>
  <c r="CF58" i="77"/>
  <c r="CF63" i="77" s="1"/>
  <c r="CE58" i="77"/>
  <c r="CI58" i="77" s="1"/>
  <c r="CC58" i="77"/>
  <c r="CC63" i="77" s="1"/>
  <c r="CB58" i="77"/>
  <c r="CB63" i="77" s="1"/>
  <c r="CA58" i="77"/>
  <c r="CA63" i="77" s="1"/>
  <c r="BZ58" i="77"/>
  <c r="CD58" i="77" s="1"/>
  <c r="BX58" i="77"/>
  <c r="BX63" i="77" s="1"/>
  <c r="BW58" i="77"/>
  <c r="BW63" i="77" s="1"/>
  <c r="BV58" i="77"/>
  <c r="BV63" i="77" s="1"/>
  <c r="BU58" i="77"/>
  <c r="BU63" i="77" s="1"/>
  <c r="BS58" i="77"/>
  <c r="BS63" i="77" s="1"/>
  <c r="BR58" i="77"/>
  <c r="BR63" i="77" s="1"/>
  <c r="BQ58" i="77"/>
  <c r="BQ63" i="77" s="1"/>
  <c r="BP58" i="77"/>
  <c r="BT58" i="77" s="1"/>
  <c r="BN58" i="77"/>
  <c r="BN63" i="77" s="1"/>
  <c r="BM58" i="77"/>
  <c r="BM63" i="77" s="1"/>
  <c r="BL58" i="77"/>
  <c r="BL63" i="77" s="1"/>
  <c r="BK58" i="77"/>
  <c r="BO58" i="77" s="1"/>
  <c r="BI58" i="77"/>
  <c r="BI63" i="77" s="1"/>
  <c r="BH58" i="77"/>
  <c r="BH63" i="77" s="1"/>
  <c r="BG58" i="77"/>
  <c r="BG63" i="77" s="1"/>
  <c r="BF58" i="77"/>
  <c r="BJ58" i="77" s="1"/>
  <c r="BD58" i="77"/>
  <c r="BD63" i="77" s="1"/>
  <c r="BC58" i="77"/>
  <c r="BC63" i="77" s="1"/>
  <c r="BB58" i="77"/>
  <c r="BB63" i="77" s="1"/>
  <c r="BA58" i="77"/>
  <c r="BA63" i="77" s="1"/>
  <c r="BE63" i="77" s="1"/>
  <c r="AY58" i="77"/>
  <c r="AY63" i="77" s="1"/>
  <c r="AX58" i="77"/>
  <c r="AX63" i="77" s="1"/>
  <c r="AW58" i="77"/>
  <c r="AW63" i="77" s="1"/>
  <c r="AV58" i="77"/>
  <c r="AZ58" i="77" s="1"/>
  <c r="AT58" i="77"/>
  <c r="AT63" i="77" s="1"/>
  <c r="AS58" i="77"/>
  <c r="AS63" i="77" s="1"/>
  <c r="AR58" i="77"/>
  <c r="AR63" i="77" s="1"/>
  <c r="AQ58" i="77"/>
  <c r="AU58" i="77" s="1"/>
  <c r="AO58" i="77"/>
  <c r="AO63" i="77" s="1"/>
  <c r="AN58" i="77"/>
  <c r="AN63" i="77" s="1"/>
  <c r="AM58" i="77"/>
  <c r="AM63" i="77" s="1"/>
  <c r="AL58" i="77"/>
  <c r="AP58" i="77" s="1"/>
  <c r="AJ58" i="77"/>
  <c r="AJ63" i="77" s="1"/>
  <c r="AI58" i="77"/>
  <c r="AI63" i="77" s="1"/>
  <c r="AH58" i="77"/>
  <c r="AH63" i="77" s="1"/>
  <c r="AG58" i="77"/>
  <c r="AG63" i="77" s="1"/>
  <c r="AK63" i="77" s="1"/>
  <c r="AE58" i="77"/>
  <c r="AE63" i="77" s="1"/>
  <c r="AD58" i="77"/>
  <c r="AD63" i="77" s="1"/>
  <c r="AC58" i="77"/>
  <c r="AC63" i="77" s="1"/>
  <c r="AB58" i="77"/>
  <c r="AF58" i="77" s="1"/>
  <c r="Z58" i="77"/>
  <c r="Z63" i="77" s="1"/>
  <c r="Y58" i="77"/>
  <c r="Y63" i="77" s="1"/>
  <c r="X58" i="77"/>
  <c r="X63" i="77" s="1"/>
  <c r="W58" i="77"/>
  <c r="AA58" i="77" s="1"/>
  <c r="U58" i="77"/>
  <c r="U63" i="77" s="1"/>
  <c r="T58" i="77"/>
  <c r="T63" i="77" s="1"/>
  <c r="S58" i="77"/>
  <c r="S63" i="77" s="1"/>
  <c r="R58" i="77"/>
  <c r="V58" i="77" s="1"/>
  <c r="P58" i="77"/>
  <c r="P63" i="77" s="1"/>
  <c r="O58" i="77"/>
  <c r="O63" i="77" s="1"/>
  <c r="N58" i="77"/>
  <c r="N63" i="77" s="1"/>
  <c r="M58" i="77"/>
  <c r="M63" i="77" s="1"/>
  <c r="Q63" i="77" s="1"/>
  <c r="K58" i="77"/>
  <c r="K63" i="77" s="1"/>
  <c r="J58" i="77"/>
  <c r="J63" i="77" s="1"/>
  <c r="I58" i="77"/>
  <c r="I63" i="77" s="1"/>
  <c r="H58" i="77"/>
  <c r="L58" i="77" s="1"/>
  <c r="F58" i="77"/>
  <c r="F63" i="77" s="1"/>
  <c r="E58" i="77"/>
  <c r="E63" i="77" s="1"/>
  <c r="D58" i="77"/>
  <c r="D63" i="77" s="1"/>
  <c r="C58" i="77"/>
  <c r="G58" i="77" s="1"/>
  <c r="CS55" i="77"/>
  <c r="CN55" i="77"/>
  <c r="CI55" i="77"/>
  <c r="CD55" i="77"/>
  <c r="BY55" i="77"/>
  <c r="BT55" i="77"/>
  <c r="BO55" i="77"/>
  <c r="BJ55" i="77"/>
  <c r="BE55" i="77"/>
  <c r="AZ55" i="77"/>
  <c r="AU55" i="77"/>
  <c r="AP55" i="77"/>
  <c r="AK55" i="77"/>
  <c r="AF55" i="77"/>
  <c r="AA55" i="77"/>
  <c r="V55" i="77"/>
  <c r="Q55" i="77"/>
  <c r="L55" i="77"/>
  <c r="G55" i="77"/>
  <c r="CS54" i="77"/>
  <c r="CN54" i="77"/>
  <c r="CI54" i="77"/>
  <c r="CD54" i="77"/>
  <c r="BY54" i="77"/>
  <c r="BT54" i="77"/>
  <c r="BO54" i="77"/>
  <c r="BJ54" i="77"/>
  <c r="BE54" i="77"/>
  <c r="AZ54" i="77"/>
  <c r="AU54" i="77"/>
  <c r="AP54" i="77"/>
  <c r="AK54" i="77"/>
  <c r="AF54" i="77"/>
  <c r="AA54" i="77"/>
  <c r="V54" i="77"/>
  <c r="Q54" i="77"/>
  <c r="L54" i="77"/>
  <c r="G54" i="77"/>
  <c r="CS53" i="77"/>
  <c r="CN53" i="77"/>
  <c r="CI53" i="77"/>
  <c r="CD53" i="77"/>
  <c r="BY53" i="77"/>
  <c r="BT53" i="77"/>
  <c r="BO53" i="77"/>
  <c r="BJ53" i="77"/>
  <c r="BE53" i="77"/>
  <c r="AZ53" i="77"/>
  <c r="AU53" i="77"/>
  <c r="AP53" i="77"/>
  <c r="AK53" i="77"/>
  <c r="AF53" i="77"/>
  <c r="AA53" i="77"/>
  <c r="V53" i="77"/>
  <c r="Q53" i="77"/>
  <c r="L53" i="77"/>
  <c r="G53" i="77"/>
  <c r="CS52" i="77"/>
  <c r="CN52" i="77"/>
  <c r="CI52" i="77"/>
  <c r="CD52" i="77"/>
  <c r="BY52" i="77"/>
  <c r="BT52" i="77"/>
  <c r="BO52" i="77"/>
  <c r="BJ52" i="77"/>
  <c r="BE52" i="77"/>
  <c r="AZ52" i="77"/>
  <c r="AU52" i="77"/>
  <c r="AP52" i="77"/>
  <c r="AK52" i="77"/>
  <c r="AF52" i="77"/>
  <c r="AA52" i="77"/>
  <c r="V52" i="77"/>
  <c r="Q52" i="77"/>
  <c r="L52" i="77"/>
  <c r="G52" i="77"/>
  <c r="CS51" i="77"/>
  <c r="CN51" i="77"/>
  <c r="CI51" i="77"/>
  <c r="CD51" i="77"/>
  <c r="BY51" i="77"/>
  <c r="BT51" i="77"/>
  <c r="BO51" i="77"/>
  <c r="BJ51" i="77"/>
  <c r="BE51" i="77"/>
  <c r="AZ51" i="77"/>
  <c r="AU51" i="77"/>
  <c r="AP51" i="77"/>
  <c r="AK51" i="77"/>
  <c r="AF51" i="77"/>
  <c r="AA51" i="77"/>
  <c r="V51" i="77"/>
  <c r="Q51" i="77"/>
  <c r="L51" i="77"/>
  <c r="G51" i="77"/>
  <c r="CS50" i="77"/>
  <c r="CN50" i="77"/>
  <c r="CI50" i="77"/>
  <c r="CD50" i="77"/>
  <c r="BY50" i="77"/>
  <c r="BT50" i="77"/>
  <c r="BO50" i="77"/>
  <c r="BJ50" i="77"/>
  <c r="BE50" i="77"/>
  <c r="AZ50" i="77"/>
  <c r="AU50" i="77"/>
  <c r="AP50" i="77"/>
  <c r="AK50" i="77"/>
  <c r="AF50" i="77"/>
  <c r="AA50" i="77"/>
  <c r="V50" i="77"/>
  <c r="Q50" i="77"/>
  <c r="L50" i="77"/>
  <c r="G50" i="77"/>
  <c r="CR49" i="77"/>
  <c r="CQ49" i="77"/>
  <c r="CP49" i="77"/>
  <c r="CO49" i="77"/>
  <c r="CS49" i="77" s="1"/>
  <c r="CM49" i="77"/>
  <c r="CL49" i="77"/>
  <c r="CK49" i="77"/>
  <c r="CJ49" i="77"/>
  <c r="CN49" i="77" s="1"/>
  <c r="CH49" i="77"/>
  <c r="CG49" i="77"/>
  <c r="CF49" i="77"/>
  <c r="CE49" i="77"/>
  <c r="CI49" i="77" s="1"/>
  <c r="CC49" i="77"/>
  <c r="CB49" i="77"/>
  <c r="CA49" i="77"/>
  <c r="BZ49" i="77"/>
  <c r="CD49" i="77" s="1"/>
  <c r="BX49" i="77"/>
  <c r="BW49" i="77"/>
  <c r="BV49" i="77"/>
  <c r="BU49" i="77"/>
  <c r="BY49" i="77" s="1"/>
  <c r="BS49" i="77"/>
  <c r="BR49" i="77"/>
  <c r="BQ49" i="77"/>
  <c r="BP49" i="77"/>
  <c r="BT49" i="77" s="1"/>
  <c r="BN49" i="77"/>
  <c r="BM49" i="77"/>
  <c r="BL49" i="77"/>
  <c r="BK49" i="77"/>
  <c r="BO49" i="77" s="1"/>
  <c r="BI49" i="77"/>
  <c r="BH49" i="77"/>
  <c r="BG49" i="77"/>
  <c r="BF49" i="77"/>
  <c r="BJ49" i="77" s="1"/>
  <c r="BD49" i="77"/>
  <c r="BC49" i="77"/>
  <c r="BB49" i="77"/>
  <c r="BA49" i="77"/>
  <c r="BE49" i="77" s="1"/>
  <c r="AY49" i="77"/>
  <c r="AX49" i="77"/>
  <c r="AW49" i="77"/>
  <c r="AV49" i="77"/>
  <c r="AZ49" i="77" s="1"/>
  <c r="AT49" i="77"/>
  <c r="AS49" i="77"/>
  <c r="AR49" i="77"/>
  <c r="AQ49" i="77"/>
  <c r="AU49" i="77" s="1"/>
  <c r="AO49" i="77"/>
  <c r="AN49" i="77"/>
  <c r="AM49" i="77"/>
  <c r="AL49" i="77"/>
  <c r="AP49" i="77" s="1"/>
  <c r="AJ49" i="77"/>
  <c r="AI49" i="77"/>
  <c r="AH49" i="77"/>
  <c r="AG49" i="77"/>
  <c r="AK49" i="77" s="1"/>
  <c r="AE49" i="77"/>
  <c r="AD49" i="77"/>
  <c r="AC49" i="77"/>
  <c r="AB49" i="77"/>
  <c r="AF49" i="77" s="1"/>
  <c r="Z49" i="77"/>
  <c r="Y49" i="77"/>
  <c r="X49" i="77"/>
  <c r="W49" i="77"/>
  <c r="AA49" i="77" s="1"/>
  <c r="U49" i="77"/>
  <c r="T49" i="77"/>
  <c r="S49" i="77"/>
  <c r="R49" i="77"/>
  <c r="V49" i="77" s="1"/>
  <c r="P49" i="77"/>
  <c r="O49" i="77"/>
  <c r="N49" i="77"/>
  <c r="M49" i="77"/>
  <c r="Q49" i="77" s="1"/>
  <c r="K49" i="77"/>
  <c r="J49" i="77"/>
  <c r="I49" i="77"/>
  <c r="H49" i="77"/>
  <c r="L49" i="77" s="1"/>
  <c r="F49" i="77"/>
  <c r="E49" i="77"/>
  <c r="D49" i="77"/>
  <c r="C49" i="77"/>
  <c r="G49" i="77" s="1"/>
  <c r="CS48" i="77"/>
  <c r="CN48" i="77"/>
  <c r="CI48" i="77"/>
  <c r="CD48" i="77"/>
  <c r="BY48" i="77"/>
  <c r="BT48" i="77"/>
  <c r="BO48" i="77"/>
  <c r="BJ48" i="77"/>
  <c r="BE48" i="77"/>
  <c r="AZ48" i="77"/>
  <c r="AU48" i="77"/>
  <c r="AP48" i="77"/>
  <c r="AK48" i="77"/>
  <c r="AF48" i="77"/>
  <c r="AA48" i="77"/>
  <c r="V48" i="77"/>
  <c r="Q48" i="77"/>
  <c r="L48" i="77"/>
  <c r="G48" i="77"/>
  <c r="CS47" i="77"/>
  <c r="CN47" i="77"/>
  <c r="CI47" i="77"/>
  <c r="CD47" i="77"/>
  <c r="BY47" i="77"/>
  <c r="BT47" i="77"/>
  <c r="BO47" i="77"/>
  <c r="BJ47" i="77"/>
  <c r="BE47" i="77"/>
  <c r="AZ47" i="77"/>
  <c r="AU47" i="77"/>
  <c r="AP47" i="77"/>
  <c r="AK47" i="77"/>
  <c r="AF47" i="77"/>
  <c r="AA47" i="77"/>
  <c r="V47" i="77"/>
  <c r="Q47" i="77"/>
  <c r="L47" i="77"/>
  <c r="G47" i="77"/>
  <c r="CS46" i="77"/>
  <c r="CN46" i="77"/>
  <c r="CI46" i="77"/>
  <c r="CD46" i="77"/>
  <c r="BY46" i="77"/>
  <c r="BT46" i="77"/>
  <c r="BO46" i="77"/>
  <c r="BJ46" i="77"/>
  <c r="BE46" i="77"/>
  <c r="AZ46" i="77"/>
  <c r="AU46" i="77"/>
  <c r="AP46" i="77"/>
  <c r="AK46" i="77"/>
  <c r="AF46" i="77"/>
  <c r="AA46" i="77"/>
  <c r="V46" i="77"/>
  <c r="Q46" i="77"/>
  <c r="L46" i="77"/>
  <c r="G46" i="77"/>
  <c r="CS45" i="77"/>
  <c r="CN45" i="77"/>
  <c r="CI45" i="77"/>
  <c r="CD45" i="77"/>
  <c r="BY45" i="77"/>
  <c r="BT45" i="77"/>
  <c r="BO45" i="77"/>
  <c r="BJ45" i="77"/>
  <c r="BE45" i="77"/>
  <c r="AZ45" i="77"/>
  <c r="AU45" i="77"/>
  <c r="AP45" i="77"/>
  <c r="AK45" i="77"/>
  <c r="AF45" i="77"/>
  <c r="AA45" i="77"/>
  <c r="V45" i="77"/>
  <c r="Q45" i="77"/>
  <c r="L45" i="77"/>
  <c r="G45" i="77"/>
  <c r="CS44" i="77"/>
  <c r="CN44" i="77"/>
  <c r="CI44" i="77"/>
  <c r="CD44" i="77"/>
  <c r="BY44" i="77"/>
  <c r="BT44" i="77"/>
  <c r="BO44" i="77"/>
  <c r="BJ44" i="77"/>
  <c r="BE44" i="77"/>
  <c r="AZ44" i="77"/>
  <c r="AU44" i="77"/>
  <c r="AP44" i="77"/>
  <c r="AK44" i="77"/>
  <c r="AF44" i="77"/>
  <c r="AA44" i="77"/>
  <c r="V44" i="77"/>
  <c r="Q44" i="77"/>
  <c r="L44" i="77"/>
  <c r="G44" i="77"/>
  <c r="CS43" i="77"/>
  <c r="CN43" i="77"/>
  <c r="CI43" i="77"/>
  <c r="CD43" i="77"/>
  <c r="BY43" i="77"/>
  <c r="BT43" i="77"/>
  <c r="BO43" i="77"/>
  <c r="BJ43" i="77"/>
  <c r="BE43" i="77"/>
  <c r="AZ43" i="77"/>
  <c r="AU43" i="77"/>
  <c r="AP43" i="77"/>
  <c r="AK43" i="77"/>
  <c r="AF43" i="77"/>
  <c r="AA43" i="77"/>
  <c r="V43" i="77"/>
  <c r="Q43" i="77"/>
  <c r="L43" i="77"/>
  <c r="G43" i="77"/>
  <c r="CS42" i="77"/>
  <c r="CN42" i="77"/>
  <c r="CI42" i="77"/>
  <c r="CD42" i="77"/>
  <c r="BY42" i="77"/>
  <c r="BT42" i="77"/>
  <c r="BO42" i="77"/>
  <c r="BJ42" i="77"/>
  <c r="BE42" i="77"/>
  <c r="AZ42" i="77"/>
  <c r="AU42" i="77"/>
  <c r="AP42" i="77"/>
  <c r="AK42" i="77"/>
  <c r="AF42" i="77"/>
  <c r="AA42" i="77"/>
  <c r="V42" i="77"/>
  <c r="Q42" i="77"/>
  <c r="L42" i="77"/>
  <c r="G42" i="77"/>
  <c r="CS41" i="77"/>
  <c r="CN41" i="77"/>
  <c r="CI41" i="77"/>
  <c r="CD41" i="77"/>
  <c r="BY41" i="77"/>
  <c r="BT41" i="77"/>
  <c r="BO41" i="77"/>
  <c r="BJ41" i="77"/>
  <c r="BE41" i="77"/>
  <c r="AZ41" i="77"/>
  <c r="AU41" i="77"/>
  <c r="AP41" i="77"/>
  <c r="AK41" i="77"/>
  <c r="AF41" i="77"/>
  <c r="AA41" i="77"/>
  <c r="V41" i="77"/>
  <c r="Q41" i="77"/>
  <c r="L41" i="77"/>
  <c r="G41" i="77"/>
  <c r="CR40" i="77"/>
  <c r="CQ40" i="77"/>
  <c r="CP40" i="77"/>
  <c r="CO40" i="77"/>
  <c r="CS40" i="77" s="1"/>
  <c r="CM40" i="77"/>
  <c r="CL40" i="77"/>
  <c r="CK40" i="77"/>
  <c r="CJ40" i="77"/>
  <c r="CN40" i="77" s="1"/>
  <c r="CH40" i="77"/>
  <c r="CG40" i="77"/>
  <c r="CF40" i="77"/>
  <c r="CE40" i="77"/>
  <c r="CI40" i="77" s="1"/>
  <c r="CC40" i="77"/>
  <c r="CB40" i="77"/>
  <c r="CA40" i="77"/>
  <c r="BZ40" i="77"/>
  <c r="CD40" i="77" s="1"/>
  <c r="BX40" i="77"/>
  <c r="BW40" i="77"/>
  <c r="BV40" i="77"/>
  <c r="BU40" i="77"/>
  <c r="BY40" i="77" s="1"/>
  <c r="BS40" i="77"/>
  <c r="BR40" i="77"/>
  <c r="BQ40" i="77"/>
  <c r="BP40" i="77"/>
  <c r="BT40" i="77" s="1"/>
  <c r="BN40" i="77"/>
  <c r="BM40" i="77"/>
  <c r="BL40" i="77"/>
  <c r="BK40" i="77"/>
  <c r="BO40" i="77" s="1"/>
  <c r="BI40" i="77"/>
  <c r="BH40" i="77"/>
  <c r="BG40" i="77"/>
  <c r="BF40" i="77"/>
  <c r="BJ40" i="77" s="1"/>
  <c r="BD40" i="77"/>
  <c r="BC40" i="77"/>
  <c r="BB40" i="77"/>
  <c r="BA40" i="77"/>
  <c r="BE40" i="77" s="1"/>
  <c r="AY40" i="77"/>
  <c r="AX40" i="77"/>
  <c r="AW40" i="77"/>
  <c r="AV40" i="77"/>
  <c r="AZ40" i="77" s="1"/>
  <c r="AT40" i="77"/>
  <c r="AS40" i="77"/>
  <c r="AR40" i="77"/>
  <c r="AQ40" i="77"/>
  <c r="AU40" i="77" s="1"/>
  <c r="AO40" i="77"/>
  <c r="AN40" i="77"/>
  <c r="AM40" i="77"/>
  <c r="AL40" i="77"/>
  <c r="AP40" i="77" s="1"/>
  <c r="AJ40" i="77"/>
  <c r="AI40" i="77"/>
  <c r="AH40" i="77"/>
  <c r="AG40" i="77"/>
  <c r="AK40" i="77" s="1"/>
  <c r="AE40" i="77"/>
  <c r="AD40" i="77"/>
  <c r="AC40" i="77"/>
  <c r="AB40" i="77"/>
  <c r="AF40" i="77" s="1"/>
  <c r="Z40" i="77"/>
  <c r="Y40" i="77"/>
  <c r="X40" i="77"/>
  <c r="W40" i="77"/>
  <c r="AA40" i="77" s="1"/>
  <c r="U40" i="77"/>
  <c r="T40" i="77"/>
  <c r="S40" i="77"/>
  <c r="R40" i="77"/>
  <c r="V40" i="77" s="1"/>
  <c r="P40" i="77"/>
  <c r="O40" i="77"/>
  <c r="N40" i="77"/>
  <c r="M40" i="77"/>
  <c r="Q40" i="77" s="1"/>
  <c r="K40" i="77"/>
  <c r="J40" i="77"/>
  <c r="I40" i="77"/>
  <c r="H40" i="77"/>
  <c r="L40" i="77" s="1"/>
  <c r="F40" i="77"/>
  <c r="E40" i="77"/>
  <c r="D40" i="77"/>
  <c r="C40" i="77"/>
  <c r="G40" i="77" s="1"/>
  <c r="CS39" i="77"/>
  <c r="CN39" i="77"/>
  <c r="CI39" i="77"/>
  <c r="CD39" i="77"/>
  <c r="BY39" i="77"/>
  <c r="BT39" i="77"/>
  <c r="BO39" i="77"/>
  <c r="BJ39" i="77"/>
  <c r="BE39" i="77"/>
  <c r="AZ39" i="77"/>
  <c r="AU39" i="77"/>
  <c r="AP39" i="77"/>
  <c r="AK39" i="77"/>
  <c r="AF39" i="77"/>
  <c r="AA39" i="77"/>
  <c r="V39" i="77"/>
  <c r="Q39" i="77"/>
  <c r="L39" i="77"/>
  <c r="G39" i="77"/>
  <c r="CR38" i="77"/>
  <c r="CQ38" i="77"/>
  <c r="CP38" i="77"/>
  <c r="CO38" i="77"/>
  <c r="CS38" i="77" s="1"/>
  <c r="CM38" i="77"/>
  <c r="CL38" i="77"/>
  <c r="CK38" i="77"/>
  <c r="CJ38" i="77"/>
  <c r="CN38" i="77" s="1"/>
  <c r="CH38" i="77"/>
  <c r="CG38" i="77"/>
  <c r="CF38" i="77"/>
  <c r="CE38" i="77"/>
  <c r="CI38" i="77" s="1"/>
  <c r="CC38" i="77"/>
  <c r="CB38" i="77"/>
  <c r="CA38" i="77"/>
  <c r="BZ38" i="77"/>
  <c r="CD38" i="77" s="1"/>
  <c r="BX38" i="77"/>
  <c r="BW38" i="77"/>
  <c r="BV38" i="77"/>
  <c r="BU38" i="77"/>
  <c r="BY38" i="77" s="1"/>
  <c r="BS38" i="77"/>
  <c r="BR38" i="77"/>
  <c r="BQ38" i="77"/>
  <c r="BP38" i="77"/>
  <c r="BT38" i="77" s="1"/>
  <c r="BN38" i="77"/>
  <c r="BM38" i="77"/>
  <c r="BL38" i="77"/>
  <c r="BK38" i="77"/>
  <c r="BO38" i="77" s="1"/>
  <c r="BI38" i="77"/>
  <c r="BH38" i="77"/>
  <c r="BG38" i="77"/>
  <c r="BF38" i="77"/>
  <c r="BJ38" i="77" s="1"/>
  <c r="BD38" i="77"/>
  <c r="BC38" i="77"/>
  <c r="BB38" i="77"/>
  <c r="BA38" i="77"/>
  <c r="BE38" i="77" s="1"/>
  <c r="AY38" i="77"/>
  <c r="AX38" i="77"/>
  <c r="AW38" i="77"/>
  <c r="AV38" i="77"/>
  <c r="AZ38" i="77" s="1"/>
  <c r="AT38" i="77"/>
  <c r="AS38" i="77"/>
  <c r="AR38" i="77"/>
  <c r="AQ38" i="77"/>
  <c r="AU38" i="77" s="1"/>
  <c r="AO38" i="77"/>
  <c r="AN38" i="77"/>
  <c r="AM38" i="77"/>
  <c r="AL38" i="77"/>
  <c r="AP38" i="77" s="1"/>
  <c r="AJ38" i="77"/>
  <c r="AI38" i="77"/>
  <c r="AH38" i="77"/>
  <c r="AG38" i="77"/>
  <c r="AK38" i="77" s="1"/>
  <c r="AE38" i="77"/>
  <c r="AD38" i="77"/>
  <c r="AC38" i="77"/>
  <c r="AB38" i="77"/>
  <c r="AF38" i="77" s="1"/>
  <c r="Z38" i="77"/>
  <c r="Y38" i="77"/>
  <c r="X38" i="77"/>
  <c r="W38" i="77"/>
  <c r="AA38" i="77" s="1"/>
  <c r="U38" i="77"/>
  <c r="T38" i="77"/>
  <c r="S38" i="77"/>
  <c r="R38" i="77"/>
  <c r="V38" i="77" s="1"/>
  <c r="P38" i="77"/>
  <c r="O38" i="77"/>
  <c r="N38" i="77"/>
  <c r="M38" i="77"/>
  <c r="Q38" i="77" s="1"/>
  <c r="K38" i="77"/>
  <c r="J38" i="77"/>
  <c r="I38" i="77"/>
  <c r="H38" i="77"/>
  <c r="L38" i="77" s="1"/>
  <c r="F38" i="77"/>
  <c r="E38" i="77"/>
  <c r="D38" i="77"/>
  <c r="C38" i="77"/>
  <c r="G38" i="77" s="1"/>
  <c r="CS37" i="77"/>
  <c r="CN37" i="77"/>
  <c r="CI37" i="77"/>
  <c r="CD37" i="77"/>
  <c r="BY37" i="77"/>
  <c r="BT37" i="77"/>
  <c r="BO37" i="77"/>
  <c r="BJ37" i="77"/>
  <c r="BE37" i="77"/>
  <c r="AZ37" i="77"/>
  <c r="AU37" i="77"/>
  <c r="AP37" i="77"/>
  <c r="AK37" i="77"/>
  <c r="AF37" i="77"/>
  <c r="AA37" i="77"/>
  <c r="V37" i="77"/>
  <c r="Q37" i="77"/>
  <c r="L37" i="77"/>
  <c r="G37" i="77"/>
  <c r="CS36" i="77"/>
  <c r="CN36" i="77"/>
  <c r="CI36" i="77"/>
  <c r="CD36" i="77"/>
  <c r="BY36" i="77"/>
  <c r="BT36" i="77"/>
  <c r="BO36" i="77"/>
  <c r="BJ36" i="77"/>
  <c r="BE36" i="77"/>
  <c r="AZ36" i="77"/>
  <c r="AU36" i="77"/>
  <c r="AP36" i="77"/>
  <c r="AK36" i="77"/>
  <c r="AF36" i="77"/>
  <c r="AA36" i="77"/>
  <c r="V36" i="77"/>
  <c r="Q36" i="77"/>
  <c r="L36" i="77"/>
  <c r="G36" i="77"/>
  <c r="CS35" i="77"/>
  <c r="CN35" i="77"/>
  <c r="CI35" i="77"/>
  <c r="CD35" i="77"/>
  <c r="BY35" i="77"/>
  <c r="BT35" i="77"/>
  <c r="BO35" i="77"/>
  <c r="BJ35" i="77"/>
  <c r="BE35" i="77"/>
  <c r="AZ35" i="77"/>
  <c r="AU35" i="77"/>
  <c r="AP35" i="77"/>
  <c r="AK35" i="77"/>
  <c r="AF35" i="77"/>
  <c r="AA35" i="77"/>
  <c r="V35" i="77"/>
  <c r="Q35" i="77"/>
  <c r="L35" i="77"/>
  <c r="G35" i="77"/>
  <c r="CS34" i="77"/>
  <c r="CN34" i="77"/>
  <c r="CI34" i="77"/>
  <c r="CD34" i="77"/>
  <c r="BY34" i="77"/>
  <c r="BT34" i="77"/>
  <c r="BO34" i="77"/>
  <c r="BJ34" i="77"/>
  <c r="BE34" i="77"/>
  <c r="AZ34" i="77"/>
  <c r="AU34" i="77"/>
  <c r="AP34" i="77"/>
  <c r="AK34" i="77"/>
  <c r="AF34" i="77"/>
  <c r="AA34" i="77"/>
  <c r="V34" i="77"/>
  <c r="Q34" i="77"/>
  <c r="L34" i="77"/>
  <c r="G34" i="77"/>
  <c r="CS33" i="77"/>
  <c r="CN33" i="77"/>
  <c r="CI33" i="77"/>
  <c r="CD33" i="77"/>
  <c r="BY33" i="77"/>
  <c r="BT33" i="77"/>
  <c r="BO33" i="77"/>
  <c r="BJ33" i="77"/>
  <c r="BE33" i="77"/>
  <c r="AZ33" i="77"/>
  <c r="AU33" i="77"/>
  <c r="AP33" i="77"/>
  <c r="AK33" i="77"/>
  <c r="AF33" i="77"/>
  <c r="AA33" i="77"/>
  <c r="V33" i="77"/>
  <c r="Q33" i="77"/>
  <c r="L33" i="77"/>
  <c r="G33" i="77"/>
  <c r="CS32" i="77"/>
  <c r="CN32" i="77"/>
  <c r="CI32" i="77"/>
  <c r="CD32" i="77"/>
  <c r="BY32" i="77"/>
  <c r="BT32" i="77"/>
  <c r="BO32" i="77"/>
  <c r="BJ32" i="77"/>
  <c r="BE32" i="77"/>
  <c r="AZ32" i="77"/>
  <c r="AU32" i="77"/>
  <c r="AP32" i="77"/>
  <c r="AK32" i="77"/>
  <c r="AF32" i="77"/>
  <c r="AA32" i="77"/>
  <c r="V32" i="77"/>
  <c r="Q32" i="77"/>
  <c r="L32" i="77"/>
  <c r="G32" i="77"/>
  <c r="CS31" i="77"/>
  <c r="CN31" i="77"/>
  <c r="CI31" i="77"/>
  <c r="CD31" i="77"/>
  <c r="BY31" i="77"/>
  <c r="BT31" i="77"/>
  <c r="BO31" i="77"/>
  <c r="BJ31" i="77"/>
  <c r="BE31" i="77"/>
  <c r="AZ31" i="77"/>
  <c r="AU31" i="77"/>
  <c r="AP31" i="77"/>
  <c r="AK31" i="77"/>
  <c r="AF31" i="77"/>
  <c r="AA31" i="77"/>
  <c r="V31" i="77"/>
  <c r="Q31" i="77"/>
  <c r="L31" i="77"/>
  <c r="G31" i="77"/>
  <c r="CS30" i="77"/>
  <c r="CN30" i="77"/>
  <c r="CI30" i="77"/>
  <c r="CD30" i="77"/>
  <c r="BY30" i="77"/>
  <c r="BT30" i="77"/>
  <c r="BO30" i="77"/>
  <c r="BJ30" i="77"/>
  <c r="BE30" i="77"/>
  <c r="AZ30" i="77"/>
  <c r="AU30" i="77"/>
  <c r="AP30" i="77"/>
  <c r="AK30" i="77"/>
  <c r="AF30" i="77"/>
  <c r="AA30" i="77"/>
  <c r="V30" i="77"/>
  <c r="Q30" i="77"/>
  <c r="L30" i="77"/>
  <c r="G30" i="77"/>
  <c r="CS29" i="77"/>
  <c r="CN29" i="77"/>
  <c r="CI29" i="77"/>
  <c r="CD29" i="77"/>
  <c r="BY29" i="77"/>
  <c r="BT29" i="77"/>
  <c r="BO29" i="77"/>
  <c r="BJ29" i="77"/>
  <c r="BE29" i="77"/>
  <c r="AZ29" i="77"/>
  <c r="AU29" i="77"/>
  <c r="AP29" i="77"/>
  <c r="AK29" i="77"/>
  <c r="AF29" i="77"/>
  <c r="AA29" i="77"/>
  <c r="V29" i="77"/>
  <c r="Q29" i="77"/>
  <c r="L29" i="77"/>
  <c r="G29" i="77"/>
  <c r="CS28" i="77"/>
  <c r="CN28" i="77"/>
  <c r="CI28" i="77"/>
  <c r="CD28" i="77"/>
  <c r="BY28" i="77"/>
  <c r="BT28" i="77"/>
  <c r="BO28" i="77"/>
  <c r="BJ28" i="77"/>
  <c r="BE28" i="77"/>
  <c r="AZ28" i="77"/>
  <c r="AU28" i="77"/>
  <c r="AP28" i="77"/>
  <c r="AK28" i="77"/>
  <c r="AF28" i="77"/>
  <c r="AA28" i="77"/>
  <c r="V28" i="77"/>
  <c r="Q28" i="77"/>
  <c r="L28" i="77"/>
  <c r="G28" i="77"/>
  <c r="CS27" i="77"/>
  <c r="CN27" i="77"/>
  <c r="CI27" i="77"/>
  <c r="CD27" i="77"/>
  <c r="BY27" i="77"/>
  <c r="BT27" i="77"/>
  <c r="BO27" i="77"/>
  <c r="BJ27" i="77"/>
  <c r="BE27" i="77"/>
  <c r="AZ27" i="77"/>
  <c r="AU27" i="77"/>
  <c r="AP27" i="77"/>
  <c r="AK27" i="77"/>
  <c r="AF27" i="77"/>
  <c r="AA27" i="77"/>
  <c r="V27" i="77"/>
  <c r="Q27" i="77"/>
  <c r="L27" i="77"/>
  <c r="G27" i="77"/>
  <c r="CS26" i="77"/>
  <c r="CN26" i="77"/>
  <c r="CI26" i="77"/>
  <c r="CD26" i="77"/>
  <c r="BY26" i="77"/>
  <c r="BT26" i="77"/>
  <c r="BO26" i="77"/>
  <c r="BJ26" i="77"/>
  <c r="BE26" i="77"/>
  <c r="AZ26" i="77"/>
  <c r="AU26" i="77"/>
  <c r="AP26" i="77"/>
  <c r="AK26" i="77"/>
  <c r="AF26" i="77"/>
  <c r="AA26" i="77"/>
  <c r="V26" i="77"/>
  <c r="Q26" i="77"/>
  <c r="L26" i="77"/>
  <c r="G26" i="77"/>
  <c r="CS25" i="77"/>
  <c r="CN25" i="77"/>
  <c r="CI25" i="77"/>
  <c r="CD25" i="77"/>
  <c r="BY25" i="77"/>
  <c r="BT25" i="77"/>
  <c r="BO25" i="77"/>
  <c r="BJ25" i="77"/>
  <c r="BE25" i="77"/>
  <c r="AZ25" i="77"/>
  <c r="AU25" i="77"/>
  <c r="AP25" i="77"/>
  <c r="AK25" i="77"/>
  <c r="AF25" i="77"/>
  <c r="AA25" i="77"/>
  <c r="V25" i="77"/>
  <c r="Q25" i="77"/>
  <c r="L25" i="77"/>
  <c r="G25" i="77"/>
  <c r="CS24" i="77"/>
  <c r="CN24" i="77"/>
  <c r="CI24" i="77"/>
  <c r="CD24" i="77"/>
  <c r="BY24" i="77"/>
  <c r="BT24" i="77"/>
  <c r="BO24" i="77"/>
  <c r="BJ24" i="77"/>
  <c r="BE24" i="77"/>
  <c r="AZ24" i="77"/>
  <c r="AU24" i="77"/>
  <c r="AP24" i="77"/>
  <c r="AK24" i="77"/>
  <c r="AF24" i="77"/>
  <c r="AA24" i="77"/>
  <c r="V24" i="77"/>
  <c r="Q24" i="77"/>
  <c r="L24" i="77"/>
  <c r="G24" i="77"/>
  <c r="CS23" i="77"/>
  <c r="CN23" i="77"/>
  <c r="CI23" i="77"/>
  <c r="CD23" i="77"/>
  <c r="BY23" i="77"/>
  <c r="BT23" i="77"/>
  <c r="BO23" i="77"/>
  <c r="BJ23" i="77"/>
  <c r="BE23" i="77"/>
  <c r="AZ23" i="77"/>
  <c r="AU23" i="77"/>
  <c r="AP23" i="77"/>
  <c r="AK23" i="77"/>
  <c r="AF23" i="77"/>
  <c r="AA23" i="77"/>
  <c r="V23" i="77"/>
  <c r="Q23" i="77"/>
  <c r="L23" i="77"/>
  <c r="G23" i="77"/>
  <c r="CS22" i="77"/>
  <c r="CN22" i="77"/>
  <c r="CI22" i="77"/>
  <c r="CD22" i="77"/>
  <c r="BY22" i="77"/>
  <c r="BT22" i="77"/>
  <c r="BO22" i="77"/>
  <c r="BJ22" i="77"/>
  <c r="BE22" i="77"/>
  <c r="AZ22" i="77"/>
  <c r="AU22" i="77"/>
  <c r="AP22" i="77"/>
  <c r="AK22" i="77"/>
  <c r="AF22" i="77"/>
  <c r="AA22" i="77"/>
  <c r="V22" i="77"/>
  <c r="Q22" i="77"/>
  <c r="L22" i="77"/>
  <c r="G22" i="77"/>
  <c r="CS21" i="77"/>
  <c r="CN21" i="77"/>
  <c r="CI21" i="77"/>
  <c r="CD21" i="77"/>
  <c r="BY21" i="77"/>
  <c r="BT21" i="77"/>
  <c r="BO21" i="77"/>
  <c r="BJ21" i="77"/>
  <c r="BE21" i="77"/>
  <c r="AZ21" i="77"/>
  <c r="AU21" i="77"/>
  <c r="AP21" i="77"/>
  <c r="AK21" i="77"/>
  <c r="AF21" i="77"/>
  <c r="AA21" i="77"/>
  <c r="V21" i="77"/>
  <c r="Q21" i="77"/>
  <c r="L21" i="77"/>
  <c r="G21" i="77"/>
  <c r="CS20" i="77"/>
  <c r="CN20" i="77"/>
  <c r="CI20" i="77"/>
  <c r="CD20" i="77"/>
  <c r="BY20" i="77"/>
  <c r="BT20" i="77"/>
  <c r="BO20" i="77"/>
  <c r="BJ20" i="77"/>
  <c r="BE20" i="77"/>
  <c r="AZ20" i="77"/>
  <c r="AU20" i="77"/>
  <c r="AP20" i="77"/>
  <c r="AK20" i="77"/>
  <c r="AF20" i="77"/>
  <c r="AA20" i="77"/>
  <c r="V20" i="77"/>
  <c r="Q20" i="77"/>
  <c r="L20" i="77"/>
  <c r="G20" i="77"/>
  <c r="CS19" i="77"/>
  <c r="CN19" i="77"/>
  <c r="CI19" i="77"/>
  <c r="CD19" i="77"/>
  <c r="BY19" i="77"/>
  <c r="BT19" i="77"/>
  <c r="BO19" i="77"/>
  <c r="BJ19" i="77"/>
  <c r="BE19" i="77"/>
  <c r="AZ19" i="77"/>
  <c r="AU19" i="77"/>
  <c r="AP19" i="77"/>
  <c r="AK19" i="77"/>
  <c r="AF19" i="77"/>
  <c r="AA19" i="77"/>
  <c r="V19" i="77"/>
  <c r="Q19" i="77"/>
  <c r="L19" i="77"/>
  <c r="G19" i="77"/>
  <c r="CS18" i="77"/>
  <c r="CN18" i="77"/>
  <c r="CI18" i="77"/>
  <c r="CD18" i="77"/>
  <c r="BY18" i="77"/>
  <c r="BT18" i="77"/>
  <c r="BO18" i="77"/>
  <c r="BJ18" i="77"/>
  <c r="BE18" i="77"/>
  <c r="AZ18" i="77"/>
  <c r="AU18" i="77"/>
  <c r="AP18" i="77"/>
  <c r="AK18" i="77"/>
  <c r="AF18" i="77"/>
  <c r="AA18" i="77"/>
  <c r="V18" i="77"/>
  <c r="Q18" i="77"/>
  <c r="L18" i="77"/>
  <c r="G18" i="77"/>
  <c r="CS17" i="77"/>
  <c r="CN17" i="77"/>
  <c r="CI17" i="77"/>
  <c r="CD17" i="77"/>
  <c r="BY17" i="77"/>
  <c r="BT17" i="77"/>
  <c r="BO17" i="77"/>
  <c r="BJ17" i="77"/>
  <c r="BE17" i="77"/>
  <c r="AZ17" i="77"/>
  <c r="AU17" i="77"/>
  <c r="AP17" i="77"/>
  <c r="AK17" i="77"/>
  <c r="AF17" i="77"/>
  <c r="AA17" i="77"/>
  <c r="V17" i="77"/>
  <c r="Q17" i="77"/>
  <c r="L17" i="77"/>
  <c r="G17" i="77"/>
  <c r="CS16" i="77"/>
  <c r="CN16" i="77"/>
  <c r="CI16" i="77"/>
  <c r="CD16" i="77"/>
  <c r="BY16" i="77"/>
  <c r="BT16" i="77"/>
  <c r="BO16" i="77"/>
  <c r="BJ16" i="77"/>
  <c r="BE16" i="77"/>
  <c r="AZ16" i="77"/>
  <c r="AU16" i="77"/>
  <c r="AP16" i="77"/>
  <c r="AK16" i="77"/>
  <c r="AF16" i="77"/>
  <c r="AA16" i="77"/>
  <c r="V16" i="77"/>
  <c r="Q16" i="77"/>
  <c r="L16" i="77"/>
  <c r="G16" i="77"/>
  <c r="CS15" i="77"/>
  <c r="CN15" i="77"/>
  <c r="CI15" i="77"/>
  <c r="CD15" i="77"/>
  <c r="BY15" i="77"/>
  <c r="BT15" i="77"/>
  <c r="BO15" i="77"/>
  <c r="BJ15" i="77"/>
  <c r="BE15" i="77"/>
  <c r="AZ15" i="77"/>
  <c r="AU15" i="77"/>
  <c r="AP15" i="77"/>
  <c r="AK15" i="77"/>
  <c r="AF15" i="77"/>
  <c r="AA15" i="77"/>
  <c r="V15" i="77"/>
  <c r="Q15" i="77"/>
  <c r="L15" i="77"/>
  <c r="G15" i="77"/>
  <c r="CS14" i="77"/>
  <c r="CN14" i="77"/>
  <c r="CI14" i="77"/>
  <c r="CD14" i="77"/>
  <c r="BY14" i="77"/>
  <c r="BT14" i="77"/>
  <c r="BO14" i="77"/>
  <c r="BJ14" i="77"/>
  <c r="BE14" i="77"/>
  <c r="AZ14" i="77"/>
  <c r="AU14" i="77"/>
  <c r="AP14" i="77"/>
  <c r="AK14" i="77"/>
  <c r="AF14" i="77"/>
  <c r="AA14" i="77"/>
  <c r="V14" i="77"/>
  <c r="Q14" i="77"/>
  <c r="L14" i="77"/>
  <c r="G14" i="77"/>
  <c r="CS13" i="77"/>
  <c r="CN13" i="77"/>
  <c r="CI13" i="77"/>
  <c r="CD13" i="77"/>
  <c r="BY13" i="77"/>
  <c r="BT13" i="77"/>
  <c r="BO13" i="77"/>
  <c r="BJ13" i="77"/>
  <c r="BE13" i="77"/>
  <c r="AZ13" i="77"/>
  <c r="AU13" i="77"/>
  <c r="AP13" i="77"/>
  <c r="AK13" i="77"/>
  <c r="AF13" i="77"/>
  <c r="AA13" i="77"/>
  <c r="V13" i="77"/>
  <c r="Q13" i="77"/>
  <c r="L13" i="77"/>
  <c r="G13" i="77"/>
  <c r="CS12" i="77"/>
  <c r="CN12" i="77"/>
  <c r="CI12" i="77"/>
  <c r="CD12" i="77"/>
  <c r="BY12" i="77"/>
  <c r="BT12" i="77"/>
  <c r="BO12" i="77"/>
  <c r="BJ12" i="77"/>
  <c r="BE12" i="77"/>
  <c r="AZ12" i="77"/>
  <c r="AU12" i="77"/>
  <c r="AP12" i="77"/>
  <c r="AK12" i="77"/>
  <c r="AF12" i="77"/>
  <c r="AA12" i="77"/>
  <c r="V12" i="77"/>
  <c r="Q12" i="77"/>
  <c r="L12" i="77"/>
  <c r="G12" i="77"/>
  <c r="CS11" i="77"/>
  <c r="CN11" i="77"/>
  <c r="CI11" i="77"/>
  <c r="CD11" i="77"/>
  <c r="BY11" i="77"/>
  <c r="BT11" i="77"/>
  <c r="BO11" i="77"/>
  <c r="BJ11" i="77"/>
  <c r="BE11" i="77"/>
  <c r="AZ11" i="77"/>
  <c r="AU11" i="77"/>
  <c r="AP11" i="77"/>
  <c r="AK11" i="77"/>
  <c r="AF11" i="77"/>
  <c r="AA11" i="77"/>
  <c r="V11" i="77"/>
  <c r="Q11" i="77"/>
  <c r="L11" i="77"/>
  <c r="G11" i="77"/>
  <c r="CS10" i="77"/>
  <c r="CN10" i="77"/>
  <c r="CI10" i="77"/>
  <c r="CD10" i="77"/>
  <c r="BY10" i="77"/>
  <c r="BT10" i="77"/>
  <c r="BO10" i="77"/>
  <c r="BJ10" i="77"/>
  <c r="BE10" i="77"/>
  <c r="AZ10" i="77"/>
  <c r="AU10" i="77"/>
  <c r="AP10" i="77"/>
  <c r="AK10" i="77"/>
  <c r="AF10" i="77"/>
  <c r="AA10" i="77"/>
  <c r="V10" i="77"/>
  <c r="Q10" i="77"/>
  <c r="L10" i="77"/>
  <c r="G10" i="77"/>
  <c r="CS9" i="77"/>
  <c r="CN9" i="77"/>
  <c r="CI9" i="77"/>
  <c r="CD9" i="77"/>
  <c r="BY9" i="77"/>
  <c r="BT9" i="77"/>
  <c r="BO9" i="77"/>
  <c r="BJ9" i="77"/>
  <c r="BE9" i="77"/>
  <c r="AZ9" i="77"/>
  <c r="AU9" i="77"/>
  <c r="AP9" i="77"/>
  <c r="AK9" i="77"/>
  <c r="AF9" i="77"/>
  <c r="AA9" i="77"/>
  <c r="V9" i="77"/>
  <c r="Q9" i="77"/>
  <c r="L9" i="77"/>
  <c r="G9" i="77"/>
  <c r="CS8" i="77"/>
  <c r="CN8" i="77"/>
  <c r="CI8" i="77"/>
  <c r="CD8" i="77"/>
  <c r="BY8" i="77"/>
  <c r="BT8" i="77"/>
  <c r="BO8" i="77"/>
  <c r="BJ8" i="77"/>
  <c r="BE8" i="77"/>
  <c r="AZ8" i="77"/>
  <c r="AU8" i="77"/>
  <c r="AP8" i="77"/>
  <c r="AK8" i="77"/>
  <c r="AF8" i="77"/>
  <c r="AA8" i="77"/>
  <c r="V8" i="77"/>
  <c r="Q8" i="77"/>
  <c r="L8" i="77"/>
  <c r="G8" i="77"/>
  <c r="B2" i="76"/>
  <c r="B1" i="76"/>
  <c r="DW91" i="76"/>
  <c r="DR91" i="76"/>
  <c r="DM91" i="76"/>
  <c r="DH91" i="76"/>
  <c r="DC91" i="76"/>
  <c r="CX91" i="76"/>
  <c r="CS91" i="76"/>
  <c r="CN91" i="76"/>
  <c r="CI91" i="76"/>
  <c r="CD91" i="76"/>
  <c r="BY91" i="76"/>
  <c r="BT91" i="76"/>
  <c r="BO91" i="76"/>
  <c r="BJ91" i="76"/>
  <c r="BD91" i="76"/>
  <c r="BC91" i="76"/>
  <c r="BB91" i="76"/>
  <c r="BA91" i="76"/>
  <c r="BE91" i="76" s="1"/>
  <c r="AZ91" i="76"/>
  <c r="AU91" i="76"/>
  <c r="AP91" i="76"/>
  <c r="AK91" i="76"/>
  <c r="AF91" i="76"/>
  <c r="AA91" i="76"/>
  <c r="V91" i="76"/>
  <c r="Q91" i="76"/>
  <c r="L91" i="76"/>
  <c r="G91" i="76"/>
  <c r="DW90" i="76"/>
  <c r="DR90" i="76"/>
  <c r="DM90" i="76"/>
  <c r="DH90" i="76"/>
  <c r="DC90" i="76"/>
  <c r="CX90" i="76"/>
  <c r="CS90" i="76"/>
  <c r="CN90" i="76"/>
  <c r="CI90" i="76"/>
  <c r="CD90" i="76"/>
  <c r="BY90" i="76"/>
  <c r="BT90" i="76"/>
  <c r="BO90" i="76"/>
  <c r="BJ90" i="76"/>
  <c r="BD90" i="76"/>
  <c r="BC90" i="76"/>
  <c r="BB90" i="76"/>
  <c r="BA90" i="76"/>
  <c r="BE90" i="76" s="1"/>
  <c r="AZ90" i="76"/>
  <c r="AU90" i="76"/>
  <c r="AP90" i="76"/>
  <c r="AK90" i="76"/>
  <c r="AF90" i="76"/>
  <c r="AA90" i="76"/>
  <c r="V90" i="76"/>
  <c r="Q90" i="76"/>
  <c r="L90" i="76"/>
  <c r="G90" i="76"/>
  <c r="DW89" i="76"/>
  <c r="DR89" i="76"/>
  <c r="DM89" i="76"/>
  <c r="DH89" i="76"/>
  <c r="DC89" i="76"/>
  <c r="CX89" i="76"/>
  <c r="CS89" i="76"/>
  <c r="CN89" i="76"/>
  <c r="CI89" i="76"/>
  <c r="CD89" i="76"/>
  <c r="BY89" i="76"/>
  <c r="BT89" i="76"/>
  <c r="BO89" i="76"/>
  <c r="BJ89" i="76"/>
  <c r="BD89" i="76"/>
  <c r="BC89" i="76"/>
  <c r="BB89" i="76"/>
  <c r="BA89" i="76"/>
  <c r="BE89" i="76" s="1"/>
  <c r="AZ89" i="76"/>
  <c r="AU89" i="76"/>
  <c r="AP89" i="76"/>
  <c r="AK89" i="76"/>
  <c r="AF89" i="76"/>
  <c r="AA89" i="76"/>
  <c r="V89" i="76"/>
  <c r="Q89" i="76"/>
  <c r="L89" i="76"/>
  <c r="G89" i="76"/>
  <c r="DW88" i="76"/>
  <c r="DR88" i="76"/>
  <c r="DM88" i="76"/>
  <c r="DH88" i="76"/>
  <c r="DC88" i="76"/>
  <c r="CX88" i="76"/>
  <c r="CS88" i="76"/>
  <c r="CN88" i="76"/>
  <c r="CI88" i="76"/>
  <c r="CD88" i="76"/>
  <c r="BY88" i="76"/>
  <c r="BT88" i="76"/>
  <c r="BO88" i="76"/>
  <c r="BJ88" i="76"/>
  <c r="BD88" i="76"/>
  <c r="BC88" i="76"/>
  <c r="BB88" i="76"/>
  <c r="BA88" i="76"/>
  <c r="BE88" i="76" s="1"/>
  <c r="AZ88" i="76"/>
  <c r="AU88" i="76"/>
  <c r="AP88" i="76"/>
  <c r="AK88" i="76"/>
  <c r="AF88" i="76"/>
  <c r="AA88" i="76"/>
  <c r="V88" i="76"/>
  <c r="Q88" i="76"/>
  <c r="L88" i="76"/>
  <c r="G88" i="76"/>
  <c r="DW87" i="76"/>
  <c r="DR87" i="76"/>
  <c r="DM87" i="76"/>
  <c r="DH87" i="76"/>
  <c r="DC87" i="76"/>
  <c r="CX87" i="76"/>
  <c r="CS87" i="76"/>
  <c r="CN87" i="76"/>
  <c r="CI87" i="76"/>
  <c r="CD87" i="76"/>
  <c r="BY87" i="76"/>
  <c r="BT87" i="76"/>
  <c r="BO87" i="76"/>
  <c r="BJ87" i="76"/>
  <c r="BD87" i="76"/>
  <c r="BC87" i="76"/>
  <c r="BB87" i="76"/>
  <c r="BA87" i="76"/>
  <c r="BE87" i="76" s="1"/>
  <c r="AZ87" i="76"/>
  <c r="AU87" i="76"/>
  <c r="AP87" i="76"/>
  <c r="AK87" i="76"/>
  <c r="AF87" i="76"/>
  <c r="AA87" i="76"/>
  <c r="V87" i="76"/>
  <c r="Q87" i="76"/>
  <c r="L87" i="76"/>
  <c r="G87" i="76"/>
  <c r="DV86" i="76"/>
  <c r="DU86" i="76"/>
  <c r="DT86" i="76"/>
  <c r="DS86" i="76"/>
  <c r="DW86" i="76" s="1"/>
  <c r="DQ86" i="76"/>
  <c r="DP86" i="76"/>
  <c r="DO86" i="76"/>
  <c r="DN86" i="76"/>
  <c r="DR86" i="76" s="1"/>
  <c r="DL86" i="76"/>
  <c r="DK86" i="76"/>
  <c r="DJ86" i="76"/>
  <c r="DI86" i="76"/>
  <c r="DM86" i="76" s="1"/>
  <c r="DG86" i="76"/>
  <c r="DF86" i="76"/>
  <c r="DE86" i="76"/>
  <c r="DD86" i="76"/>
  <c r="DH86" i="76" s="1"/>
  <c r="DB86" i="76"/>
  <c r="DA86" i="76"/>
  <c r="CZ86" i="76"/>
  <c r="CY86" i="76"/>
  <c r="DC86" i="76" s="1"/>
  <c r="CW86" i="76"/>
  <c r="CV86" i="76"/>
  <c r="CU86" i="76"/>
  <c r="CT86" i="76"/>
  <c r="CX86" i="76" s="1"/>
  <c r="CR86" i="76"/>
  <c r="CQ86" i="76"/>
  <c r="CP86" i="76"/>
  <c r="CO86" i="76"/>
  <c r="CS86" i="76" s="1"/>
  <c r="CM86" i="76"/>
  <c r="CL86" i="76"/>
  <c r="CK86" i="76"/>
  <c r="CJ86" i="76"/>
  <c r="CN86" i="76" s="1"/>
  <c r="CH86" i="76"/>
  <c r="CG86" i="76"/>
  <c r="CF86" i="76"/>
  <c r="CE86" i="76"/>
  <c r="CI86" i="76" s="1"/>
  <c r="CD86" i="76"/>
  <c r="BX86" i="76"/>
  <c r="BW86" i="76"/>
  <c r="BV86" i="76"/>
  <c r="BU86" i="76"/>
  <c r="BY86" i="76" s="1"/>
  <c r="BS86" i="76"/>
  <c r="BR86" i="76"/>
  <c r="BQ86" i="76"/>
  <c r="BP86" i="76"/>
  <c r="BN86" i="76"/>
  <c r="BM86" i="76"/>
  <c r="BL86" i="76"/>
  <c r="BK86" i="76"/>
  <c r="BO86" i="76" s="1"/>
  <c r="BI86" i="76"/>
  <c r="BH86" i="76"/>
  <c r="BG86" i="76"/>
  <c r="BF86" i="76"/>
  <c r="BJ86" i="76" s="1"/>
  <c r="BD86" i="76"/>
  <c r="BC86" i="76"/>
  <c r="BB86" i="76"/>
  <c r="BA86" i="76"/>
  <c r="BE86" i="76" s="1"/>
  <c r="AY86" i="76"/>
  <c r="AX86" i="76"/>
  <c r="AW86" i="76"/>
  <c r="AV86" i="76"/>
  <c r="AZ86" i="76" s="1"/>
  <c r="AT86" i="76"/>
  <c r="AS86" i="76"/>
  <c r="AR86" i="76"/>
  <c r="AQ86" i="76"/>
  <c r="AU86" i="76" s="1"/>
  <c r="AO86" i="76"/>
  <c r="AN86" i="76"/>
  <c r="AM86" i="76"/>
  <c r="AL86" i="76"/>
  <c r="AP86" i="76" s="1"/>
  <c r="AJ86" i="76"/>
  <c r="AI86" i="76"/>
  <c r="AH86" i="76"/>
  <c r="AG86" i="76"/>
  <c r="AK86" i="76" s="1"/>
  <c r="AE86" i="76"/>
  <c r="AD86" i="76"/>
  <c r="AC86" i="76"/>
  <c r="AB86" i="76"/>
  <c r="AF86" i="76" s="1"/>
  <c r="Z86" i="76"/>
  <c r="Y86" i="76"/>
  <c r="X86" i="76"/>
  <c r="W86" i="76"/>
  <c r="AA86" i="76" s="1"/>
  <c r="U86" i="76"/>
  <c r="T86" i="76"/>
  <c r="S86" i="76"/>
  <c r="R86" i="76"/>
  <c r="V86" i="76" s="1"/>
  <c r="P86" i="76"/>
  <c r="O86" i="76"/>
  <c r="N86" i="76"/>
  <c r="M86" i="76"/>
  <c r="Q86" i="76" s="1"/>
  <c r="K86" i="76"/>
  <c r="J86" i="76"/>
  <c r="I86" i="76"/>
  <c r="H86" i="76"/>
  <c r="L86" i="76" s="1"/>
  <c r="F86" i="76"/>
  <c r="E86" i="76"/>
  <c r="D86" i="76"/>
  <c r="C86" i="76"/>
  <c r="G86" i="76" s="1"/>
  <c r="DW85" i="76"/>
  <c r="DR85" i="76"/>
  <c r="DM85" i="76"/>
  <c r="DH85" i="76"/>
  <c r="DC85" i="76"/>
  <c r="CX85" i="76"/>
  <c r="CS85" i="76"/>
  <c r="CN85" i="76"/>
  <c r="CI85" i="76"/>
  <c r="CD85" i="76"/>
  <c r="BY85" i="76"/>
  <c r="BT85" i="76"/>
  <c r="BO85" i="76"/>
  <c r="BJ85" i="76"/>
  <c r="BD85" i="76"/>
  <c r="BC85" i="76"/>
  <c r="BB85" i="76"/>
  <c r="BA85" i="76"/>
  <c r="BE85" i="76" s="1"/>
  <c r="AZ85" i="76"/>
  <c r="AU85" i="76"/>
  <c r="AP85" i="76"/>
  <c r="AK85" i="76"/>
  <c r="AF85" i="76"/>
  <c r="AA85" i="76"/>
  <c r="V85" i="76"/>
  <c r="Q85" i="76"/>
  <c r="L85" i="76"/>
  <c r="G85" i="76"/>
  <c r="DW84" i="76"/>
  <c r="DR84" i="76"/>
  <c r="DM84" i="76"/>
  <c r="DH84" i="76"/>
  <c r="DC84" i="76"/>
  <c r="CX84" i="76"/>
  <c r="CS84" i="76"/>
  <c r="CN84" i="76"/>
  <c r="CI84" i="76"/>
  <c r="CD84" i="76"/>
  <c r="BY84" i="76"/>
  <c r="BT84" i="76"/>
  <c r="BO84" i="76"/>
  <c r="BJ84" i="76"/>
  <c r="BD84" i="76"/>
  <c r="BC84" i="76"/>
  <c r="BB84" i="76"/>
  <c r="BA84" i="76"/>
  <c r="BE84" i="76" s="1"/>
  <c r="AZ84" i="76"/>
  <c r="AU84" i="76"/>
  <c r="AP84" i="76"/>
  <c r="AK84" i="76"/>
  <c r="AF84" i="76"/>
  <c r="AA84" i="76"/>
  <c r="V84" i="76"/>
  <c r="Q84" i="76"/>
  <c r="L84" i="76"/>
  <c r="G84" i="76"/>
  <c r="DW83" i="76"/>
  <c r="DR83" i="76"/>
  <c r="DM83" i="76"/>
  <c r="DH83" i="76"/>
  <c r="DC83" i="76"/>
  <c r="CX83" i="76"/>
  <c r="CS83" i="76"/>
  <c r="CN83" i="76"/>
  <c r="CI83" i="76"/>
  <c r="CD83" i="76"/>
  <c r="BY83" i="76"/>
  <c r="BT83" i="76"/>
  <c r="BO83" i="76"/>
  <c r="BJ83" i="76"/>
  <c r="BD83" i="76"/>
  <c r="BC83" i="76"/>
  <c r="BB83" i="76"/>
  <c r="BA83" i="76"/>
  <c r="BE83" i="76" s="1"/>
  <c r="AZ83" i="76"/>
  <c r="AU83" i="76"/>
  <c r="AP83" i="76"/>
  <c r="AK83" i="76"/>
  <c r="AF83" i="76"/>
  <c r="AA83" i="76"/>
  <c r="V83" i="76"/>
  <c r="Q83" i="76"/>
  <c r="L83" i="76"/>
  <c r="G83" i="76"/>
  <c r="DW82" i="76"/>
  <c r="DR82" i="76"/>
  <c r="DM82" i="76"/>
  <c r="DH82" i="76"/>
  <c r="DC82" i="76"/>
  <c r="CX82" i="76"/>
  <c r="CS82" i="76"/>
  <c r="CN82" i="76"/>
  <c r="CI82" i="76"/>
  <c r="CD82" i="76"/>
  <c r="BY82" i="76"/>
  <c r="BT82" i="76"/>
  <c r="BO82" i="76"/>
  <c r="BJ82" i="76"/>
  <c r="BD82" i="76"/>
  <c r="BC82" i="76"/>
  <c r="BB82" i="76"/>
  <c r="BA82" i="76"/>
  <c r="BE82" i="76" s="1"/>
  <c r="AZ82" i="76"/>
  <c r="AU82" i="76"/>
  <c r="AP82" i="76"/>
  <c r="AK82" i="76"/>
  <c r="AF82" i="76"/>
  <c r="AA82" i="76"/>
  <c r="V82" i="76"/>
  <c r="Q82" i="76"/>
  <c r="L82" i="76"/>
  <c r="G82" i="76"/>
  <c r="DW81" i="76"/>
  <c r="DR81" i="76"/>
  <c r="DM81" i="76"/>
  <c r="DH81" i="76"/>
  <c r="DC81" i="76"/>
  <c r="CX81" i="76"/>
  <c r="CS81" i="76"/>
  <c r="CN81" i="76"/>
  <c r="CI81" i="76"/>
  <c r="CD81" i="76"/>
  <c r="BY81" i="76"/>
  <c r="BT81" i="76"/>
  <c r="BO81" i="76"/>
  <c r="BJ81" i="76"/>
  <c r="BD81" i="76"/>
  <c r="BC81" i="76"/>
  <c r="BB81" i="76"/>
  <c r="BA81" i="76"/>
  <c r="BE81" i="76" s="1"/>
  <c r="AZ81" i="76"/>
  <c r="AU81" i="76"/>
  <c r="AP81" i="76"/>
  <c r="AK81" i="76"/>
  <c r="AF81" i="76"/>
  <c r="AA81" i="76"/>
  <c r="V81" i="76"/>
  <c r="Q81" i="76"/>
  <c r="L81" i="76"/>
  <c r="G81" i="76"/>
  <c r="DW80" i="76"/>
  <c r="DR80" i="76"/>
  <c r="DM80" i="76"/>
  <c r="DH80" i="76"/>
  <c r="DC80" i="76"/>
  <c r="CX80" i="76"/>
  <c r="CS80" i="76"/>
  <c r="CN80" i="76"/>
  <c r="CI80" i="76"/>
  <c r="CD80" i="76"/>
  <c r="BY80" i="76"/>
  <c r="BT80" i="76"/>
  <c r="BO80" i="76"/>
  <c r="BJ80" i="76"/>
  <c r="BD80" i="76"/>
  <c r="BC80" i="76"/>
  <c r="BB80" i="76"/>
  <c r="BA80" i="76"/>
  <c r="BE80" i="76" s="1"/>
  <c r="AZ80" i="76"/>
  <c r="AU80" i="76"/>
  <c r="AP80" i="76"/>
  <c r="AK80" i="76"/>
  <c r="AF80" i="76"/>
  <c r="AA80" i="76"/>
  <c r="V80" i="76"/>
  <c r="Q80" i="76"/>
  <c r="L80" i="76"/>
  <c r="G80" i="76"/>
  <c r="DV79" i="76"/>
  <c r="DU79" i="76"/>
  <c r="DT79" i="76"/>
  <c r="DS79" i="76"/>
  <c r="DW79" i="76" s="1"/>
  <c r="DQ79" i="76"/>
  <c r="DP79" i="76"/>
  <c r="DO79" i="76"/>
  <c r="DN79" i="76"/>
  <c r="DR79" i="76" s="1"/>
  <c r="DL79" i="76"/>
  <c r="DK79" i="76"/>
  <c r="DJ79" i="76"/>
  <c r="DI79" i="76"/>
  <c r="DM79" i="76" s="1"/>
  <c r="DG79" i="76"/>
  <c r="DF79" i="76"/>
  <c r="DE79" i="76"/>
  <c r="DD79" i="76"/>
  <c r="DH79" i="76" s="1"/>
  <c r="DB79" i="76"/>
  <c r="DA79" i="76"/>
  <c r="CZ79" i="76"/>
  <c r="CY79" i="76"/>
  <c r="DC79" i="76" s="1"/>
  <c r="CW79" i="76"/>
  <c r="CV79" i="76"/>
  <c r="CU79" i="76"/>
  <c r="CT79" i="76"/>
  <c r="CX79" i="76" s="1"/>
  <c r="CR79" i="76"/>
  <c r="CQ79" i="76"/>
  <c r="CP79" i="76"/>
  <c r="CO79" i="76"/>
  <c r="CS79" i="76" s="1"/>
  <c r="CM79" i="76"/>
  <c r="CL79" i="76"/>
  <c r="CK79" i="76"/>
  <c r="CJ79" i="76"/>
  <c r="CN79" i="76" s="1"/>
  <c r="CH79" i="76"/>
  <c r="CG79" i="76"/>
  <c r="CF79" i="76"/>
  <c r="CE79" i="76"/>
  <c r="CI79" i="76" s="1"/>
  <c r="CD79" i="76"/>
  <c r="BX79" i="76"/>
  <c r="BW79" i="76"/>
  <c r="BV79" i="76"/>
  <c r="BU79" i="76"/>
  <c r="BY79" i="76" s="1"/>
  <c r="BS79" i="76"/>
  <c r="BR79" i="76"/>
  <c r="BQ79" i="76"/>
  <c r="BP79" i="76"/>
  <c r="BN79" i="76"/>
  <c r="BM79" i="76"/>
  <c r="BL79" i="76"/>
  <c r="BK79" i="76"/>
  <c r="BO79" i="76" s="1"/>
  <c r="BI79" i="76"/>
  <c r="BH79" i="76"/>
  <c r="BG79" i="76"/>
  <c r="BF79" i="76"/>
  <c r="BJ79" i="76" s="1"/>
  <c r="BD79" i="76"/>
  <c r="BC79" i="76"/>
  <c r="BB79" i="76"/>
  <c r="BA79" i="76"/>
  <c r="BE79" i="76" s="1"/>
  <c r="AY79" i="76"/>
  <c r="AX79" i="76"/>
  <c r="AW79" i="76"/>
  <c r="AV79" i="76"/>
  <c r="AZ79" i="76" s="1"/>
  <c r="AT79" i="76"/>
  <c r="AS79" i="76"/>
  <c r="AR79" i="76"/>
  <c r="AQ79" i="76"/>
  <c r="AU79" i="76" s="1"/>
  <c r="AO79" i="76"/>
  <c r="AN79" i="76"/>
  <c r="AM79" i="76"/>
  <c r="AL79" i="76"/>
  <c r="AP79" i="76" s="1"/>
  <c r="AJ79" i="76"/>
  <c r="AI79" i="76"/>
  <c r="AH79" i="76"/>
  <c r="AG79" i="76"/>
  <c r="AK79" i="76" s="1"/>
  <c r="AE79" i="76"/>
  <c r="AD79" i="76"/>
  <c r="AC79" i="76"/>
  <c r="AB79" i="76"/>
  <c r="AF79" i="76" s="1"/>
  <c r="Z79" i="76"/>
  <c r="Y79" i="76"/>
  <c r="X79" i="76"/>
  <c r="W79" i="76"/>
  <c r="AA79" i="76" s="1"/>
  <c r="U79" i="76"/>
  <c r="T79" i="76"/>
  <c r="S79" i="76"/>
  <c r="R79" i="76"/>
  <c r="V79" i="76" s="1"/>
  <c r="P79" i="76"/>
  <c r="O79" i="76"/>
  <c r="N79" i="76"/>
  <c r="M79" i="76"/>
  <c r="Q79" i="76" s="1"/>
  <c r="K79" i="76"/>
  <c r="J79" i="76"/>
  <c r="I79" i="76"/>
  <c r="H79" i="76"/>
  <c r="L79" i="76" s="1"/>
  <c r="F79" i="76"/>
  <c r="E79" i="76"/>
  <c r="D79" i="76"/>
  <c r="C79" i="76"/>
  <c r="G79" i="76" s="1"/>
  <c r="DW78" i="76"/>
  <c r="DR78" i="76"/>
  <c r="DM78" i="76"/>
  <c r="DH78" i="76"/>
  <c r="DC78" i="76"/>
  <c r="CX78" i="76"/>
  <c r="CS78" i="76"/>
  <c r="CN78" i="76"/>
  <c r="CI78" i="76"/>
  <c r="CD78" i="76"/>
  <c r="BY78" i="76"/>
  <c r="BT78" i="76"/>
  <c r="BO78" i="76"/>
  <c r="BJ78" i="76"/>
  <c r="BD78" i="76"/>
  <c r="BC78" i="76"/>
  <c r="BB78" i="76"/>
  <c r="BA78" i="76"/>
  <c r="BE78" i="76" s="1"/>
  <c r="AZ78" i="76"/>
  <c r="AU78" i="76"/>
  <c r="AP78" i="76"/>
  <c r="AK78" i="76"/>
  <c r="AF78" i="76"/>
  <c r="AA78" i="76"/>
  <c r="V78" i="76"/>
  <c r="Q78" i="76"/>
  <c r="L78" i="76"/>
  <c r="G78" i="76"/>
  <c r="DW77" i="76"/>
  <c r="DR77" i="76"/>
  <c r="DM77" i="76"/>
  <c r="DH77" i="76"/>
  <c r="DC77" i="76"/>
  <c r="CX77" i="76"/>
  <c r="CS77" i="76"/>
  <c r="CN77" i="76"/>
  <c r="CI77" i="76"/>
  <c r="CD77" i="76"/>
  <c r="BY77" i="76"/>
  <c r="BT77" i="76"/>
  <c r="BO77" i="76"/>
  <c r="BJ77" i="76"/>
  <c r="BD77" i="76"/>
  <c r="BC77" i="76"/>
  <c r="BB77" i="76"/>
  <c r="BA77" i="76"/>
  <c r="BE77" i="76" s="1"/>
  <c r="AZ77" i="76"/>
  <c r="AU77" i="76"/>
  <c r="AP77" i="76"/>
  <c r="AK77" i="76"/>
  <c r="AF77" i="76"/>
  <c r="AA77" i="76"/>
  <c r="V77" i="76"/>
  <c r="Q77" i="76"/>
  <c r="L77" i="76"/>
  <c r="G77" i="76"/>
  <c r="DW76" i="76"/>
  <c r="DR76" i="76"/>
  <c r="DM76" i="76"/>
  <c r="DH76" i="76"/>
  <c r="DC76" i="76"/>
  <c r="CX76" i="76"/>
  <c r="CS76" i="76"/>
  <c r="CN76" i="76"/>
  <c r="CI76" i="76"/>
  <c r="CD76" i="76"/>
  <c r="BY76" i="76"/>
  <c r="BT76" i="76"/>
  <c r="BO76" i="76"/>
  <c r="BJ76" i="76"/>
  <c r="BD76" i="76"/>
  <c r="BC76" i="76"/>
  <c r="BB76" i="76"/>
  <c r="BA76" i="76"/>
  <c r="BE76" i="76" s="1"/>
  <c r="AZ76" i="76"/>
  <c r="AU76" i="76"/>
  <c r="AP76" i="76"/>
  <c r="AK76" i="76"/>
  <c r="AF76" i="76"/>
  <c r="AA76" i="76"/>
  <c r="V76" i="76"/>
  <c r="Q76" i="76"/>
  <c r="L76" i="76"/>
  <c r="G76" i="76"/>
  <c r="DW75" i="76"/>
  <c r="DR75" i="76"/>
  <c r="DM75" i="76"/>
  <c r="DH75" i="76"/>
  <c r="DC75" i="76"/>
  <c r="CX75" i="76"/>
  <c r="CS75" i="76"/>
  <c r="CN75" i="76"/>
  <c r="CI75" i="76"/>
  <c r="CD75" i="76"/>
  <c r="BY75" i="76"/>
  <c r="BT75" i="76"/>
  <c r="BO75" i="76"/>
  <c r="BJ75" i="76"/>
  <c r="BD75" i="76"/>
  <c r="BC75" i="76"/>
  <c r="BB75" i="76"/>
  <c r="BA75" i="76"/>
  <c r="BE75" i="76" s="1"/>
  <c r="AZ75" i="76"/>
  <c r="AU75" i="76"/>
  <c r="AP75" i="76"/>
  <c r="AK75" i="76"/>
  <c r="AF75" i="76"/>
  <c r="AA75" i="76"/>
  <c r="V75" i="76"/>
  <c r="Q75" i="76"/>
  <c r="L75" i="76"/>
  <c r="G75" i="76"/>
  <c r="DW74" i="76"/>
  <c r="DR74" i="76"/>
  <c r="DM74" i="76"/>
  <c r="DH74" i="76"/>
  <c r="DC74" i="76"/>
  <c r="CX74" i="76"/>
  <c r="CS74" i="76"/>
  <c r="CN74" i="76"/>
  <c r="CI74" i="76"/>
  <c r="CD74" i="76"/>
  <c r="BY74" i="76"/>
  <c r="BT74" i="76"/>
  <c r="BO74" i="76"/>
  <c r="BJ74" i="76"/>
  <c r="BD74" i="76"/>
  <c r="BC74" i="76"/>
  <c r="BB74" i="76"/>
  <c r="BA74" i="76"/>
  <c r="BE74" i="76" s="1"/>
  <c r="AZ74" i="76"/>
  <c r="AU74" i="76"/>
  <c r="AP74" i="76"/>
  <c r="AK74" i="76"/>
  <c r="AF74" i="76"/>
  <c r="AA74" i="76"/>
  <c r="V74" i="76"/>
  <c r="Q74" i="76"/>
  <c r="L74" i="76"/>
  <c r="G74" i="76"/>
  <c r="DW73" i="76"/>
  <c r="DR73" i="76"/>
  <c r="DM73" i="76"/>
  <c r="DH73" i="76"/>
  <c r="DC73" i="76"/>
  <c r="CX73" i="76"/>
  <c r="CS73" i="76"/>
  <c r="CN73" i="76"/>
  <c r="CI73" i="76"/>
  <c r="CD73" i="76"/>
  <c r="BY73" i="76"/>
  <c r="BT73" i="76"/>
  <c r="BO73" i="76"/>
  <c r="BJ73" i="76"/>
  <c r="BD73" i="76"/>
  <c r="BC73" i="76"/>
  <c r="BB73" i="76"/>
  <c r="BA73" i="76"/>
  <c r="BE73" i="76" s="1"/>
  <c r="AZ73" i="76"/>
  <c r="AU73" i="76"/>
  <c r="AP73" i="76"/>
  <c r="AK73" i="76"/>
  <c r="AF73" i="76"/>
  <c r="AA73" i="76"/>
  <c r="V73" i="76"/>
  <c r="Q73" i="76"/>
  <c r="L73" i="76"/>
  <c r="G73" i="76"/>
  <c r="DW72" i="76"/>
  <c r="DR72" i="76"/>
  <c r="DM72" i="76"/>
  <c r="DH72" i="76"/>
  <c r="DC72" i="76"/>
  <c r="CX72" i="76"/>
  <c r="CS72" i="76"/>
  <c r="CN72" i="76"/>
  <c r="CI72" i="76"/>
  <c r="CD72" i="76"/>
  <c r="BY72" i="76"/>
  <c r="BT72" i="76"/>
  <c r="BO72" i="76"/>
  <c r="BJ72" i="76"/>
  <c r="BD72" i="76"/>
  <c r="BC72" i="76"/>
  <c r="BB72" i="76"/>
  <c r="BA72" i="76"/>
  <c r="BE72" i="76" s="1"/>
  <c r="AZ72" i="76"/>
  <c r="AU72" i="76"/>
  <c r="AP72" i="76"/>
  <c r="AK72" i="76"/>
  <c r="AF72" i="76"/>
  <c r="AA72" i="76"/>
  <c r="V72" i="76"/>
  <c r="Q72" i="76"/>
  <c r="L72" i="76"/>
  <c r="G72" i="76"/>
  <c r="DV71" i="76"/>
  <c r="DU71" i="76"/>
  <c r="DT71" i="76"/>
  <c r="DS71" i="76"/>
  <c r="DW71" i="76" s="1"/>
  <c r="DQ71" i="76"/>
  <c r="DP71" i="76"/>
  <c r="DO71" i="76"/>
  <c r="DN71" i="76"/>
  <c r="DR71" i="76" s="1"/>
  <c r="DL71" i="76"/>
  <c r="DK71" i="76"/>
  <c r="DJ71" i="76"/>
  <c r="DI71" i="76"/>
  <c r="DM71" i="76" s="1"/>
  <c r="DG71" i="76"/>
  <c r="DF71" i="76"/>
  <c r="DE71" i="76"/>
  <c r="DD71" i="76"/>
  <c r="DH71" i="76" s="1"/>
  <c r="DB71" i="76"/>
  <c r="DA71" i="76"/>
  <c r="CZ71" i="76"/>
  <c r="CY71" i="76"/>
  <c r="DC71" i="76" s="1"/>
  <c r="CW71" i="76"/>
  <c r="CV71" i="76"/>
  <c r="CU71" i="76"/>
  <c r="CT71" i="76"/>
  <c r="CX71" i="76" s="1"/>
  <c r="CR71" i="76"/>
  <c r="CQ71" i="76"/>
  <c r="CP71" i="76"/>
  <c r="CO71" i="76"/>
  <c r="CS71" i="76" s="1"/>
  <c r="CM71" i="76"/>
  <c r="CL71" i="76"/>
  <c r="CK71" i="76"/>
  <c r="CJ71" i="76"/>
  <c r="CN71" i="76" s="1"/>
  <c r="CH71" i="76"/>
  <c r="CG71" i="76"/>
  <c r="CF71" i="76"/>
  <c r="CE71" i="76"/>
  <c r="CI71" i="76" s="1"/>
  <c r="CD71" i="76"/>
  <c r="BX71" i="76"/>
  <c r="BW71" i="76"/>
  <c r="BV71" i="76"/>
  <c r="BU71" i="76"/>
  <c r="BY71" i="76" s="1"/>
  <c r="BS71" i="76"/>
  <c r="BR71" i="76"/>
  <c r="BQ71" i="76"/>
  <c r="BP71" i="76"/>
  <c r="BN71" i="76"/>
  <c r="BM71" i="76"/>
  <c r="BL71" i="76"/>
  <c r="BK71" i="76"/>
  <c r="BO71" i="76" s="1"/>
  <c r="BI71" i="76"/>
  <c r="BH71" i="76"/>
  <c r="BG71" i="76"/>
  <c r="BF71" i="76"/>
  <c r="BJ71" i="76" s="1"/>
  <c r="BD71" i="76"/>
  <c r="BC71" i="76"/>
  <c r="BB71" i="76"/>
  <c r="BA71" i="76"/>
  <c r="BE71" i="76" s="1"/>
  <c r="AY71" i="76"/>
  <c r="AX71" i="76"/>
  <c r="AW71" i="76"/>
  <c r="AV71" i="76"/>
  <c r="AZ71" i="76" s="1"/>
  <c r="AT71" i="76"/>
  <c r="AS71" i="76"/>
  <c r="AR71" i="76"/>
  <c r="AQ71" i="76"/>
  <c r="AU71" i="76" s="1"/>
  <c r="AO71" i="76"/>
  <c r="AN71" i="76"/>
  <c r="AM71" i="76"/>
  <c r="AL71" i="76"/>
  <c r="AP71" i="76" s="1"/>
  <c r="AJ71" i="76"/>
  <c r="AI71" i="76"/>
  <c r="AH71" i="76"/>
  <c r="AG71" i="76"/>
  <c r="AK71" i="76" s="1"/>
  <c r="AE71" i="76"/>
  <c r="AD71" i="76"/>
  <c r="AC71" i="76"/>
  <c r="AB71" i="76"/>
  <c r="AF71" i="76" s="1"/>
  <c r="Z71" i="76"/>
  <c r="Y71" i="76"/>
  <c r="X71" i="76"/>
  <c r="W71" i="76"/>
  <c r="AA71" i="76" s="1"/>
  <c r="U71" i="76"/>
  <c r="T71" i="76"/>
  <c r="S71" i="76"/>
  <c r="R71" i="76"/>
  <c r="V71" i="76" s="1"/>
  <c r="P71" i="76"/>
  <c r="O71" i="76"/>
  <c r="N71" i="76"/>
  <c r="M71" i="76"/>
  <c r="Q71" i="76" s="1"/>
  <c r="K71" i="76"/>
  <c r="J71" i="76"/>
  <c r="I71" i="76"/>
  <c r="H71" i="76"/>
  <c r="L71" i="76" s="1"/>
  <c r="F71" i="76"/>
  <c r="E71" i="76"/>
  <c r="D71" i="76"/>
  <c r="C71" i="76"/>
  <c r="G71" i="76" s="1"/>
  <c r="DW70" i="76"/>
  <c r="DR70" i="76"/>
  <c r="DM70" i="76"/>
  <c r="DH70" i="76"/>
  <c r="DC70" i="76"/>
  <c r="CX70" i="76"/>
  <c r="CS70" i="76"/>
  <c r="CN70" i="76"/>
  <c r="CI70" i="76"/>
  <c r="CD70" i="76"/>
  <c r="BY70" i="76"/>
  <c r="BT70" i="76"/>
  <c r="BO70" i="76"/>
  <c r="BJ70" i="76"/>
  <c r="BD70" i="76"/>
  <c r="BC70" i="76"/>
  <c r="BB70" i="76"/>
  <c r="BA70" i="76"/>
  <c r="BE70" i="76" s="1"/>
  <c r="AZ70" i="76"/>
  <c r="AU70" i="76"/>
  <c r="AP70" i="76"/>
  <c r="AK70" i="76"/>
  <c r="AF70" i="76"/>
  <c r="AA70" i="76"/>
  <c r="V70" i="76"/>
  <c r="Q70" i="76"/>
  <c r="L70" i="76"/>
  <c r="G70" i="76"/>
  <c r="DW69" i="76"/>
  <c r="DR69" i="76"/>
  <c r="DM69" i="76"/>
  <c r="DH69" i="76"/>
  <c r="DC69" i="76"/>
  <c r="CX69" i="76"/>
  <c r="CS69" i="76"/>
  <c r="CN69" i="76"/>
  <c r="CI69" i="76"/>
  <c r="CD69" i="76"/>
  <c r="BY69" i="76"/>
  <c r="BT69" i="76"/>
  <c r="BO69" i="76"/>
  <c r="BJ69" i="76"/>
  <c r="BD69" i="76"/>
  <c r="BC69" i="76"/>
  <c r="BB69" i="76"/>
  <c r="BA69" i="76"/>
  <c r="BE69" i="76" s="1"/>
  <c r="AZ69" i="76"/>
  <c r="AU69" i="76"/>
  <c r="AP69" i="76"/>
  <c r="AK69" i="76"/>
  <c r="AF69" i="76"/>
  <c r="AA69" i="76"/>
  <c r="V69" i="76"/>
  <c r="Q69" i="76"/>
  <c r="L69" i="76"/>
  <c r="G69" i="76"/>
  <c r="DW68" i="76"/>
  <c r="DR68" i="76"/>
  <c r="DM68" i="76"/>
  <c r="DH68" i="76"/>
  <c r="DC68" i="76"/>
  <c r="CX68" i="76"/>
  <c r="CS68" i="76"/>
  <c r="CN68" i="76"/>
  <c r="CI68" i="76"/>
  <c r="CD68" i="76"/>
  <c r="BY68" i="76"/>
  <c r="BT68" i="76"/>
  <c r="BO68" i="76"/>
  <c r="BJ68" i="76"/>
  <c r="BD68" i="76"/>
  <c r="BC68" i="76"/>
  <c r="BB68" i="76"/>
  <c r="BA68" i="76"/>
  <c r="BE68" i="76" s="1"/>
  <c r="AZ68" i="76"/>
  <c r="AU68" i="76"/>
  <c r="AP68" i="76"/>
  <c r="AK68" i="76"/>
  <c r="AF68" i="76"/>
  <c r="AA68" i="76"/>
  <c r="V68" i="76"/>
  <c r="Q68" i="76"/>
  <c r="L68" i="76"/>
  <c r="G68" i="76"/>
  <c r="DW67" i="76"/>
  <c r="DR67" i="76"/>
  <c r="DM67" i="76"/>
  <c r="DH67" i="76"/>
  <c r="DC67" i="76"/>
  <c r="CX67" i="76"/>
  <c r="CS67" i="76"/>
  <c r="CN67" i="76"/>
  <c r="CI67" i="76"/>
  <c r="CD67" i="76"/>
  <c r="BY67" i="76"/>
  <c r="BT67" i="76"/>
  <c r="BO67" i="76"/>
  <c r="BJ67" i="76"/>
  <c r="BD67" i="76"/>
  <c r="BC67" i="76"/>
  <c r="BB67" i="76"/>
  <c r="BA67" i="76"/>
  <c r="BE67" i="76" s="1"/>
  <c r="AZ67" i="76"/>
  <c r="AU67" i="76"/>
  <c r="AP67" i="76"/>
  <c r="AK67" i="76"/>
  <c r="AF67" i="76"/>
  <c r="AA67" i="76"/>
  <c r="V67" i="76"/>
  <c r="Q67" i="76"/>
  <c r="L67" i="76"/>
  <c r="G67" i="76"/>
  <c r="DW66" i="76"/>
  <c r="DR66" i="76"/>
  <c r="DM66" i="76"/>
  <c r="DH66" i="76"/>
  <c r="DC66" i="76"/>
  <c r="CX66" i="76"/>
  <c r="CS66" i="76"/>
  <c r="CN66" i="76"/>
  <c r="CI66" i="76"/>
  <c r="CD66" i="76"/>
  <c r="BY66" i="76"/>
  <c r="BT66" i="76"/>
  <c r="BO66" i="76"/>
  <c r="BJ66" i="76"/>
  <c r="BD66" i="76"/>
  <c r="BC66" i="76"/>
  <c r="BB66" i="76"/>
  <c r="BA66" i="76"/>
  <c r="BE66" i="76" s="1"/>
  <c r="AZ66" i="76"/>
  <c r="AU66" i="76"/>
  <c r="AP66" i="76"/>
  <c r="AK66" i="76"/>
  <c r="AF66" i="76"/>
  <c r="AA66" i="76"/>
  <c r="V66" i="76"/>
  <c r="Q66" i="76"/>
  <c r="L66" i="76"/>
  <c r="G66" i="76"/>
  <c r="DW65" i="76"/>
  <c r="DR65" i="76"/>
  <c r="DM65" i="76"/>
  <c r="DH65" i="76"/>
  <c r="DC65" i="76"/>
  <c r="CX65" i="76"/>
  <c r="CS65" i="76"/>
  <c r="CN65" i="76"/>
  <c r="CI65" i="76"/>
  <c r="CD65" i="76"/>
  <c r="BY65" i="76"/>
  <c r="BT65" i="76"/>
  <c r="BO65" i="76"/>
  <c r="BJ65" i="76"/>
  <c r="BD65" i="76"/>
  <c r="BC65" i="76"/>
  <c r="BB65" i="76"/>
  <c r="BA65" i="76"/>
  <c r="BE65" i="76" s="1"/>
  <c r="AZ65" i="76"/>
  <c r="AU65" i="76"/>
  <c r="AP65" i="76"/>
  <c r="AK65" i="76"/>
  <c r="AF65" i="76"/>
  <c r="AA65" i="76"/>
  <c r="V65" i="76"/>
  <c r="Q65" i="76"/>
  <c r="L65" i="76"/>
  <c r="G65" i="76"/>
  <c r="DW64" i="76"/>
  <c r="DR64" i="76"/>
  <c r="DM64" i="76"/>
  <c r="DH64" i="76"/>
  <c r="DC64" i="76"/>
  <c r="CX64" i="76"/>
  <c r="CS64" i="76"/>
  <c r="CN64" i="76"/>
  <c r="CI64" i="76"/>
  <c r="CD64" i="76"/>
  <c r="BY64" i="76"/>
  <c r="BT64" i="76"/>
  <c r="BO64" i="76"/>
  <c r="BJ64" i="76"/>
  <c r="BD64" i="76"/>
  <c r="BC64" i="76"/>
  <c r="BB64" i="76"/>
  <c r="BA64" i="76"/>
  <c r="BE64" i="76" s="1"/>
  <c r="AZ64" i="76"/>
  <c r="AU64" i="76"/>
  <c r="AP64" i="76"/>
  <c r="AK64" i="76"/>
  <c r="AF64" i="76"/>
  <c r="AA64" i="76"/>
  <c r="V64" i="76"/>
  <c r="Q64" i="76"/>
  <c r="L64" i="76"/>
  <c r="G64" i="76"/>
  <c r="CD63" i="76"/>
  <c r="DW62" i="76"/>
  <c r="DR62" i="76"/>
  <c r="DM62" i="76"/>
  <c r="DH62" i="76"/>
  <c r="DC62" i="76"/>
  <c r="CX62" i="76"/>
  <c r="CS62" i="76"/>
  <c r="CN62" i="76"/>
  <c r="CI62" i="76"/>
  <c r="CD62" i="76"/>
  <c r="BY62" i="76"/>
  <c r="BT62" i="76"/>
  <c r="BO62" i="76"/>
  <c r="BJ62" i="76"/>
  <c r="BD62" i="76"/>
  <c r="BC62" i="76"/>
  <c r="BB62" i="76"/>
  <c r="BA62" i="76"/>
  <c r="BE62" i="76" s="1"/>
  <c r="AZ62" i="76"/>
  <c r="AU62" i="76"/>
  <c r="AP62" i="76"/>
  <c r="AK62" i="76"/>
  <c r="AF62" i="76"/>
  <c r="AA62" i="76"/>
  <c r="V62" i="76"/>
  <c r="Q62" i="76"/>
  <c r="L62" i="76"/>
  <c r="G62" i="76"/>
  <c r="DW61" i="76"/>
  <c r="DR61" i="76"/>
  <c r="DM61" i="76"/>
  <c r="DH61" i="76"/>
  <c r="DC61" i="76"/>
  <c r="CX61" i="76"/>
  <c r="CS61" i="76"/>
  <c r="CN61" i="76"/>
  <c r="CI61" i="76"/>
  <c r="CD61" i="76"/>
  <c r="BY61" i="76"/>
  <c r="BT61" i="76"/>
  <c r="BO61" i="76"/>
  <c r="BJ61" i="76"/>
  <c r="BD61" i="76"/>
  <c r="BC61" i="76"/>
  <c r="BB61" i="76"/>
  <c r="BA61" i="76"/>
  <c r="BE61" i="76" s="1"/>
  <c r="AZ61" i="76"/>
  <c r="AU61" i="76"/>
  <c r="AP61" i="76"/>
  <c r="AK61" i="76"/>
  <c r="AF61" i="76"/>
  <c r="AA61" i="76"/>
  <c r="V61" i="76"/>
  <c r="Q61" i="76"/>
  <c r="L61" i="76"/>
  <c r="G61" i="76"/>
  <c r="DW60" i="76"/>
  <c r="DR60" i="76"/>
  <c r="DM60" i="76"/>
  <c r="DH60" i="76"/>
  <c r="DC60" i="76"/>
  <c r="CX60" i="76"/>
  <c r="CS60" i="76"/>
  <c r="CN60" i="76"/>
  <c r="CI60" i="76"/>
  <c r="BY60" i="76"/>
  <c r="BT60" i="76"/>
  <c r="BO60" i="76"/>
  <c r="BJ60" i="76"/>
  <c r="BD60" i="76"/>
  <c r="BC60" i="76"/>
  <c r="BB60" i="76"/>
  <c r="BA60" i="76"/>
  <c r="BE60" i="76" s="1"/>
  <c r="AZ60" i="76"/>
  <c r="AU60" i="76"/>
  <c r="AP60" i="76"/>
  <c r="AK60" i="76"/>
  <c r="AF60" i="76"/>
  <c r="AA60" i="76"/>
  <c r="V60" i="76"/>
  <c r="Q60" i="76"/>
  <c r="L60" i="76"/>
  <c r="G60" i="76"/>
  <c r="DW59" i="76"/>
  <c r="DR59" i="76"/>
  <c r="DM59" i="76"/>
  <c r="DH59" i="76"/>
  <c r="DC59" i="76"/>
  <c r="CX59" i="76"/>
  <c r="CS59" i="76"/>
  <c r="CN59" i="76"/>
  <c r="CI59" i="76"/>
  <c r="BY59" i="76"/>
  <c r="BT59" i="76"/>
  <c r="BO59" i="76"/>
  <c r="BJ59" i="76"/>
  <c r="BD59" i="76"/>
  <c r="BC59" i="76"/>
  <c r="BB59" i="76"/>
  <c r="BA59" i="76"/>
  <c r="BE59" i="76" s="1"/>
  <c r="AZ59" i="76"/>
  <c r="AU59" i="76"/>
  <c r="AP59" i="76"/>
  <c r="AK59" i="76"/>
  <c r="AF59" i="76"/>
  <c r="AA59" i="76"/>
  <c r="V59" i="76"/>
  <c r="Q59" i="76"/>
  <c r="L59" i="76"/>
  <c r="G59" i="76"/>
  <c r="DV58" i="76"/>
  <c r="DV63" i="76" s="1"/>
  <c r="DU58" i="76"/>
  <c r="DU63" i="76" s="1"/>
  <c r="DT58" i="76"/>
  <c r="DT63" i="76" s="1"/>
  <c r="DS58" i="76"/>
  <c r="DS63" i="76" s="1"/>
  <c r="DQ58" i="76"/>
  <c r="DQ63" i="76" s="1"/>
  <c r="DP58" i="76"/>
  <c r="DP63" i="76" s="1"/>
  <c r="DO58" i="76"/>
  <c r="DO63" i="76" s="1"/>
  <c r="DN58" i="76"/>
  <c r="DN63" i="76" s="1"/>
  <c r="DL58" i="76"/>
  <c r="DL63" i="76" s="1"/>
  <c r="DK58" i="76"/>
  <c r="DK63" i="76" s="1"/>
  <c r="DJ58" i="76"/>
  <c r="DJ63" i="76" s="1"/>
  <c r="DI58" i="76"/>
  <c r="DI63" i="76" s="1"/>
  <c r="DG58" i="76"/>
  <c r="DG63" i="76" s="1"/>
  <c r="DF58" i="76"/>
  <c r="DF63" i="76" s="1"/>
  <c r="DE58" i="76"/>
  <c r="DE63" i="76" s="1"/>
  <c r="DD58" i="76"/>
  <c r="DH58" i="76" s="1"/>
  <c r="DB58" i="76"/>
  <c r="DB63" i="76" s="1"/>
  <c r="DA58" i="76"/>
  <c r="DA63" i="76" s="1"/>
  <c r="CZ58" i="76"/>
  <c r="CZ63" i="76" s="1"/>
  <c r="CY58" i="76"/>
  <c r="CY63" i="76" s="1"/>
  <c r="CW58" i="76"/>
  <c r="CW63" i="76" s="1"/>
  <c r="CV58" i="76"/>
  <c r="CV63" i="76" s="1"/>
  <c r="CU58" i="76"/>
  <c r="CU63" i="76" s="1"/>
  <c r="CT58" i="76"/>
  <c r="CT63" i="76" s="1"/>
  <c r="CR58" i="76"/>
  <c r="CR63" i="76" s="1"/>
  <c r="CQ58" i="76"/>
  <c r="CQ63" i="76" s="1"/>
  <c r="CP58" i="76"/>
  <c r="CP63" i="76" s="1"/>
  <c r="CO58" i="76"/>
  <c r="CO63" i="76" s="1"/>
  <c r="CM58" i="76"/>
  <c r="CM63" i="76" s="1"/>
  <c r="CL58" i="76"/>
  <c r="CL63" i="76" s="1"/>
  <c r="CK58" i="76"/>
  <c r="CK63" i="76" s="1"/>
  <c r="CJ58" i="76"/>
  <c r="CN58" i="76" s="1"/>
  <c r="CH58" i="76"/>
  <c r="CH63" i="76" s="1"/>
  <c r="CG58" i="76"/>
  <c r="CG63" i="76" s="1"/>
  <c r="CF58" i="76"/>
  <c r="CF63" i="76" s="1"/>
  <c r="CE58" i="76"/>
  <c r="CE63" i="76" s="1"/>
  <c r="BX58" i="76"/>
  <c r="BX63" i="76" s="1"/>
  <c r="BW58" i="76"/>
  <c r="BW63" i="76" s="1"/>
  <c r="BV58" i="76"/>
  <c r="BV63" i="76" s="1"/>
  <c r="BU58" i="76"/>
  <c r="BU63" i="76" s="1"/>
  <c r="BS58" i="76"/>
  <c r="BR58" i="76"/>
  <c r="BQ58" i="76"/>
  <c r="BP58" i="76"/>
  <c r="BN58" i="76"/>
  <c r="BN63" i="76" s="1"/>
  <c r="BM58" i="76"/>
  <c r="BM63" i="76" s="1"/>
  <c r="BL58" i="76"/>
  <c r="BL63" i="76" s="1"/>
  <c r="BK58" i="76"/>
  <c r="BK63" i="76" s="1"/>
  <c r="BI58" i="76"/>
  <c r="BI63" i="76" s="1"/>
  <c r="BH58" i="76"/>
  <c r="BH63" i="76" s="1"/>
  <c r="BG58" i="76"/>
  <c r="BG63" i="76" s="1"/>
  <c r="BF58" i="76"/>
  <c r="BF63" i="76" s="1"/>
  <c r="BD58" i="76"/>
  <c r="BC58" i="76"/>
  <c r="BB58" i="76"/>
  <c r="BA58" i="76"/>
  <c r="AY58" i="76"/>
  <c r="AY63" i="76" s="1"/>
  <c r="AX58" i="76"/>
  <c r="AX63" i="76" s="1"/>
  <c r="AW58" i="76"/>
  <c r="AW63" i="76" s="1"/>
  <c r="AV58" i="76"/>
  <c r="AZ58" i="76" s="1"/>
  <c r="AT58" i="76"/>
  <c r="AT63" i="76" s="1"/>
  <c r="AS58" i="76"/>
  <c r="AS63" i="76" s="1"/>
  <c r="AR58" i="76"/>
  <c r="AR63" i="76" s="1"/>
  <c r="AQ58" i="76"/>
  <c r="AQ63" i="76" s="1"/>
  <c r="AO58" i="76"/>
  <c r="AO63" i="76" s="1"/>
  <c r="AN58" i="76"/>
  <c r="AN63" i="76" s="1"/>
  <c r="AM58" i="76"/>
  <c r="AM63" i="76" s="1"/>
  <c r="AL58" i="76"/>
  <c r="AL63" i="76" s="1"/>
  <c r="AJ58" i="76"/>
  <c r="AJ63" i="76" s="1"/>
  <c r="AI58" i="76"/>
  <c r="AI63" i="76" s="1"/>
  <c r="AH58" i="76"/>
  <c r="AH63" i="76" s="1"/>
  <c r="AG58" i="76"/>
  <c r="AG63" i="76" s="1"/>
  <c r="AK63" i="76" s="1"/>
  <c r="AE58" i="76"/>
  <c r="AE63" i="76" s="1"/>
  <c r="AD58" i="76"/>
  <c r="AD63" i="76" s="1"/>
  <c r="AC58" i="76"/>
  <c r="AC63" i="76" s="1"/>
  <c r="AB58" i="76"/>
  <c r="AF58" i="76" s="1"/>
  <c r="Z58" i="76"/>
  <c r="Z63" i="76" s="1"/>
  <c r="Y58" i="76"/>
  <c r="Y63" i="76" s="1"/>
  <c r="X58" i="76"/>
  <c r="X63" i="76" s="1"/>
  <c r="W58" i="76"/>
  <c r="W63" i="76" s="1"/>
  <c r="AA63" i="76" s="1"/>
  <c r="U58" i="76"/>
  <c r="U63" i="76" s="1"/>
  <c r="T58" i="76"/>
  <c r="T63" i="76" s="1"/>
  <c r="S58" i="76"/>
  <c r="S63" i="76" s="1"/>
  <c r="R58" i="76"/>
  <c r="R63" i="76" s="1"/>
  <c r="V63" i="76" s="1"/>
  <c r="P58" i="76"/>
  <c r="P63" i="76" s="1"/>
  <c r="O58" i="76"/>
  <c r="O63" i="76" s="1"/>
  <c r="N58" i="76"/>
  <c r="N63" i="76" s="1"/>
  <c r="M58" i="76"/>
  <c r="M63" i="76" s="1"/>
  <c r="Q63" i="76" s="1"/>
  <c r="K58" i="76"/>
  <c r="K63" i="76" s="1"/>
  <c r="J58" i="76"/>
  <c r="J63" i="76" s="1"/>
  <c r="I58" i="76"/>
  <c r="I63" i="76" s="1"/>
  <c r="H58" i="76"/>
  <c r="L58" i="76" s="1"/>
  <c r="F58" i="76"/>
  <c r="F63" i="76" s="1"/>
  <c r="E58" i="76"/>
  <c r="E63" i="76" s="1"/>
  <c r="D58" i="76"/>
  <c r="D63" i="76" s="1"/>
  <c r="C58" i="76"/>
  <c r="C63" i="76" s="1"/>
  <c r="G63" i="76" s="1"/>
  <c r="BD57" i="76"/>
  <c r="BC57" i="76"/>
  <c r="BB57" i="76"/>
  <c r="BA57" i="76"/>
  <c r="BE57" i="76" s="1"/>
  <c r="AZ57" i="76"/>
  <c r="AU57" i="76"/>
  <c r="BD56" i="76"/>
  <c r="BC56" i="76"/>
  <c r="BB56" i="76"/>
  <c r="BA56" i="76"/>
  <c r="BE56" i="76" s="1"/>
  <c r="AZ56" i="76"/>
  <c r="AU56" i="76"/>
  <c r="DW55" i="76"/>
  <c r="DR55" i="76"/>
  <c r="DM55" i="76"/>
  <c r="DH55" i="76"/>
  <c r="DC55" i="76"/>
  <c r="CX55" i="76"/>
  <c r="CS55" i="76"/>
  <c r="CN55" i="76"/>
  <c r="CI55" i="76"/>
  <c r="BY55" i="76"/>
  <c r="BT55" i="76"/>
  <c r="BO55" i="76"/>
  <c r="BJ55" i="76"/>
  <c r="BD55" i="76"/>
  <c r="BC55" i="76"/>
  <c r="BB55" i="76"/>
  <c r="BA55" i="76"/>
  <c r="BE55" i="76" s="1"/>
  <c r="AZ55" i="76"/>
  <c r="AU55" i="76"/>
  <c r="AP55" i="76"/>
  <c r="AK55" i="76"/>
  <c r="AF55" i="76"/>
  <c r="AA55" i="76"/>
  <c r="V55" i="76"/>
  <c r="Q55" i="76"/>
  <c r="L55" i="76"/>
  <c r="G55" i="76"/>
  <c r="DW54" i="76"/>
  <c r="DR54" i="76"/>
  <c r="DM54" i="76"/>
  <c r="DH54" i="76"/>
  <c r="DC54" i="76"/>
  <c r="CX54" i="76"/>
  <c r="CS54" i="76"/>
  <c r="CN54" i="76"/>
  <c r="CI54" i="76"/>
  <c r="BY54" i="76"/>
  <c r="BT54" i="76"/>
  <c r="BO54" i="76"/>
  <c r="BJ54" i="76"/>
  <c r="BD54" i="76"/>
  <c r="BC54" i="76"/>
  <c r="BB54" i="76"/>
  <c r="BA54" i="76"/>
  <c r="BE54" i="76" s="1"/>
  <c r="AZ54" i="76"/>
  <c r="AU54" i="76"/>
  <c r="AP54" i="76"/>
  <c r="AK54" i="76"/>
  <c r="AF54" i="76"/>
  <c r="AA54" i="76"/>
  <c r="V54" i="76"/>
  <c r="Q54" i="76"/>
  <c r="L54" i="76"/>
  <c r="G54" i="76"/>
  <c r="DW53" i="76"/>
  <c r="DR53" i="76"/>
  <c r="DM53" i="76"/>
  <c r="DH53" i="76"/>
  <c r="DC53" i="76"/>
  <c r="CX53" i="76"/>
  <c r="CS53" i="76"/>
  <c r="CN53" i="76"/>
  <c r="CI53" i="76"/>
  <c r="BY53" i="76"/>
  <c r="BT53" i="76"/>
  <c r="BO53" i="76"/>
  <c r="BJ53" i="76"/>
  <c r="BD53" i="76"/>
  <c r="BC53" i="76"/>
  <c r="BB53" i="76"/>
  <c r="BA53" i="76"/>
  <c r="BE53" i="76" s="1"/>
  <c r="AZ53" i="76"/>
  <c r="AU53" i="76"/>
  <c r="AP53" i="76"/>
  <c r="AK53" i="76"/>
  <c r="AF53" i="76"/>
  <c r="AA53" i="76"/>
  <c r="V53" i="76"/>
  <c r="Q53" i="76"/>
  <c r="L53" i="76"/>
  <c r="G53" i="76"/>
  <c r="DW52" i="76"/>
  <c r="DR52" i="76"/>
  <c r="DM52" i="76"/>
  <c r="DH52" i="76"/>
  <c r="DC52" i="76"/>
  <c r="CX52" i="76"/>
  <c r="CS52" i="76"/>
  <c r="CN52" i="76"/>
  <c r="CI52" i="76"/>
  <c r="BY52" i="76"/>
  <c r="BT52" i="76"/>
  <c r="BO52" i="76"/>
  <c r="BJ52" i="76"/>
  <c r="BD52" i="76"/>
  <c r="BC52" i="76"/>
  <c r="BB52" i="76"/>
  <c r="BA52" i="76"/>
  <c r="BE52" i="76" s="1"/>
  <c r="AZ52" i="76"/>
  <c r="AU52" i="76"/>
  <c r="AP52" i="76"/>
  <c r="AK52" i="76"/>
  <c r="AF52" i="76"/>
  <c r="AA52" i="76"/>
  <c r="V52" i="76"/>
  <c r="Q52" i="76"/>
  <c r="L52" i="76"/>
  <c r="G52" i="76"/>
  <c r="DW51" i="76"/>
  <c r="DR51" i="76"/>
  <c r="DM51" i="76"/>
  <c r="DH51" i="76"/>
  <c r="DC51" i="76"/>
  <c r="CX51" i="76"/>
  <c r="CS51" i="76"/>
  <c r="CN51" i="76"/>
  <c r="CI51" i="76"/>
  <c r="BY51" i="76"/>
  <c r="BT51" i="76"/>
  <c r="BO51" i="76"/>
  <c r="BJ51" i="76"/>
  <c r="BD51" i="76"/>
  <c r="BC51" i="76"/>
  <c r="BB51" i="76"/>
  <c r="BA51" i="76"/>
  <c r="BE51" i="76" s="1"/>
  <c r="AZ51" i="76"/>
  <c r="AU51" i="76"/>
  <c r="AP51" i="76"/>
  <c r="AK51" i="76"/>
  <c r="AF51" i="76"/>
  <c r="AA51" i="76"/>
  <c r="V51" i="76"/>
  <c r="Q51" i="76"/>
  <c r="L51" i="76"/>
  <c r="G51" i="76"/>
  <c r="DW50" i="76"/>
  <c r="DR50" i="76"/>
  <c r="DM50" i="76"/>
  <c r="DH50" i="76"/>
  <c r="DC50" i="76"/>
  <c r="CX50" i="76"/>
  <c r="CS50" i="76"/>
  <c r="CN50" i="76"/>
  <c r="CI50" i="76"/>
  <c r="BY50" i="76"/>
  <c r="BT50" i="76"/>
  <c r="BO50" i="76"/>
  <c r="BJ50" i="76"/>
  <c r="BD50" i="76"/>
  <c r="BC50" i="76"/>
  <c r="BB50" i="76"/>
  <c r="BA50" i="76"/>
  <c r="BE50" i="76" s="1"/>
  <c r="AZ50" i="76"/>
  <c r="AU50" i="76"/>
  <c r="AP50" i="76"/>
  <c r="AK50" i="76"/>
  <c r="AF50" i="76"/>
  <c r="AA50" i="76"/>
  <c r="V50" i="76"/>
  <c r="Q50" i="76"/>
  <c r="L50" i="76"/>
  <c r="G50" i="76"/>
  <c r="DV49" i="76"/>
  <c r="DU49" i="76"/>
  <c r="DT49" i="76"/>
  <c r="DS49" i="76"/>
  <c r="DW49" i="76" s="1"/>
  <c r="DQ49" i="76"/>
  <c r="DP49" i="76"/>
  <c r="DO49" i="76"/>
  <c r="DN49" i="76"/>
  <c r="DR49" i="76" s="1"/>
  <c r="DL49" i="76"/>
  <c r="DK49" i="76"/>
  <c r="DJ49" i="76"/>
  <c r="DI49" i="76"/>
  <c r="DM49" i="76" s="1"/>
  <c r="DG49" i="76"/>
  <c r="DF49" i="76"/>
  <c r="DE49" i="76"/>
  <c r="DD49" i="76"/>
  <c r="DH49" i="76" s="1"/>
  <c r="DB49" i="76"/>
  <c r="DA49" i="76"/>
  <c r="CZ49" i="76"/>
  <c r="CY49" i="76"/>
  <c r="DC49" i="76" s="1"/>
  <c r="CW49" i="76"/>
  <c r="CV49" i="76"/>
  <c r="CU49" i="76"/>
  <c r="CT49" i="76"/>
  <c r="CX49" i="76" s="1"/>
  <c r="CR49" i="76"/>
  <c r="CQ49" i="76"/>
  <c r="CP49" i="76"/>
  <c r="CO49" i="76"/>
  <c r="CS49" i="76" s="1"/>
  <c r="CM49" i="76"/>
  <c r="CL49" i="76"/>
  <c r="CK49" i="76"/>
  <c r="CJ49" i="76"/>
  <c r="CN49" i="76" s="1"/>
  <c r="CH49" i="76"/>
  <c r="CG49" i="76"/>
  <c r="CF49" i="76"/>
  <c r="CE49" i="76"/>
  <c r="CI49" i="76" s="1"/>
  <c r="BX49" i="76"/>
  <c r="BW49" i="76"/>
  <c r="BV49" i="76"/>
  <c r="BU49" i="76"/>
  <c r="BY49" i="76" s="1"/>
  <c r="BS49" i="76"/>
  <c r="BR49" i="76"/>
  <c r="BQ49" i="76"/>
  <c r="BP49" i="76"/>
  <c r="BN49" i="76"/>
  <c r="BM49" i="76"/>
  <c r="BL49" i="76"/>
  <c r="BK49" i="76"/>
  <c r="BO49" i="76" s="1"/>
  <c r="BI49" i="76"/>
  <c r="BH49" i="76"/>
  <c r="BG49" i="76"/>
  <c r="BF49" i="76"/>
  <c r="BJ49" i="76" s="1"/>
  <c r="BD49" i="76"/>
  <c r="BC49" i="76"/>
  <c r="BB49" i="76"/>
  <c r="BA49" i="76"/>
  <c r="BE49" i="76" s="1"/>
  <c r="AY49" i="76"/>
  <c r="AX49" i="76"/>
  <c r="AW49" i="76"/>
  <c r="AV49" i="76"/>
  <c r="AZ49" i="76" s="1"/>
  <c r="AT49" i="76"/>
  <c r="AS49" i="76"/>
  <c r="AR49" i="76"/>
  <c r="AQ49" i="76"/>
  <c r="AU49" i="76" s="1"/>
  <c r="AO49" i="76"/>
  <c r="AN49" i="76"/>
  <c r="AM49" i="76"/>
  <c r="AL49" i="76"/>
  <c r="AP49" i="76" s="1"/>
  <c r="AJ49" i="76"/>
  <c r="AI49" i="76"/>
  <c r="AH49" i="76"/>
  <c r="AG49" i="76"/>
  <c r="AK49" i="76" s="1"/>
  <c r="AE49" i="76"/>
  <c r="AD49" i="76"/>
  <c r="AC49" i="76"/>
  <c r="AB49" i="76"/>
  <c r="AF49" i="76" s="1"/>
  <c r="Z49" i="76"/>
  <c r="Y49" i="76"/>
  <c r="X49" i="76"/>
  <c r="W49" i="76"/>
  <c r="AA49" i="76" s="1"/>
  <c r="U49" i="76"/>
  <c r="T49" i="76"/>
  <c r="S49" i="76"/>
  <c r="R49" i="76"/>
  <c r="V49" i="76" s="1"/>
  <c r="P49" i="76"/>
  <c r="O49" i="76"/>
  <c r="N49" i="76"/>
  <c r="M49" i="76"/>
  <c r="Q49" i="76" s="1"/>
  <c r="K49" i="76"/>
  <c r="J49" i="76"/>
  <c r="I49" i="76"/>
  <c r="H49" i="76"/>
  <c r="L49" i="76" s="1"/>
  <c r="F49" i="76"/>
  <c r="E49" i="76"/>
  <c r="D49" i="76"/>
  <c r="C49" i="76"/>
  <c r="G49" i="76" s="1"/>
  <c r="DW48" i="76"/>
  <c r="DR48" i="76"/>
  <c r="DM48" i="76"/>
  <c r="DH48" i="76"/>
  <c r="DC48" i="76"/>
  <c r="CX48" i="76"/>
  <c r="CS48" i="76"/>
  <c r="CN48" i="76"/>
  <c r="CI48" i="76"/>
  <c r="BY48" i="76"/>
  <c r="BT48" i="76"/>
  <c r="BO48" i="76"/>
  <c r="BJ48" i="76"/>
  <c r="BD48" i="76"/>
  <c r="BC48" i="76"/>
  <c r="BB48" i="76"/>
  <c r="BA48" i="76"/>
  <c r="BE48" i="76" s="1"/>
  <c r="AZ48" i="76"/>
  <c r="AU48" i="76"/>
  <c r="AP48" i="76"/>
  <c r="AK48" i="76"/>
  <c r="AF48" i="76"/>
  <c r="AA48" i="76"/>
  <c r="V48" i="76"/>
  <c r="Q48" i="76"/>
  <c r="L48" i="76"/>
  <c r="G48" i="76"/>
  <c r="DW47" i="76"/>
  <c r="DR47" i="76"/>
  <c r="DM47" i="76"/>
  <c r="DH47" i="76"/>
  <c r="DC47" i="76"/>
  <c r="CX47" i="76"/>
  <c r="CS47" i="76"/>
  <c r="CN47" i="76"/>
  <c r="CI47" i="76"/>
  <c r="BY47" i="76"/>
  <c r="BT47" i="76"/>
  <c r="BO47" i="76"/>
  <c r="BJ47" i="76"/>
  <c r="BD47" i="76"/>
  <c r="BC47" i="76"/>
  <c r="BB47" i="76"/>
  <c r="BA47" i="76"/>
  <c r="BE47" i="76" s="1"/>
  <c r="AZ47" i="76"/>
  <c r="AU47" i="76"/>
  <c r="AP47" i="76"/>
  <c r="AK47" i="76"/>
  <c r="AF47" i="76"/>
  <c r="AA47" i="76"/>
  <c r="V47" i="76"/>
  <c r="Q47" i="76"/>
  <c r="L47" i="76"/>
  <c r="G47" i="76"/>
  <c r="DW46" i="76"/>
  <c r="DR46" i="76"/>
  <c r="DM46" i="76"/>
  <c r="DH46" i="76"/>
  <c r="DC46" i="76"/>
  <c r="CX46" i="76"/>
  <c r="CS46" i="76"/>
  <c r="CN46" i="76"/>
  <c r="CI46" i="76"/>
  <c r="BY46" i="76"/>
  <c r="BT46" i="76"/>
  <c r="BO46" i="76"/>
  <c r="BJ46" i="76"/>
  <c r="BD46" i="76"/>
  <c r="BC46" i="76"/>
  <c r="BB46" i="76"/>
  <c r="BA46" i="76"/>
  <c r="BE46" i="76" s="1"/>
  <c r="AZ46" i="76"/>
  <c r="AU46" i="76"/>
  <c r="AP46" i="76"/>
  <c r="AK46" i="76"/>
  <c r="AF46" i="76"/>
  <c r="AA46" i="76"/>
  <c r="V46" i="76"/>
  <c r="Q46" i="76"/>
  <c r="L46" i="76"/>
  <c r="G46" i="76"/>
  <c r="DW45" i="76"/>
  <c r="DR45" i="76"/>
  <c r="DM45" i="76"/>
  <c r="DH45" i="76"/>
  <c r="DC45" i="76"/>
  <c r="CX45" i="76"/>
  <c r="CS45" i="76"/>
  <c r="CN45" i="76"/>
  <c r="CI45" i="76"/>
  <c r="BY45" i="76"/>
  <c r="BT45" i="76"/>
  <c r="BO45" i="76"/>
  <c r="BJ45" i="76"/>
  <c r="BD45" i="76"/>
  <c r="BC45" i="76"/>
  <c r="BB45" i="76"/>
  <c r="BA45" i="76"/>
  <c r="BE45" i="76" s="1"/>
  <c r="AZ45" i="76"/>
  <c r="AU45" i="76"/>
  <c r="AP45" i="76"/>
  <c r="AK45" i="76"/>
  <c r="AF45" i="76"/>
  <c r="AA45" i="76"/>
  <c r="V45" i="76"/>
  <c r="Q45" i="76"/>
  <c r="L45" i="76"/>
  <c r="G45" i="76"/>
  <c r="DW44" i="76"/>
  <c r="DR44" i="76"/>
  <c r="DM44" i="76"/>
  <c r="DH44" i="76"/>
  <c r="DC44" i="76"/>
  <c r="CX44" i="76"/>
  <c r="CS44" i="76"/>
  <c r="CN44" i="76"/>
  <c r="CI44" i="76"/>
  <c r="BY44" i="76"/>
  <c r="BT44" i="76"/>
  <c r="BO44" i="76"/>
  <c r="BJ44" i="76"/>
  <c r="BD44" i="76"/>
  <c r="BC44" i="76"/>
  <c r="BB44" i="76"/>
  <c r="BA44" i="76"/>
  <c r="BE44" i="76" s="1"/>
  <c r="AZ44" i="76"/>
  <c r="AU44" i="76"/>
  <c r="AP44" i="76"/>
  <c r="AK44" i="76"/>
  <c r="AF44" i="76"/>
  <c r="AA44" i="76"/>
  <c r="V44" i="76"/>
  <c r="Q44" i="76"/>
  <c r="L44" i="76"/>
  <c r="G44" i="76"/>
  <c r="DW43" i="76"/>
  <c r="DR43" i="76"/>
  <c r="DM43" i="76"/>
  <c r="DH43" i="76"/>
  <c r="DC43" i="76"/>
  <c r="CX43" i="76"/>
  <c r="CS43" i="76"/>
  <c r="CN43" i="76"/>
  <c r="CI43" i="76"/>
  <c r="BY43" i="76"/>
  <c r="BT43" i="76"/>
  <c r="BO43" i="76"/>
  <c r="BJ43" i="76"/>
  <c r="BD43" i="76"/>
  <c r="BC43" i="76"/>
  <c r="BB43" i="76"/>
  <c r="BA43" i="76"/>
  <c r="BE43" i="76" s="1"/>
  <c r="AZ43" i="76"/>
  <c r="AU43" i="76"/>
  <c r="AP43" i="76"/>
  <c r="AK43" i="76"/>
  <c r="AF43" i="76"/>
  <c r="AA43" i="76"/>
  <c r="V43" i="76"/>
  <c r="Q43" i="76"/>
  <c r="L43" i="76"/>
  <c r="G43" i="76"/>
  <c r="DW42" i="76"/>
  <c r="DR42" i="76"/>
  <c r="DM42" i="76"/>
  <c r="DH42" i="76"/>
  <c r="DC42" i="76"/>
  <c r="CX42" i="76"/>
  <c r="CS42" i="76"/>
  <c r="CN42" i="76"/>
  <c r="CI42" i="76"/>
  <c r="BY42" i="76"/>
  <c r="BT42" i="76"/>
  <c r="BO42" i="76"/>
  <c r="BJ42" i="76"/>
  <c r="BD42" i="76"/>
  <c r="BC42" i="76"/>
  <c r="BB42" i="76"/>
  <c r="BA42" i="76"/>
  <c r="BE42" i="76" s="1"/>
  <c r="AZ42" i="76"/>
  <c r="AU42" i="76"/>
  <c r="AP42" i="76"/>
  <c r="AK42" i="76"/>
  <c r="AF42" i="76"/>
  <c r="AA42" i="76"/>
  <c r="V42" i="76"/>
  <c r="Q42" i="76"/>
  <c r="L42" i="76"/>
  <c r="G42" i="76"/>
  <c r="DW41" i="76"/>
  <c r="DR41" i="76"/>
  <c r="DM41" i="76"/>
  <c r="DH41" i="76"/>
  <c r="DC41" i="76"/>
  <c r="CX41" i="76"/>
  <c r="CS41" i="76"/>
  <c r="CN41" i="76"/>
  <c r="CI41" i="76"/>
  <c r="BY41" i="76"/>
  <c r="BT41" i="76"/>
  <c r="BO41" i="76"/>
  <c r="BJ41" i="76"/>
  <c r="BD41" i="76"/>
  <c r="BC41" i="76"/>
  <c r="BB41" i="76"/>
  <c r="BA41" i="76"/>
  <c r="BE41" i="76" s="1"/>
  <c r="AZ41" i="76"/>
  <c r="AU41" i="76"/>
  <c r="AP41" i="76"/>
  <c r="AK41" i="76"/>
  <c r="AF41" i="76"/>
  <c r="AA41" i="76"/>
  <c r="V41" i="76"/>
  <c r="Q41" i="76"/>
  <c r="L41" i="76"/>
  <c r="G41" i="76"/>
  <c r="DV40" i="76"/>
  <c r="DU40" i="76"/>
  <c r="DT40" i="76"/>
  <c r="DS40" i="76"/>
  <c r="DW40" i="76" s="1"/>
  <c r="DQ40" i="76"/>
  <c r="DP40" i="76"/>
  <c r="DO40" i="76"/>
  <c r="DN40" i="76"/>
  <c r="DR40" i="76" s="1"/>
  <c r="DL40" i="76"/>
  <c r="DK40" i="76"/>
  <c r="DJ40" i="76"/>
  <c r="DI40" i="76"/>
  <c r="DM40" i="76" s="1"/>
  <c r="DG40" i="76"/>
  <c r="DF40" i="76"/>
  <c r="DE40" i="76"/>
  <c r="DD40" i="76"/>
  <c r="DH40" i="76" s="1"/>
  <c r="DB40" i="76"/>
  <c r="DA40" i="76"/>
  <c r="CZ40" i="76"/>
  <c r="CY40" i="76"/>
  <c r="DC40" i="76" s="1"/>
  <c r="CW40" i="76"/>
  <c r="CV40" i="76"/>
  <c r="CU40" i="76"/>
  <c r="CT40" i="76"/>
  <c r="CX40" i="76" s="1"/>
  <c r="CR40" i="76"/>
  <c r="CQ40" i="76"/>
  <c r="CP40" i="76"/>
  <c r="CO40" i="76"/>
  <c r="CS40" i="76" s="1"/>
  <c r="CM40" i="76"/>
  <c r="CL40" i="76"/>
  <c r="CK40" i="76"/>
  <c r="CJ40" i="76"/>
  <c r="CN40" i="76" s="1"/>
  <c r="CH40" i="76"/>
  <c r="CG40" i="76"/>
  <c r="CF40" i="76"/>
  <c r="CE40" i="76"/>
  <c r="CI40" i="76" s="1"/>
  <c r="BX40" i="76"/>
  <c r="BW40" i="76"/>
  <c r="BV40" i="76"/>
  <c r="BU40" i="76"/>
  <c r="BY40" i="76" s="1"/>
  <c r="BS40" i="76"/>
  <c r="BR40" i="76"/>
  <c r="BQ40" i="76"/>
  <c r="BQ38" i="76" s="1"/>
  <c r="BP40" i="76"/>
  <c r="BN40" i="76"/>
  <c r="BM40" i="76"/>
  <c r="BL40" i="76"/>
  <c r="BK40" i="76"/>
  <c r="BO40" i="76" s="1"/>
  <c r="BI40" i="76"/>
  <c r="BH40" i="76"/>
  <c r="BG40" i="76"/>
  <c r="BF40" i="76"/>
  <c r="BJ40" i="76" s="1"/>
  <c r="BD40" i="76"/>
  <c r="BC40" i="76"/>
  <c r="BB40" i="76"/>
  <c r="BA40" i="76"/>
  <c r="BE40" i="76" s="1"/>
  <c r="AY40" i="76"/>
  <c r="AX40" i="76"/>
  <c r="AW40" i="76"/>
  <c r="AV40" i="76"/>
  <c r="AZ40" i="76" s="1"/>
  <c r="AT40" i="76"/>
  <c r="AS40" i="76"/>
  <c r="AR40" i="76"/>
  <c r="AQ40" i="76"/>
  <c r="AU40" i="76" s="1"/>
  <c r="AO40" i="76"/>
  <c r="AN40" i="76"/>
  <c r="AM40" i="76"/>
  <c r="AL40" i="76"/>
  <c r="AP40" i="76" s="1"/>
  <c r="AJ40" i="76"/>
  <c r="AI40" i="76"/>
  <c r="AH40" i="76"/>
  <c r="AG40" i="76"/>
  <c r="AK40" i="76" s="1"/>
  <c r="AE40" i="76"/>
  <c r="AD40" i="76"/>
  <c r="AC40" i="76"/>
  <c r="AB40" i="76"/>
  <c r="AF40" i="76" s="1"/>
  <c r="Z40" i="76"/>
  <c r="Y40" i="76"/>
  <c r="X40" i="76"/>
  <c r="W40" i="76"/>
  <c r="AA40" i="76" s="1"/>
  <c r="U40" i="76"/>
  <c r="T40" i="76"/>
  <c r="S40" i="76"/>
  <c r="R40" i="76"/>
  <c r="V40" i="76" s="1"/>
  <c r="P40" i="76"/>
  <c r="O40" i="76"/>
  <c r="N40" i="76"/>
  <c r="M40" i="76"/>
  <c r="Q40" i="76" s="1"/>
  <c r="K40" i="76"/>
  <c r="J40" i="76"/>
  <c r="I40" i="76"/>
  <c r="H40" i="76"/>
  <c r="L40" i="76" s="1"/>
  <c r="F40" i="76"/>
  <c r="E40" i="76"/>
  <c r="D40" i="76"/>
  <c r="C40" i="76"/>
  <c r="G40" i="76" s="1"/>
  <c r="DW39" i="76"/>
  <c r="DR39" i="76"/>
  <c r="DM39" i="76"/>
  <c r="DH39" i="76"/>
  <c r="DC39" i="76"/>
  <c r="CX39" i="76"/>
  <c r="CS39" i="76"/>
  <c r="CN39" i="76"/>
  <c r="CI39" i="76"/>
  <c r="BY39" i="76"/>
  <c r="BT39" i="76"/>
  <c r="BO39" i="76"/>
  <c r="BJ39" i="76"/>
  <c r="BD39" i="76"/>
  <c r="BC39" i="76"/>
  <c r="BB39" i="76"/>
  <c r="BA39" i="76"/>
  <c r="BE39" i="76" s="1"/>
  <c r="AZ39" i="76"/>
  <c r="AU39" i="76"/>
  <c r="AP39" i="76"/>
  <c r="AK39" i="76"/>
  <c r="AF39" i="76"/>
  <c r="AA39" i="76"/>
  <c r="V39" i="76"/>
  <c r="Q39" i="76"/>
  <c r="L39" i="76"/>
  <c r="G39" i="76"/>
  <c r="DV38" i="76"/>
  <c r="DU38" i="76"/>
  <c r="DT38" i="76"/>
  <c r="DS38" i="76"/>
  <c r="DW38" i="76" s="1"/>
  <c r="DQ38" i="76"/>
  <c r="DP38" i="76"/>
  <c r="DO38" i="76"/>
  <c r="DN38" i="76"/>
  <c r="DR38" i="76" s="1"/>
  <c r="DL38" i="76"/>
  <c r="DK38" i="76"/>
  <c r="DJ38" i="76"/>
  <c r="DI38" i="76"/>
  <c r="DM38" i="76" s="1"/>
  <c r="DG38" i="76"/>
  <c r="DF38" i="76"/>
  <c r="DE38" i="76"/>
  <c r="DD38" i="76"/>
  <c r="DH38" i="76" s="1"/>
  <c r="DB38" i="76"/>
  <c r="DA38" i="76"/>
  <c r="CZ38" i="76"/>
  <c r="CY38" i="76"/>
  <c r="DC38" i="76" s="1"/>
  <c r="CW38" i="76"/>
  <c r="CV38" i="76"/>
  <c r="CU38" i="76"/>
  <c r="CT38" i="76"/>
  <c r="CX38" i="76" s="1"/>
  <c r="CR38" i="76"/>
  <c r="CQ38" i="76"/>
  <c r="CP38" i="76"/>
  <c r="CO38" i="76"/>
  <c r="CS38" i="76" s="1"/>
  <c r="CM38" i="76"/>
  <c r="CL38" i="76"/>
  <c r="CK38" i="76"/>
  <c r="CJ38" i="76"/>
  <c r="CN38" i="76" s="1"/>
  <c r="CH38" i="76"/>
  <c r="CG38" i="76"/>
  <c r="CF38" i="76"/>
  <c r="CE38" i="76"/>
  <c r="CI38" i="76" s="1"/>
  <c r="BX38" i="76"/>
  <c r="BW38" i="76"/>
  <c r="BV38" i="76"/>
  <c r="BU38" i="76"/>
  <c r="BY38" i="76" s="1"/>
  <c r="BS38" i="76"/>
  <c r="BR38" i="76"/>
  <c r="BP38" i="76"/>
  <c r="BN38" i="76"/>
  <c r="BM38" i="76"/>
  <c r="BL38" i="76"/>
  <c r="BK38" i="76"/>
  <c r="BO38" i="76" s="1"/>
  <c r="BI38" i="76"/>
  <c r="BH38" i="76"/>
  <c r="BG38" i="76"/>
  <c r="BF38" i="76"/>
  <c r="BJ38" i="76" s="1"/>
  <c r="BD38" i="76"/>
  <c r="BC38" i="76"/>
  <c r="BB38" i="76"/>
  <c r="BA38" i="76"/>
  <c r="BE38" i="76" s="1"/>
  <c r="AY38" i="76"/>
  <c r="AX38" i="76"/>
  <c r="AW38" i="76"/>
  <c r="AV38" i="76"/>
  <c r="AZ38" i="76" s="1"/>
  <c r="AT38" i="76"/>
  <c r="AS38" i="76"/>
  <c r="AR38" i="76"/>
  <c r="AQ38" i="76"/>
  <c r="AU38" i="76" s="1"/>
  <c r="AP38" i="76"/>
  <c r="AJ38" i="76"/>
  <c r="AI38" i="76"/>
  <c r="AH38" i="76"/>
  <c r="AG38" i="76"/>
  <c r="AK38" i="76" s="1"/>
  <c r="AF38" i="76"/>
  <c r="Z38" i="76"/>
  <c r="Y38" i="76"/>
  <c r="X38" i="76"/>
  <c r="W38" i="76"/>
  <c r="AA38" i="76" s="1"/>
  <c r="U38" i="76"/>
  <c r="T38" i="76"/>
  <c r="S38" i="76"/>
  <c r="R38" i="76"/>
  <c r="V38" i="76" s="1"/>
  <c r="P38" i="76"/>
  <c r="O38" i="76"/>
  <c r="N38" i="76"/>
  <c r="M38" i="76"/>
  <c r="Q38" i="76" s="1"/>
  <c r="K38" i="76"/>
  <c r="J38" i="76"/>
  <c r="I38" i="76"/>
  <c r="H38" i="76"/>
  <c r="L38" i="76" s="1"/>
  <c r="F38" i="76"/>
  <c r="E38" i="76"/>
  <c r="D38" i="76"/>
  <c r="C38" i="76"/>
  <c r="G38" i="76" s="1"/>
  <c r="DW37" i="76"/>
  <c r="DR37" i="76"/>
  <c r="DM37" i="76"/>
  <c r="DH37" i="76"/>
  <c r="DC37" i="76"/>
  <c r="CX37" i="76"/>
  <c r="CS37" i="76"/>
  <c r="CN37" i="76"/>
  <c r="CI37" i="76"/>
  <c r="BY37" i="76"/>
  <c r="BT37" i="76"/>
  <c r="BO37" i="76"/>
  <c r="BJ37" i="76"/>
  <c r="BD37" i="76"/>
  <c r="BC37" i="76"/>
  <c r="BB37" i="76"/>
  <c r="BA37" i="76"/>
  <c r="AZ37" i="76"/>
  <c r="AU37" i="76"/>
  <c r="AA37" i="76"/>
  <c r="V37" i="76"/>
  <c r="Q37" i="76"/>
  <c r="L37" i="76"/>
  <c r="G37" i="76"/>
  <c r="DW36" i="76"/>
  <c r="DR36" i="76"/>
  <c r="DM36" i="76"/>
  <c r="DH36" i="76"/>
  <c r="DC36" i="76"/>
  <c r="CX36" i="76"/>
  <c r="CS36" i="76"/>
  <c r="CN36" i="76"/>
  <c r="CI36" i="76"/>
  <c r="BY36" i="76"/>
  <c r="BT36" i="76"/>
  <c r="BO36" i="76"/>
  <c r="BJ36" i="76"/>
  <c r="BD36" i="76"/>
  <c r="BC36" i="76"/>
  <c r="BB36" i="76"/>
  <c r="BA36" i="76"/>
  <c r="BE36" i="76" s="1"/>
  <c r="AZ36" i="76"/>
  <c r="AU36" i="76"/>
  <c r="AA36" i="76"/>
  <c r="V36" i="76"/>
  <c r="Q36" i="76"/>
  <c r="L36" i="76"/>
  <c r="G36" i="76"/>
  <c r="DW35" i="76"/>
  <c r="DR35" i="76"/>
  <c r="DM35" i="76"/>
  <c r="DH35" i="76"/>
  <c r="DC35" i="76"/>
  <c r="CX35" i="76"/>
  <c r="CS35" i="76"/>
  <c r="CN35" i="76"/>
  <c r="CI35" i="76"/>
  <c r="BY35" i="76"/>
  <c r="BT35" i="76"/>
  <c r="BO35" i="76"/>
  <c r="BJ35" i="76"/>
  <c r="BD35" i="76"/>
  <c r="BC35" i="76"/>
  <c r="BB35" i="76"/>
  <c r="BA35" i="76"/>
  <c r="BE35" i="76" s="1"/>
  <c r="AZ35" i="76"/>
  <c r="AU35" i="76"/>
  <c r="AA35" i="76"/>
  <c r="V35" i="76"/>
  <c r="Q35" i="76"/>
  <c r="L35" i="76"/>
  <c r="G35" i="76"/>
  <c r="DW34" i="76"/>
  <c r="DR34" i="76"/>
  <c r="DM34" i="76"/>
  <c r="DH34" i="76"/>
  <c r="DC34" i="76"/>
  <c r="CX34" i="76"/>
  <c r="CS34" i="76"/>
  <c r="CN34" i="76"/>
  <c r="CI34" i="76"/>
  <c r="BY34" i="76"/>
  <c r="BT34" i="76"/>
  <c r="BO34" i="76"/>
  <c r="BJ34" i="76"/>
  <c r="BD34" i="76"/>
  <c r="BC34" i="76"/>
  <c r="BB34" i="76"/>
  <c r="BA34" i="76"/>
  <c r="BE34" i="76" s="1"/>
  <c r="AZ34" i="76"/>
  <c r="AU34" i="76"/>
  <c r="AA34" i="76"/>
  <c r="V34" i="76"/>
  <c r="Q34" i="76"/>
  <c r="L34" i="76"/>
  <c r="G34" i="76"/>
  <c r="DW33" i="76"/>
  <c r="DR33" i="76"/>
  <c r="DM33" i="76"/>
  <c r="DH33" i="76"/>
  <c r="DC33" i="76"/>
  <c r="CX33" i="76"/>
  <c r="CS33" i="76"/>
  <c r="CN33" i="76"/>
  <c r="CI33" i="76"/>
  <c r="BY33" i="76"/>
  <c r="BT33" i="76"/>
  <c r="BO33" i="76"/>
  <c r="BJ33" i="76"/>
  <c r="BD33" i="76"/>
  <c r="BC33" i="76"/>
  <c r="BB33" i="76"/>
  <c r="BA33" i="76"/>
  <c r="BE33" i="76" s="1"/>
  <c r="AZ33" i="76"/>
  <c r="AU33" i="76"/>
  <c r="AA33" i="76"/>
  <c r="V33" i="76"/>
  <c r="Q33" i="76"/>
  <c r="L33" i="76"/>
  <c r="G33" i="76"/>
  <c r="DW32" i="76"/>
  <c r="DR32" i="76"/>
  <c r="DM32" i="76"/>
  <c r="DH32" i="76"/>
  <c r="DC32" i="76"/>
  <c r="CX32" i="76"/>
  <c r="CS32" i="76"/>
  <c r="CN32" i="76"/>
  <c r="CI32" i="76"/>
  <c r="BY32" i="76"/>
  <c r="BT32" i="76"/>
  <c r="BO32" i="76"/>
  <c r="BJ32" i="76"/>
  <c r="BD32" i="76"/>
  <c r="BC32" i="76"/>
  <c r="BB32" i="76"/>
  <c r="BA32" i="76"/>
  <c r="BE32" i="76" s="1"/>
  <c r="AZ32" i="76"/>
  <c r="AU32" i="76"/>
  <c r="AA32" i="76"/>
  <c r="V32" i="76"/>
  <c r="Q32" i="76"/>
  <c r="L32" i="76"/>
  <c r="G32" i="76"/>
  <c r="DW31" i="76"/>
  <c r="DR31" i="76"/>
  <c r="DM31" i="76"/>
  <c r="DH31" i="76"/>
  <c r="DC31" i="76"/>
  <c r="CX31" i="76"/>
  <c r="CS31" i="76"/>
  <c r="CN31" i="76"/>
  <c r="CI31" i="76"/>
  <c r="BY31" i="76"/>
  <c r="BT31" i="76"/>
  <c r="BO31" i="76"/>
  <c r="BJ31" i="76"/>
  <c r="BD31" i="76"/>
  <c r="BC31" i="76"/>
  <c r="BB31" i="76"/>
  <c r="BA31" i="76"/>
  <c r="BE31" i="76" s="1"/>
  <c r="AZ31" i="76"/>
  <c r="AU31" i="76"/>
  <c r="AA31" i="76"/>
  <c r="V31" i="76"/>
  <c r="Q31" i="76"/>
  <c r="L31" i="76"/>
  <c r="G31" i="76"/>
  <c r="DW30" i="76"/>
  <c r="DR30" i="76"/>
  <c r="DM30" i="76"/>
  <c r="DH30" i="76"/>
  <c r="DC30" i="76"/>
  <c r="CX30" i="76"/>
  <c r="CS30" i="76"/>
  <c r="CN30" i="76"/>
  <c r="CI30" i="76"/>
  <c r="BY30" i="76"/>
  <c r="BT30" i="76"/>
  <c r="BO30" i="76"/>
  <c r="BJ30" i="76"/>
  <c r="BD30" i="76"/>
  <c r="BC30" i="76"/>
  <c r="BB30" i="76"/>
  <c r="BA30" i="76"/>
  <c r="BE30" i="76" s="1"/>
  <c r="AZ30" i="76"/>
  <c r="AU30" i="76"/>
  <c r="AA30" i="76"/>
  <c r="V30" i="76"/>
  <c r="Q30" i="76"/>
  <c r="L30" i="76"/>
  <c r="G30" i="76"/>
  <c r="DW29" i="76"/>
  <c r="DR29" i="76"/>
  <c r="DM29" i="76"/>
  <c r="DH29" i="76"/>
  <c r="DC29" i="76"/>
  <c r="CX29" i="76"/>
  <c r="CS29" i="76"/>
  <c r="CN29" i="76"/>
  <c r="CI29" i="76"/>
  <c r="BY29" i="76"/>
  <c r="BT29" i="76"/>
  <c r="BO29" i="76"/>
  <c r="BJ29" i="76"/>
  <c r="BD29" i="76"/>
  <c r="BC29" i="76"/>
  <c r="BB29" i="76"/>
  <c r="BA29" i="76"/>
  <c r="BE29" i="76" s="1"/>
  <c r="AZ29" i="76"/>
  <c r="AU29" i="76"/>
  <c r="AA29" i="76"/>
  <c r="V29" i="76"/>
  <c r="Q29" i="76"/>
  <c r="L29" i="76"/>
  <c r="G29" i="76"/>
  <c r="DW28" i="76"/>
  <c r="DR28" i="76"/>
  <c r="DM28" i="76"/>
  <c r="DH28" i="76"/>
  <c r="DC28" i="76"/>
  <c r="CX28" i="76"/>
  <c r="CS28" i="76"/>
  <c r="CN28" i="76"/>
  <c r="CI28" i="76"/>
  <c r="BY28" i="76"/>
  <c r="BT28" i="76"/>
  <c r="BO28" i="76"/>
  <c r="BJ28" i="76"/>
  <c r="BD28" i="76"/>
  <c r="BC28" i="76"/>
  <c r="BB28" i="76"/>
  <c r="BA28" i="76"/>
  <c r="BE28" i="76" s="1"/>
  <c r="AZ28" i="76"/>
  <c r="AU28" i="76"/>
  <c r="AA28" i="76"/>
  <c r="V28" i="76"/>
  <c r="Q28" i="76"/>
  <c r="L28" i="76"/>
  <c r="G28" i="76"/>
  <c r="DW27" i="76"/>
  <c r="DR27" i="76"/>
  <c r="DM27" i="76"/>
  <c r="DH27" i="76"/>
  <c r="DC27" i="76"/>
  <c r="CX27" i="76"/>
  <c r="CS27" i="76"/>
  <c r="CN27" i="76"/>
  <c r="CI27" i="76"/>
  <c r="BY27" i="76"/>
  <c r="BT27" i="76"/>
  <c r="BO27" i="76"/>
  <c r="BJ27" i="76"/>
  <c r="BD27" i="76"/>
  <c r="BC27" i="76"/>
  <c r="BB27" i="76"/>
  <c r="BA27" i="76"/>
  <c r="BE27" i="76" s="1"/>
  <c r="AZ27" i="76"/>
  <c r="AU27" i="76"/>
  <c r="AA27" i="76"/>
  <c r="V27" i="76"/>
  <c r="Q27" i="76"/>
  <c r="L27" i="76"/>
  <c r="G27" i="76"/>
  <c r="DW26" i="76"/>
  <c r="DR26" i="76"/>
  <c r="DM26" i="76"/>
  <c r="DH26" i="76"/>
  <c r="DC26" i="76"/>
  <c r="CX26" i="76"/>
  <c r="CS26" i="76"/>
  <c r="CN26" i="76"/>
  <c r="CI26" i="76"/>
  <c r="BY26" i="76"/>
  <c r="BT26" i="76"/>
  <c r="BO26" i="76"/>
  <c r="BJ26" i="76"/>
  <c r="BD26" i="76"/>
  <c r="BC26" i="76"/>
  <c r="BB26" i="76"/>
  <c r="BA26" i="76"/>
  <c r="BE26" i="76" s="1"/>
  <c r="AZ26" i="76"/>
  <c r="AU26" i="76"/>
  <c r="AA26" i="76"/>
  <c r="V26" i="76"/>
  <c r="Q26" i="76"/>
  <c r="L26" i="76"/>
  <c r="G26" i="76"/>
  <c r="DW25" i="76"/>
  <c r="DR25" i="76"/>
  <c r="DM25" i="76"/>
  <c r="DH25" i="76"/>
  <c r="DC25" i="76"/>
  <c r="CX25" i="76"/>
  <c r="CS25" i="76"/>
  <c r="CN25" i="76"/>
  <c r="CI25" i="76"/>
  <c r="BY25" i="76"/>
  <c r="BT25" i="76"/>
  <c r="BO25" i="76"/>
  <c r="BJ25" i="76"/>
  <c r="BD25" i="76"/>
  <c r="BC25" i="76"/>
  <c r="BB25" i="76"/>
  <c r="BA25" i="76"/>
  <c r="BE25" i="76" s="1"/>
  <c r="AZ25" i="76"/>
  <c r="AU25" i="76"/>
  <c r="AA25" i="76"/>
  <c r="V25" i="76"/>
  <c r="Q25" i="76"/>
  <c r="L25" i="76"/>
  <c r="G25" i="76"/>
  <c r="DW24" i="76"/>
  <c r="DR24" i="76"/>
  <c r="DM24" i="76"/>
  <c r="DH24" i="76"/>
  <c r="DC24" i="76"/>
  <c r="CX24" i="76"/>
  <c r="CS24" i="76"/>
  <c r="CN24" i="76"/>
  <c r="CI24" i="76"/>
  <c r="BY24" i="76"/>
  <c r="BT24" i="76"/>
  <c r="BO24" i="76"/>
  <c r="BJ24" i="76"/>
  <c r="BD24" i="76"/>
  <c r="BC24" i="76"/>
  <c r="BB24" i="76"/>
  <c r="BA24" i="76"/>
  <c r="BE24" i="76" s="1"/>
  <c r="AZ24" i="76"/>
  <c r="AU24" i="76"/>
  <c r="AA24" i="76"/>
  <c r="V24" i="76"/>
  <c r="Q24" i="76"/>
  <c r="L24" i="76"/>
  <c r="G24" i="76"/>
  <c r="DW23" i="76"/>
  <c r="DR23" i="76"/>
  <c r="DM23" i="76"/>
  <c r="DH23" i="76"/>
  <c r="DC23" i="76"/>
  <c r="CX23" i="76"/>
  <c r="CS23" i="76"/>
  <c r="CN23" i="76"/>
  <c r="CI23" i="76"/>
  <c r="BY23" i="76"/>
  <c r="BT23" i="76"/>
  <c r="BO23" i="76"/>
  <c r="BJ23" i="76"/>
  <c r="BD23" i="76"/>
  <c r="BC23" i="76"/>
  <c r="BB23" i="76"/>
  <c r="BA23" i="76"/>
  <c r="BE23" i="76" s="1"/>
  <c r="AZ23" i="76"/>
  <c r="AU23" i="76"/>
  <c r="AA23" i="76"/>
  <c r="V23" i="76"/>
  <c r="Q23" i="76"/>
  <c r="L23" i="76"/>
  <c r="G23" i="76"/>
  <c r="DW22" i="76"/>
  <c r="DR22" i="76"/>
  <c r="DM22" i="76"/>
  <c r="DH22" i="76"/>
  <c r="DC22" i="76"/>
  <c r="CX22" i="76"/>
  <c r="CS22" i="76"/>
  <c r="CN22" i="76"/>
  <c r="CI22" i="76"/>
  <c r="BY22" i="76"/>
  <c r="BT22" i="76"/>
  <c r="BO22" i="76"/>
  <c r="BJ22" i="76"/>
  <c r="BD22" i="76"/>
  <c r="BC22" i="76"/>
  <c r="BB22" i="76"/>
  <c r="BA22" i="76"/>
  <c r="BE22" i="76" s="1"/>
  <c r="AZ22" i="76"/>
  <c r="AU22" i="76"/>
  <c r="AA22" i="76"/>
  <c r="V22" i="76"/>
  <c r="Q22" i="76"/>
  <c r="L22" i="76"/>
  <c r="G22" i="76"/>
  <c r="DW21" i="76"/>
  <c r="DR21" i="76"/>
  <c r="DM21" i="76"/>
  <c r="DH21" i="76"/>
  <c r="DC21" i="76"/>
  <c r="CX21" i="76"/>
  <c r="CS21" i="76"/>
  <c r="CN21" i="76"/>
  <c r="CI21" i="76"/>
  <c r="BY21" i="76"/>
  <c r="BT21" i="76"/>
  <c r="BO21" i="76"/>
  <c r="BJ21" i="76"/>
  <c r="BD21" i="76"/>
  <c r="BC21" i="76"/>
  <c r="BB21" i="76"/>
  <c r="BA21" i="76"/>
  <c r="BE21" i="76" s="1"/>
  <c r="AZ21" i="76"/>
  <c r="AU21" i="76"/>
  <c r="AA21" i="76"/>
  <c r="V21" i="76"/>
  <c r="Q21" i="76"/>
  <c r="L21" i="76"/>
  <c r="G21" i="76"/>
  <c r="DW20" i="76"/>
  <c r="DR20" i="76"/>
  <c r="DM20" i="76"/>
  <c r="DH20" i="76"/>
  <c r="DC20" i="76"/>
  <c r="CX20" i="76"/>
  <c r="CS20" i="76"/>
  <c r="CN20" i="76"/>
  <c r="CI20" i="76"/>
  <c r="BY20" i="76"/>
  <c r="BT20" i="76"/>
  <c r="BO20" i="76"/>
  <c r="BJ20" i="76"/>
  <c r="BD20" i="76"/>
  <c r="BC20" i="76"/>
  <c r="BB20" i="76"/>
  <c r="BA20" i="76"/>
  <c r="BE20" i="76" s="1"/>
  <c r="AZ20" i="76"/>
  <c r="AU20" i="76"/>
  <c r="AA20" i="76"/>
  <c r="V20" i="76"/>
  <c r="Q20" i="76"/>
  <c r="L20" i="76"/>
  <c r="G20" i="76"/>
  <c r="DW19" i="76"/>
  <c r="DR19" i="76"/>
  <c r="DM19" i="76"/>
  <c r="DH19" i="76"/>
  <c r="DC19" i="76"/>
  <c r="CX19" i="76"/>
  <c r="CS19" i="76"/>
  <c r="CN19" i="76"/>
  <c r="CI19" i="76"/>
  <c r="BY19" i="76"/>
  <c r="BT19" i="76"/>
  <c r="BO19" i="76"/>
  <c r="BJ19" i="76"/>
  <c r="BD19" i="76"/>
  <c r="BC19" i="76"/>
  <c r="BB19" i="76"/>
  <c r="BA19" i="76"/>
  <c r="BE19" i="76" s="1"/>
  <c r="AZ19" i="76"/>
  <c r="AU19" i="76"/>
  <c r="AA19" i="76"/>
  <c r="V19" i="76"/>
  <c r="Q19" i="76"/>
  <c r="L19" i="76"/>
  <c r="G19" i="76"/>
  <c r="DW18" i="76"/>
  <c r="DR18" i="76"/>
  <c r="DM18" i="76"/>
  <c r="DH18" i="76"/>
  <c r="DC18" i="76"/>
  <c r="CX18" i="76"/>
  <c r="CS18" i="76"/>
  <c r="CN18" i="76"/>
  <c r="CI18" i="76"/>
  <c r="BY18" i="76"/>
  <c r="BT18" i="76"/>
  <c r="BO18" i="76"/>
  <c r="BJ18" i="76"/>
  <c r="BD18" i="76"/>
  <c r="BC18" i="76"/>
  <c r="BB18" i="76"/>
  <c r="BA18" i="76"/>
  <c r="BE18" i="76" s="1"/>
  <c r="AZ18" i="76"/>
  <c r="AU18" i="76"/>
  <c r="AA18" i="76"/>
  <c r="V18" i="76"/>
  <c r="Q18" i="76"/>
  <c r="L18" i="76"/>
  <c r="G18" i="76"/>
  <c r="DW17" i="76"/>
  <c r="DR17" i="76"/>
  <c r="DM17" i="76"/>
  <c r="DH17" i="76"/>
  <c r="DC17" i="76"/>
  <c r="CX17" i="76"/>
  <c r="CS17" i="76"/>
  <c r="CN17" i="76"/>
  <c r="CI17" i="76"/>
  <c r="BY17" i="76"/>
  <c r="BT17" i="76"/>
  <c r="BO17" i="76"/>
  <c r="BJ17" i="76"/>
  <c r="BD17" i="76"/>
  <c r="BC17" i="76"/>
  <c r="BB17" i="76"/>
  <c r="BA17" i="76"/>
  <c r="BE17" i="76" s="1"/>
  <c r="AZ17" i="76"/>
  <c r="AU17" i="76"/>
  <c r="AA17" i="76"/>
  <c r="V17" i="76"/>
  <c r="Q17" i="76"/>
  <c r="L17" i="76"/>
  <c r="G17" i="76"/>
  <c r="DW16" i="76"/>
  <c r="DR16" i="76"/>
  <c r="DM16" i="76"/>
  <c r="DH16" i="76"/>
  <c r="DC16" i="76"/>
  <c r="CX16" i="76"/>
  <c r="CS16" i="76"/>
  <c r="CN16" i="76"/>
  <c r="CI16" i="76"/>
  <c r="BY16" i="76"/>
  <c r="BT16" i="76"/>
  <c r="BO16" i="76"/>
  <c r="BJ16" i="76"/>
  <c r="BD16" i="76"/>
  <c r="BC16" i="76"/>
  <c r="BB16" i="76"/>
  <c r="BA16" i="76"/>
  <c r="BE16" i="76" s="1"/>
  <c r="AZ16" i="76"/>
  <c r="AU16" i="76"/>
  <c r="AA16" i="76"/>
  <c r="V16" i="76"/>
  <c r="Q16" i="76"/>
  <c r="L16" i="76"/>
  <c r="G16" i="76"/>
  <c r="DW15" i="76"/>
  <c r="DR15" i="76"/>
  <c r="DM15" i="76"/>
  <c r="DH15" i="76"/>
  <c r="DC15" i="76"/>
  <c r="CX15" i="76"/>
  <c r="CS15" i="76"/>
  <c r="CN15" i="76"/>
  <c r="CI15" i="76"/>
  <c r="BY15" i="76"/>
  <c r="BT15" i="76"/>
  <c r="BO15" i="76"/>
  <c r="BJ15" i="76"/>
  <c r="BD15" i="76"/>
  <c r="BC15" i="76"/>
  <c r="BB15" i="76"/>
  <c r="BA15" i="76"/>
  <c r="BE15" i="76" s="1"/>
  <c r="AZ15" i="76"/>
  <c r="AU15" i="76"/>
  <c r="AA15" i="76"/>
  <c r="V15" i="76"/>
  <c r="Q15" i="76"/>
  <c r="L15" i="76"/>
  <c r="G15" i="76"/>
  <c r="DW14" i="76"/>
  <c r="DR14" i="76"/>
  <c r="DM14" i="76"/>
  <c r="DH14" i="76"/>
  <c r="DC14" i="76"/>
  <c r="CX14" i="76"/>
  <c r="CS14" i="76"/>
  <c r="CN14" i="76"/>
  <c r="CI14" i="76"/>
  <c r="BY14" i="76"/>
  <c r="BT14" i="76"/>
  <c r="BO14" i="76"/>
  <c r="BJ14" i="76"/>
  <c r="BD14" i="76"/>
  <c r="BC14" i="76"/>
  <c r="BB14" i="76"/>
  <c r="BA14" i="76"/>
  <c r="BE14" i="76" s="1"/>
  <c r="AZ14" i="76"/>
  <c r="AU14" i="76"/>
  <c r="AA14" i="76"/>
  <c r="V14" i="76"/>
  <c r="Q14" i="76"/>
  <c r="L14" i="76"/>
  <c r="G14" i="76"/>
  <c r="DW13" i="76"/>
  <c r="DR13" i="76"/>
  <c r="DM13" i="76"/>
  <c r="DH13" i="76"/>
  <c r="DC13" i="76"/>
  <c r="CX13" i="76"/>
  <c r="CS13" i="76"/>
  <c r="CN13" i="76"/>
  <c r="CI13" i="76"/>
  <c r="BY13" i="76"/>
  <c r="BT13" i="76"/>
  <c r="BO13" i="76"/>
  <c r="BJ13" i="76"/>
  <c r="BD13" i="76"/>
  <c r="BC13" i="76"/>
  <c r="BB13" i="76"/>
  <c r="BA13" i="76"/>
  <c r="BE13" i="76" s="1"/>
  <c r="AZ13" i="76"/>
  <c r="AU13" i="76"/>
  <c r="AA13" i="76"/>
  <c r="V13" i="76"/>
  <c r="Q13" i="76"/>
  <c r="L13" i="76"/>
  <c r="G13" i="76"/>
  <c r="DW12" i="76"/>
  <c r="DR12" i="76"/>
  <c r="DM12" i="76"/>
  <c r="DH12" i="76"/>
  <c r="DC12" i="76"/>
  <c r="CX12" i="76"/>
  <c r="CS12" i="76"/>
  <c r="CN12" i="76"/>
  <c r="CI12" i="76"/>
  <c r="BY12" i="76"/>
  <c r="BT12" i="76"/>
  <c r="BO12" i="76"/>
  <c r="BJ12" i="76"/>
  <c r="BD12" i="76"/>
  <c r="BC12" i="76"/>
  <c r="BB12" i="76"/>
  <c r="BA12" i="76"/>
  <c r="BE12" i="76" s="1"/>
  <c r="AZ12" i="76"/>
  <c r="AU12" i="76"/>
  <c r="AA12" i="76"/>
  <c r="V12" i="76"/>
  <c r="Q12" i="76"/>
  <c r="L12" i="76"/>
  <c r="G12" i="76"/>
  <c r="DW11" i="76"/>
  <c r="DR11" i="76"/>
  <c r="DM11" i="76"/>
  <c r="DH11" i="76"/>
  <c r="DC11" i="76"/>
  <c r="CX11" i="76"/>
  <c r="CS11" i="76"/>
  <c r="CN11" i="76"/>
  <c r="CI11" i="76"/>
  <c r="BY11" i="76"/>
  <c r="BT11" i="76"/>
  <c r="BO11" i="76"/>
  <c r="BJ11" i="76"/>
  <c r="BD11" i="76"/>
  <c r="BC11" i="76"/>
  <c r="BB11" i="76"/>
  <c r="BA11" i="76"/>
  <c r="BE11" i="76" s="1"/>
  <c r="AZ11" i="76"/>
  <c r="AU11" i="76"/>
  <c r="AA11" i="76"/>
  <c r="V11" i="76"/>
  <c r="Q11" i="76"/>
  <c r="L11" i="76"/>
  <c r="G11" i="76"/>
  <c r="DW10" i="76"/>
  <c r="DR10" i="76"/>
  <c r="DM10" i="76"/>
  <c r="DH10" i="76"/>
  <c r="DC10" i="76"/>
  <c r="CX10" i="76"/>
  <c r="CS10" i="76"/>
  <c r="CN10" i="76"/>
  <c r="CI10" i="76"/>
  <c r="BY10" i="76"/>
  <c r="BT10" i="76"/>
  <c r="BO10" i="76"/>
  <c r="BJ10" i="76"/>
  <c r="BD10" i="76"/>
  <c r="BC10" i="76"/>
  <c r="BB10" i="76"/>
  <c r="BA10" i="76"/>
  <c r="BE10" i="76" s="1"/>
  <c r="AZ10" i="76"/>
  <c r="AU10" i="76"/>
  <c r="AA10" i="76"/>
  <c r="V10" i="76"/>
  <c r="Q10" i="76"/>
  <c r="L10" i="76"/>
  <c r="G10" i="76"/>
  <c r="DW9" i="76"/>
  <c r="DR9" i="76"/>
  <c r="DM9" i="76"/>
  <c r="DH9" i="76"/>
  <c r="DC9" i="76"/>
  <c r="CX9" i="76"/>
  <c r="CS9" i="76"/>
  <c r="CN9" i="76"/>
  <c r="CI9" i="76"/>
  <c r="BY9" i="76"/>
  <c r="BT9" i="76"/>
  <c r="BO9" i="76"/>
  <c r="BJ9" i="76"/>
  <c r="BD9" i="76"/>
  <c r="BC9" i="76"/>
  <c r="BB9" i="76"/>
  <c r="BA9" i="76"/>
  <c r="BE9" i="76" s="1"/>
  <c r="AZ9" i="76"/>
  <c r="AU9" i="76"/>
  <c r="AA9" i="76"/>
  <c r="V9" i="76"/>
  <c r="Q9" i="76"/>
  <c r="L9" i="76"/>
  <c r="G9" i="76"/>
  <c r="DW8" i="76"/>
  <c r="DR8" i="76"/>
  <c r="DM8" i="76"/>
  <c r="DH8" i="76"/>
  <c r="DC8" i="76"/>
  <c r="CX8" i="76"/>
  <c r="CS8" i="76"/>
  <c r="CN8" i="76"/>
  <c r="CI8" i="76"/>
  <c r="BY8" i="76"/>
  <c r="BT8" i="76"/>
  <c r="BO8" i="76"/>
  <c r="BJ8" i="76"/>
  <c r="BD8" i="76"/>
  <c r="BC8" i="76"/>
  <c r="BB8" i="76"/>
  <c r="BA8" i="76"/>
  <c r="BE8" i="76" s="1"/>
  <c r="AZ8" i="76"/>
  <c r="AU8" i="76"/>
  <c r="AA8" i="76"/>
  <c r="V8" i="76"/>
  <c r="Q8" i="76"/>
  <c r="L8" i="76"/>
  <c r="G8" i="76"/>
  <c r="BT71" i="76" l="1"/>
  <c r="BT86" i="76"/>
  <c r="BT79" i="76"/>
  <c r="BT58" i="76"/>
  <c r="BT49" i="76"/>
  <c r="BS63" i="76"/>
  <c r="BT38" i="76"/>
  <c r="BQ63" i="76"/>
  <c r="BT40" i="76"/>
  <c r="BR63" i="76"/>
  <c r="D7" i="78"/>
  <c r="D56" i="78"/>
  <c r="BY63" i="77"/>
  <c r="Q58" i="77"/>
  <c r="AK58" i="77"/>
  <c r="BE58" i="77"/>
  <c r="BY58" i="77"/>
  <c r="CS58" i="77"/>
  <c r="R63" i="77"/>
  <c r="V63" i="77" s="1"/>
  <c r="AL63" i="77"/>
  <c r="AP63" i="77" s="1"/>
  <c r="BF63" i="77"/>
  <c r="BJ63" i="77" s="1"/>
  <c r="BZ63" i="77"/>
  <c r="CD63" i="77" s="1"/>
  <c r="C63" i="77"/>
  <c r="G63" i="77" s="1"/>
  <c r="W63" i="77"/>
  <c r="AA63" i="77" s="1"/>
  <c r="AQ63" i="77"/>
  <c r="AU63" i="77" s="1"/>
  <c r="BK63" i="77"/>
  <c r="BO63" i="77" s="1"/>
  <c r="CE63" i="77"/>
  <c r="CI63" i="77" s="1"/>
  <c r="H63" i="77"/>
  <c r="L63" i="77" s="1"/>
  <c r="AB63" i="77"/>
  <c r="AF63" i="77" s="1"/>
  <c r="AV63" i="77"/>
  <c r="AZ63" i="77" s="1"/>
  <c r="BP63" i="77"/>
  <c r="BT63" i="77" s="1"/>
  <c r="CJ63" i="77"/>
  <c r="CN63" i="77" s="1"/>
  <c r="BE37" i="76"/>
  <c r="BB63" i="76"/>
  <c r="CI63" i="76"/>
  <c r="CS63" i="76"/>
  <c r="CX63" i="76"/>
  <c r="DC63" i="76"/>
  <c r="DM63" i="76"/>
  <c r="DR63" i="76"/>
  <c r="DW63" i="76"/>
  <c r="BC63" i="76"/>
  <c r="BD63" i="76"/>
  <c r="AP63" i="76"/>
  <c r="AU63" i="76"/>
  <c r="BA63" i="76"/>
  <c r="BE63" i="76" s="1"/>
  <c r="BJ63" i="76"/>
  <c r="BO63" i="76"/>
  <c r="Q58" i="76"/>
  <c r="AK58" i="76"/>
  <c r="BE58" i="76"/>
  <c r="BY58" i="76"/>
  <c r="CS58" i="76"/>
  <c r="DM58" i="76"/>
  <c r="H63" i="76"/>
  <c r="L63" i="76" s="1"/>
  <c r="AB63" i="76"/>
  <c r="AF63" i="76" s="1"/>
  <c r="AV63" i="76"/>
  <c r="AZ63" i="76" s="1"/>
  <c r="BP63" i="76"/>
  <c r="CJ63" i="76"/>
  <c r="CN63" i="76" s="1"/>
  <c r="DD63" i="76"/>
  <c r="DH63" i="76" s="1"/>
  <c r="V58" i="76"/>
  <c r="AP58" i="76"/>
  <c r="BJ58" i="76"/>
  <c r="CX58" i="76"/>
  <c r="DR58" i="76"/>
  <c r="G58" i="76"/>
  <c r="AA58" i="76"/>
  <c r="AU58" i="76"/>
  <c r="BO58" i="76"/>
  <c r="CI58" i="76"/>
  <c r="DC58" i="76"/>
  <c r="DW58" i="76"/>
  <c r="BT63" i="76" l="1"/>
  <c r="C5" i="6"/>
  <c r="E22" i="74" l="1"/>
  <c r="C5" i="71" l="1"/>
  <c r="C22" i="74"/>
  <c r="N14" i="37" l="1"/>
  <c r="N15" i="37"/>
  <c r="N16" i="37"/>
  <c r="N17" i="37"/>
  <c r="N18" i="37"/>
  <c r="N19" i="37"/>
  <c r="N20" i="37"/>
  <c r="N8" i="37"/>
  <c r="N9" i="37"/>
  <c r="N10" i="37"/>
  <c r="N11" i="37"/>
  <c r="N12" i="37"/>
  <c r="N13" i="37"/>
  <c r="N7" i="37"/>
  <c r="V8" i="64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C21" i="64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S21" i="64"/>
  <c r="N21" i="37" l="1"/>
  <c r="C6" i="71"/>
  <c r="C14" i="71" s="1"/>
  <c r="H53" i="75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B2" i="37"/>
  <c r="B1" i="37"/>
  <c r="B2" i="36"/>
  <c r="B1" i="36"/>
  <c r="B2" i="74"/>
  <c r="B1" i="74"/>
  <c r="B2" i="64"/>
  <c r="B1" i="64"/>
  <c r="B2" i="35"/>
  <c r="B1" i="35"/>
  <c r="B2" i="69"/>
  <c r="B1" i="69"/>
  <c r="B2" i="28"/>
  <c r="B1" i="28"/>
  <c r="B2" i="73"/>
  <c r="B1" i="73"/>
  <c r="B2" i="72"/>
  <c r="B1" i="72"/>
  <c r="B2" i="52"/>
  <c r="B1" i="52"/>
  <c r="B2" i="71"/>
  <c r="B1" i="71"/>
  <c r="B2" i="75"/>
  <c r="B1" i="75"/>
  <c r="B2" i="53"/>
  <c r="B1" i="53"/>
  <c r="B2" i="62"/>
  <c r="B1" i="62"/>
  <c r="H21" i="74" l="1"/>
  <c r="H20" i="74"/>
  <c r="H19" i="74"/>
  <c r="H18" i="74"/>
  <c r="H17" i="74"/>
  <c r="H16" i="74"/>
  <c r="H15" i="74"/>
  <c r="H14" i="74"/>
  <c r="H13" i="74"/>
  <c r="H12" i="74"/>
  <c r="H11" i="74"/>
  <c r="H10" i="74"/>
  <c r="H9" i="74"/>
  <c r="F22" i="74" l="1"/>
  <c r="S22" i="35"/>
  <c r="H8" i="74" l="1"/>
  <c r="G22" i="74"/>
  <c r="F21" i="72"/>
  <c r="D21" i="72"/>
  <c r="E21" i="72"/>
  <c r="C21" i="72"/>
  <c r="H22" i="74" l="1"/>
  <c r="D22" i="35"/>
  <c r="E22" i="35"/>
  <c r="F22" i="35"/>
  <c r="G22" i="35"/>
  <c r="H22" i="35"/>
  <c r="I22" i="35"/>
  <c r="J22" i="35"/>
  <c r="K22" i="35"/>
  <c r="L22" i="35"/>
  <c r="M22" i="35"/>
  <c r="N22" i="35"/>
  <c r="O22" i="35"/>
  <c r="P22" i="35"/>
  <c r="Q22" i="35"/>
  <c r="R22" i="35"/>
  <c r="C22" i="35"/>
  <c r="D15" i="36" l="1"/>
  <c r="T21" i="64" l="1"/>
  <c r="U21" i="64"/>
  <c r="C14" i="37" l="1"/>
  <c r="C7" i="37"/>
  <c r="C21" i="37" l="1"/>
  <c r="D22" i="74" l="1"/>
  <c r="G21" i="72"/>
  <c r="C5" i="73" l="1"/>
  <c r="C8" i="73" s="1"/>
  <c r="C13" i="73" s="1"/>
  <c r="C43" i="28"/>
  <c r="C31" i="28" l="1"/>
  <c r="C30" i="28" s="1"/>
  <c r="E16" i="37" l="1"/>
  <c r="E17" i="37"/>
  <c r="E18" i="37"/>
  <c r="E19" i="37"/>
  <c r="E15" i="37"/>
  <c r="E9" i="37"/>
  <c r="E10" i="37"/>
  <c r="E11" i="37"/>
  <c r="E12" i="37"/>
  <c r="E8" i="37"/>
  <c r="C15" i="36"/>
  <c r="V21" i="64" l="1"/>
  <c r="E7" i="37"/>
  <c r="E14" i="37"/>
  <c r="E21" i="37" l="1"/>
  <c r="C47" i="28"/>
  <c r="C52" i="28" s="1"/>
  <c r="C35" i="28"/>
  <c r="C41" i="28" s="1"/>
  <c r="C12" i="28"/>
  <c r="C6" i="28" l="1"/>
  <c r="C28" i="28" s="1"/>
</calcChain>
</file>

<file path=xl/sharedStrings.xml><?xml version="1.0" encoding="utf-8"?>
<sst xmlns="http://schemas.openxmlformats.org/spreadsheetml/2006/main" count="1405" uniqueCount="861">
  <si>
    <t>a</t>
  </si>
  <si>
    <t>b</t>
  </si>
  <si>
    <t>c</t>
  </si>
  <si>
    <t>d</t>
  </si>
  <si>
    <t>e</t>
  </si>
  <si>
    <t xml:space="preserve"> </t>
  </si>
  <si>
    <t>f</t>
  </si>
  <si>
    <t>მოგება</t>
  </si>
  <si>
    <t>მთლიანი საპროცენტო შემოსავლები / საშუალო წლიურ აქტივებთან</t>
  </si>
  <si>
    <t>მთლიანი საპროცენტო ხარჯები / საშუალო წლიურ აქტივებთან</t>
  </si>
  <si>
    <t>საოპერაციო შედეგი / საშუალო წლიურ აქტივებთან</t>
  </si>
  <si>
    <t>უკუგება საშუალო აქტივებზე (ROA)</t>
  </si>
  <si>
    <t>უკუგება საშუალო კაპიტალზე (ROE)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</si>
  <si>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</si>
  <si>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</si>
  <si>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</si>
  <si>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>უცხოური ვალუტით არსებული სესხები / მთლიან სესხებთან</t>
  </si>
  <si>
    <t>უცხოური ვალუტით არსებული აქტივები / მთლიან აქტივებთან</t>
  </si>
  <si>
    <t>მთლიანი სესხების წლიური ზრდის ტემპი</t>
  </si>
  <si>
    <t>ლიკვიდობა</t>
  </si>
  <si>
    <t>ლიკვიდური აქტივები / მთლიან აქტივებთან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</si>
  <si>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</si>
  <si>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</si>
  <si>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საბალანსო ელემენტები</t>
  </si>
  <si>
    <t>გარესაბალანსო ელემენტები</t>
  </si>
  <si>
    <t>სავალუტო კურსის ცვლილებით გამოწვეული საკრედიტო რისკი</t>
  </si>
  <si>
    <t>ძირითადი პირველადი კაპიტალი</t>
  </si>
  <si>
    <t>დამატებითი პირველადი კაპიტალი</t>
  </si>
  <si>
    <t>მეორადი კაპიტალი</t>
  </si>
  <si>
    <t>N</t>
  </si>
  <si>
    <t>ლარი</t>
  </si>
  <si>
    <t>ძირითადი პირველადი კაპიტალი საზედამხედველო კორექტირებამდე</t>
  </si>
  <si>
    <t>ჩვეულებრივი აქციები, რომლებიც აკმაყოფილებენ ძირითადი პირველადი კაპიტალის კრიტერიუმებს</t>
  </si>
  <si>
    <t>დამატებითი სახსრები ჩვეულებრივ აქციებზე, რომლებიც აკმაყოფილებენ ძირითადი პირველადი კაპიტალის კრიტერიუმებს</t>
  </si>
  <si>
    <t>აკუმულირებული სხვა სრული შემოსავალი</t>
  </si>
  <si>
    <t>სხვა რეზერვები</t>
  </si>
  <si>
    <t>გაუნაწილებელი მოგება (ზარალი)</t>
  </si>
  <si>
    <t>ძირითადი პირველადი კაპიტალის საზედამხედველო კორექტირებები</t>
  </si>
  <si>
    <t>აქტივების გადაფასების რეზერვი</t>
  </si>
  <si>
    <t xml:space="preserve">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ნაწილი, რომელიც აღემატება მოგებასა და ზარალში არარეალიზებული გადაფასების შედეგად ასახულ აკუმულირებულ ზარალს </t>
  </si>
  <si>
    <t>არამატერიალური აქტივები</t>
  </si>
  <si>
    <t>აქტივების კლასიფიკაციის შედეგად მიღებული რეზერვების უკმარისობა</t>
  </si>
  <si>
    <t>ინვესტიციები საკუთარ აქციებში</t>
  </si>
  <si>
    <t>კომერციული ბანკების,  სადაზღვევო კომპანიებისა და სხვა საფინანსო ინსტიტუტების კაპიტალში ორმხრივი მფლობელობა</t>
  </si>
  <si>
    <t>ფულადი ნაკადების ჰეჯირების რეზერვი</t>
  </si>
  <si>
    <t>გადავადებული საგადასახადო აქტივები, რომლებზეც არ ვრცელდება ზღვრული დაქვითვის მეთოდი (დაკავშირებული საგადასახადო ვალდებულების გამოკლებით)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</si>
  <si>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ძირითადი პირველადი კაპიტალის ინსტრუმენტებში (რომლებიც არაა ჩვეულებრივი აქციები)</t>
  </si>
  <si>
    <t>აქციების ფლობა და სხვა სახით 10%–ზე მეტი წილის ფლობა კომერციული დაწესებულებების სააქციო კაპიტალში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</si>
  <si>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ჩვეულებრივ აქციებში (ნაწილი, რომელიც აღემატება 10%–იან ზღვარს)</t>
  </si>
  <si>
    <t>ინვესტიციები კომერციული ბანკების, სადაზღვევო კომპანიებისა და სხვა ფინანსური ინსტიტუტების კაპიტალში 10%–ზე ნაკლები წილის მფლობელობით (ნაწილი, რომელიც აღემატება 10%–იან ზღვარს)</t>
  </si>
  <si>
    <t>დროებითი სხვაობებით წარმოშობილი გადავადებული საგადასახადო აქტივები (ნაწილი, რომელიც აღემატება 10%–იან ზღვარს, დაკავშირებული საგადასახადო ვალდებულების გამოკლებით)</t>
  </si>
  <si>
    <t>მნიშვნელოვანი ინვესტიციები და გადავადებული საგადასახადო აქტივები, რომლებიც აღემატება ძირითადი პირველადი კაპიტალის 15% -ს</t>
  </si>
  <si>
    <t xml:space="preserve">ძირითადი პირველადი კაპიტალის საზედამხედველო დაქვითვები, რომლებიც გამოწვეულია დამატებითი პირველადი კაპიტალისა და მეორადი  კაპიტალის უკმარისობით ინვესტიციების დაქვითვებისათვის </t>
  </si>
  <si>
    <t>დამატებითი პირველადი კაპიტალი საზედამხედველო კორექტირებებამდე</t>
  </si>
  <si>
    <t>ინსტრუმენტები, რომლებიც აკმაყოფილებენ დამატებითი პირველადი კაპიტალის კრიტერიუმებს</t>
  </si>
  <si>
    <t>მათ შორის, კლასიფიცირებული კაპიტალად შესაბამისი ბუღალტრული აღრიცხვის სტანდარტებით</t>
  </si>
  <si>
    <t>მათ შორის, კლასიფიცირებული ვალდებულებად შესაბამისი ბუღალტრული აღრიცხვის სტანდარტებით</t>
  </si>
  <si>
    <t>დამატებითი სახსრები ინსტრუმენტებზე,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</si>
  <si>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</si>
  <si>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</si>
  <si>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ინსტრუმენტებში ჯვარედინი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</si>
  <si>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(რომლებიც არაა ჩვეულებრივი აქციები)</t>
  </si>
  <si>
    <t xml:space="preserve">დამატებითი პირველადი კაპიტალის საზედამხედველო დაქვითვები, რომლებიც გამოწვეულია მეორადი  კაპიტალის უკმარისობით ინვესტიციების დაქვითვებისათვის </t>
  </si>
  <si>
    <t>მეორადი კაპიტალი საზედამხედველო კორექტირებებამდე</t>
  </si>
  <si>
    <t>ინსტრუმენტები, რომლებიც აკმაყოფილებენ მეორადი კაპიტალის კრიტერიუმებს</t>
  </si>
  <si>
    <t>დამატებითი სახსრები ინსტრუმენტებზე, რომლებიც აკმაყოფილებენ მეორადი კაპიტალის კრიტერიუმებს</t>
  </si>
  <si>
    <t>საერთო რეზერვები საკრედიტო რისკის მიხედვით შეწონილი რისკის პოზიციების მაქსიმუმ 1.25%–ის ოდენობით</t>
  </si>
  <si>
    <t>მეორადი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</si>
  <si>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მეორადი კაპიტალის კრიტერიუმებს</t>
  </si>
  <si>
    <t>მეორადი კაპიტალის ინსტრუმენტებში ორმხრივი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</si>
  <si>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მეორადი კაპიტალის ინსტრუმენტებში (რომლებიც არაა ჩვეულებრივი აქციები)</t>
  </si>
  <si>
    <t>სულ</t>
  </si>
  <si>
    <t>ვადაგადაცილებული სესხები</t>
  </si>
  <si>
    <t>მაღალი საზედამხედველო რისკის კატეგორიაში შემავალი ერთეულები</t>
  </si>
  <si>
    <t>მოკლევადიანი მოთხოვნები კორპორატიული კლიენტების მიმართ</t>
  </si>
  <si>
    <t>მოთხოვნები კოლექტიური ინვესტიციების სახით</t>
  </si>
  <si>
    <t>რისკის პოზიციები</t>
  </si>
  <si>
    <t>სავალუტო კურსის ცვლილებით გამოწვეული საკრედიტო რისკის მიხედვით შეწონილი რისკის პოზიციები</t>
  </si>
  <si>
    <t>უპირობო და პირობითი მოთხოვნები კორპორატიული კლიენტების მიმართ</t>
  </si>
  <si>
    <t>უპირობო და პირობითი საცალო მოთხოვნები</t>
  </si>
  <si>
    <t>უპირობო და პირობითი მოთხოვნები, რომლებიც უზრუნველყოფილია საცხოვრებელი ქონების იპოთეკით</t>
  </si>
  <si>
    <t>სხვა მოთხოვნები</t>
  </si>
  <si>
    <t>მოთხოვნები, რომელთა დაფარვის წყარო დენომინირებულია 
რისკის პოზიციისგან განსხვავებულ ვალუტაში</t>
  </si>
  <si>
    <t>პროცენტი</t>
  </si>
  <si>
    <t>კონტრაგენტთან დაკავშირებული საკრედიტო რისკის მიხედვით შეწონილი რისკის პოზიციები</t>
  </si>
  <si>
    <t>სავალუტო კურსთან დაკავშირებული კონტრაქტები</t>
  </si>
  <si>
    <t>კონტრაქტები 1  წელზე ნაკლები ვადით</t>
  </si>
  <si>
    <t>კონტრაქტები 1–დან 2 წლამდე ვადით</t>
  </si>
  <si>
    <t>კონტრაქტები 2–დან 3 წლამდე ვადით</t>
  </si>
  <si>
    <t>კონტრაქტები 3–დან 4 წლამდე ვადით</t>
  </si>
  <si>
    <t>კონტრაქტები 4–დან 5 წლამდე ვადით</t>
  </si>
  <si>
    <t>კონტრაქტები 5 წელზე მეტი ვადით</t>
  </si>
  <si>
    <t>საპროცენტო განაკვეთთან დაკავშირებული კონტრაქტები</t>
  </si>
  <si>
    <t>რისკის პოზიციების 
ღირებულება</t>
  </si>
  <si>
    <t xml:space="preserve">ნომინალური 
ღირებულება </t>
  </si>
  <si>
    <t>საზედამხედველო კაპიტალი</t>
  </si>
  <si>
    <t>პირველადი კაპიტალი</t>
  </si>
  <si>
    <t>კაპიტალის კოეფიციენტები</t>
  </si>
  <si>
    <t>საპროცენტო ხარჯები</t>
  </si>
  <si>
    <t>წმინდა საკომისიო და სხვა შემოსავლები მომსახურეობის მიხედვით</t>
  </si>
  <si>
    <t>საპროცენტო შემოსავლები</t>
  </si>
  <si>
    <t>ლარებით</t>
  </si>
  <si>
    <t>უცხ.ვალუტა</t>
  </si>
  <si>
    <t>სხვა ვალდებულებები</t>
  </si>
  <si>
    <t>უცხ. ვალუტა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</si>
  <si>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</si>
  <si>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</si>
  <si>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</si>
  <si>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ვაჭრობისა და მომსახურეობის სექტორზე გაცემული სესხებიდან</t>
  </si>
  <si>
    <t>ენერგეტიკის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</si>
  <si>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</si>
  <si>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</si>
  <si>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</si>
  <si>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</si>
  <si>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</si>
  <si>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</si>
  <si>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</si>
  <si>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</si>
  <si>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</si>
  <si>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</si>
  <si>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</si>
  <si>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</si>
  <si>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</si>
  <si>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</si>
  <si>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</si>
  <si>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</si>
  <si>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</si>
  <si>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</si>
  <si>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</si>
  <si>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</si>
  <si>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</si>
  <si>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</si>
  <si>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დილინგური ფასიანი ქაღალდებიდან</t>
  </si>
  <si>
    <t>მოგება (ზარალი) საინვესტიციო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</si>
  <si>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</si>
  <si>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</si>
  <si>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</si>
  <si>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</si>
  <si>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</si>
  <si>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</si>
  <si>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</si>
  <si>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</si>
  <si>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</si>
  <si>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</si>
  <si>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</si>
  <si>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</si>
  <si>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</si>
  <si>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</si>
  <si>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</si>
  <si>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</si>
  <si>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</si>
  <si>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</si>
  <si>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</si>
  <si>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</si>
  <si>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</si>
  <si>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</si>
  <si>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</si>
  <si>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ინფორმაცია ბანკის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</si>
  <si>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</si>
  <si>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დირექტორთა საბჭოს შემადგენლობა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</si>
  <si>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</si>
  <si>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აქტივები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</si>
  <si>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</si>
  <si>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</si>
  <si>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</si>
  <si>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</si>
  <si>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</si>
  <si>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</si>
  <si>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</si>
  <si>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</si>
  <si>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</si>
  <si>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</si>
  <si>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</si>
  <si>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</si>
  <si>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</si>
  <si>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</si>
  <si>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</si>
  <si>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</si>
  <si>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</si>
  <si>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</si>
  <si>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</si>
  <si>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</si>
  <si>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</si>
  <si>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</si>
  <si>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</si>
  <si>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</si>
  <si>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</si>
  <si>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</si>
  <si>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</si>
  <si>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</si>
  <si>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</si>
  <si>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ვალდებულებები</t>
  </si>
  <si>
    <t>სააქციო კაპიტალი</t>
  </si>
  <si>
    <t>ფასიანი ქაღალდები დილინგური ოპერაციებისათვის</t>
  </si>
  <si>
    <t>საზედამხედველო კაპიტალი (მოცულობა, ლარი)</t>
  </si>
  <si>
    <t>რისკის მიხედვით შეწონილი რისკის პოზიციები (მოცულობა, ლარი)</t>
  </si>
  <si>
    <t>რისკის მიხედვით შეწონილი რისკის პოზიციები</t>
  </si>
  <si>
    <t xml:space="preserve">პირველადი კაპიტალის კოეფიციენტი ( ≥ 8.5 %) </t>
  </si>
  <si>
    <t>საზედამხედველო კაპიტალის კოეფიციენტი ( ≥ 10.5 %)</t>
  </si>
  <si>
    <t>ბანკი:</t>
  </si>
  <si>
    <t>თარიღი:</t>
  </si>
  <si>
    <t>ბაზელ III-ზე დაფუძნებული ჩარჩოს მიხედვით</t>
  </si>
  <si>
    <t>ბაზელ I-ზე დაფუძნებული ჩარჩოს მიხედვით</t>
  </si>
  <si>
    <t>საოპერაციო რისკის მიხედვით შეწონილი რისკის პოზიციები</t>
  </si>
  <si>
    <t>საკრედიტო რისკი მიხედვით შეწონილი რისკის პოზიციები</t>
  </si>
  <si>
    <t>საბაზრო რისკის მიხედვით შეწონილი რისკის პოზიციები</t>
  </si>
  <si>
    <t>საანგარიშგებო პერიოდი</t>
  </si>
  <si>
    <t>წინა წლის შესაბამისი პერიოდი</t>
  </si>
  <si>
    <t>აქტივების გადაფასების რეზერვები</t>
  </si>
  <si>
    <t>მთლიანი ვალდებულებები და სააქციო კაპიტალი</t>
  </si>
  <si>
    <t>კრედიტის დაფინანსებული უზრუნველყოფა</t>
  </si>
  <si>
    <t>კრედიტის დაუფინანსებელი უზრუნველყოფა</t>
  </si>
  <si>
    <t>სულ საკრედიტო რისკის მიტიგაცია</t>
  </si>
  <si>
    <t>საბალანსო ელემენტების ერთმანეთთან ურთიერთგაქვითვა</t>
  </si>
  <si>
    <t>სადეპოზიტო ანგარიშზე განთავსებული ფულადი სახსრები ან ფულთან გათანაბრებული ფინანსური ინსტრუმენტები</t>
  </si>
  <si>
    <t>ცენტრალური მთავრობებისა და ცენტრალური ბანკების, რეგიონული მთავრობებისა და ადგილობრივი თვითმმართველობების, საჯარო დაწესებულებების,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</t>
  </si>
  <si>
    <t>სხვა დაწესებულებების მიერ გამოშვებული სავალო ფასიანი ქაღალდები, რომლის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მე-3 ან უკეთეს ბიჯს</t>
  </si>
  <si>
    <t>მოკლევადიანი საკრედიტო შეფასების მქონე სავალო ფასიანი ქაღალდები, რომლის საკრედიტო ხარისხი მოკლევადიანი რისკის პოზიციების შეწონვის სებ–ის მიერ დადგენილი წესით შეესაბამება მე-3 ან უკეთეს ბიჯს</t>
  </si>
  <si>
    <t>წილი კაპიტალში ან კონვერტირებადი ობლიგაციები, რომლებიც შედის მთავარ ინდექსში</t>
  </si>
  <si>
    <t>კომერციული ბანკების მიერ გამოშვებული საკრედიტო შეფასების არ მქონე სავალო ფასიანი ქაღალდები</t>
  </si>
  <si>
    <t xml:space="preserve">წილი კოლექტიურ საინვესტიციო სქემებში </t>
  </si>
  <si>
    <t>ცენტრალური მთავრობებისა და ცენტრალური ბანკების უზრუნველყოფა</t>
  </si>
  <si>
    <t>რეგიონული მთავრობებისა და ადგილობრივი თვითმმართველობების უზრუნველყოფა</t>
  </si>
  <si>
    <t>მრავალმხრივი განვითარების ბანკების უზრუნველყოფა</t>
  </si>
  <si>
    <t>საერთაშორისო ორგანიზაციების უზრუნველყოფა</t>
  </si>
  <si>
    <t>საჯარო დაწესებულებების უზრუნველყოფა</t>
  </si>
  <si>
    <t>კომერციული ბანკების უზრუნველყოფა</t>
  </si>
  <si>
    <t>სხვა კორპორატიული პირების უზრუნველყოფა, რომელთა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მე-2 ან უკეთეს ბიჯს</t>
  </si>
  <si>
    <t>უპირობო და პირობითი მოთხოვნები ცენტრალური მთავრობებისა და ცენტრალური ბანკების მიმართ</t>
  </si>
  <si>
    <t>უპირობო და პირობითი მოთხოვნები რეგიონული მთავრობებისა და ადგილობრივი თვითმმართველობების მიმართ</t>
  </si>
  <si>
    <t>უპირობო და პირობითი მოთხოვნები საჯარო დაწესებულებების მიმართ</t>
  </si>
  <si>
    <t>უპირობო და პირობითი მოთხოვნები მრავალმხრივი განვითარების ბანკების მიმართ</t>
  </si>
  <si>
    <t>უპირობო და პირობითი მოთხოვნები საერთაშორისო ორგანიზაციების მიმართ</t>
  </si>
  <si>
    <t>უპირობო და პირობითი მოთხოვნები კომერციული ბანკების მიმართ</t>
  </si>
  <si>
    <t>მოგება - ზარალის ანგარიშგება</t>
  </si>
  <si>
    <t>ძირითადი მაჩვენებლები</t>
  </si>
  <si>
    <t>წმინდა საპროცენტო მარჟა</t>
  </si>
  <si>
    <t xml:space="preserve">   </t>
  </si>
  <si>
    <t xml:space="preserve">წმინდა სესხები </t>
  </si>
  <si>
    <t xml:space="preserve">ფულადი სახსრები სხვა ბანკებში </t>
  </si>
  <si>
    <t>უცხოური ვალუტით გამოწვეული საკრედიტო რისკის შეწონვას დაქვემდებარებული საბალანსო ელემენტები</t>
  </si>
  <si>
    <t>ელემენტი, რომელზეც არ ვრცელდება კაპიტალის მოთხოვნა ან ექვემდებარება კაპიტალიდან დაქვითვას</t>
  </si>
  <si>
    <t xml:space="preserve"> საბალანსო ღირებულებები 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</si>
  <si>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</si>
  <si>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 xml:space="preserve">სტანდარტიზებული საზედამხედველო ანგარიშგების საბალანსო ელემენტები </t>
  </si>
  <si>
    <t xml:space="preserve">    მინუს: გამოსყიდული აქციები</t>
  </si>
  <si>
    <t>მათ შორის მეორად საზედამხედველო კაპიტალში ჩასათვლელი ინსტრუმენტები</t>
  </si>
  <si>
    <t>მათ შორის არამატერიალური აქტივები</t>
  </si>
  <si>
    <t>მათ შორის 10%-ზე ნაკლები  წილობრივი მფლობელობა, რომელიც შეზღუდულად აღიარდება</t>
  </si>
  <si>
    <t>მათ შორის მნიშვნელოვანი ინვესტიციები, რომლებიც შეზღუდულად აღიარდება</t>
  </si>
  <si>
    <t xml:space="preserve">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</t>
  </si>
  <si>
    <t>g</t>
  </si>
  <si>
    <t>h</t>
  </si>
  <si>
    <t>i</t>
  </si>
  <si>
    <t>j</t>
  </si>
  <si>
    <t>k</t>
  </si>
  <si>
    <t>l</t>
  </si>
  <si>
    <r>
      <t xml:space="preserve">ძირითადი პირველადი კაპიტალის კოეფიციენტი (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 7.0 %)</t>
    </r>
  </si>
  <si>
    <t xml:space="preserve"> საბალანსო უწყისი</t>
  </si>
  <si>
    <t>ბალანსგარეშე ანგარიშგების უწყისი</t>
  </si>
  <si>
    <t>საკრედიტო რისკის მიტიგაცია</t>
  </si>
  <si>
    <t>ოქროს სტანდარტული ზოდი ან მისი ექვივალენტი</t>
  </si>
  <si>
    <t>სხვა ერთეულები</t>
  </si>
  <si>
    <t>საკრედიტო რისკის მიხედვით შეწონილი რისკის პოზიციები</t>
  </si>
  <si>
    <t>საკრედიტო რისკის მიხედვით შეწონილი რისკის პოზიციები საკრედიტო რისკის მიტიგაციამდე</t>
  </si>
  <si>
    <t>პირველადი კაპიტალის კოეფიციენტი ( ≥ 6.4 %)</t>
  </si>
  <si>
    <t>საზედამხედველო კაპიტალის კოეფიციენტი ( ≥ 9.6 %)</t>
  </si>
  <si>
    <t>1.1.1</t>
  </si>
  <si>
    <t>სულ რისკის მიხედვით შეწონილი რისკის პოზიციები</t>
  </si>
  <si>
    <t>პილარ 3-ის კვარტალური ანგარიშგება</t>
  </si>
  <si>
    <t>ბანკის სრული დასახელება</t>
  </si>
  <si>
    <t>ბანკის სამეთვალყურეო საბჭოს თავმჯდომარე</t>
  </si>
  <si>
    <t>ბანკის გენერალური დირექტორი</t>
  </si>
  <si>
    <t>ბანკის ვებ-გვერდი</t>
  </si>
  <si>
    <t>სარჩევი</t>
  </si>
  <si>
    <t>საბალანსო უწყისი</t>
  </si>
  <si>
    <t>მოგება-ზარალის ანგარიშგება</t>
  </si>
  <si>
    <t xml:space="preserve">ბალანსგარეშე ანგარიშების უწყისი </t>
  </si>
  <si>
    <t>e = c + d</t>
  </si>
  <si>
    <t>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</t>
  </si>
  <si>
    <t>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</t>
  </si>
  <si>
    <t>სხვა კორექტირებების ეფექტი (ასეთის არსებობის შემთხვევაში)</t>
  </si>
  <si>
    <t>სულ საკრედიტო რისკის მიხედვით შეწონვას დაქვემდებარებული რისკის პოზიციები</t>
  </si>
  <si>
    <t>საბალანსო ელემენტების ღირებულებასა და  საკრედიტო რისკის მიხედვით შეწონვას დაქვემდებარებულ რისკის პოზიციებს შორის განსხვავებები</t>
  </si>
  <si>
    <t xml:space="preserve">საკრედიტო რისკით შეწონვას დაქვემდებარებული საბალანსო ელემენტები </t>
  </si>
  <si>
    <t>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</t>
  </si>
  <si>
    <t>კონტრაგენტთან დაკავშირებული საკრედიტო რისკის მიხედვით  შეწონვას დაქვემდებარებული გარესაბალანსო ელემენტების ნომინალური ღირებულება</t>
  </si>
  <si>
    <t>საბალანსო უწყისისა და საზედამხედველო კაპიტალის ელემენტებს შორის კავშირები</t>
  </si>
  <si>
    <t>კავშირი Capital-ის ცხრილთან</t>
  </si>
  <si>
    <t>ძირითადი საშუალებების საექსპლუატაციო ხარჯები</t>
  </si>
  <si>
    <t>მოგება გადასახადის გადახდამდე და გაუთვალისწინებელ შემოსავალ–ხარჯებამდე</t>
  </si>
  <si>
    <t>ბანკის ბენეფიციარების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</si>
  <si>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</t>
  </si>
  <si>
    <t>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(ცხრილი CCR)</t>
  </si>
  <si>
    <t xml:space="preserve">         გაცემული გარანტიები</t>
  </si>
  <si>
    <t xml:space="preserve">         აკრედიტივები</t>
  </si>
  <si>
    <t xml:space="preserve">         კლიენტების მიერ აუთვისებელი ნაშთები</t>
  </si>
  <si>
    <t xml:space="preserve">         სხვა პირობითი ვალდებულებები</t>
  </si>
  <si>
    <t>ბანკის მიმართ არსებული მოთხოვნის უზრუნველყოფის მიზნით მიღებული გარანტიები</t>
  </si>
  <si>
    <t>ბანკის მიმართ არსებული მოთხოვნის უზრუნველყოფის მიზნით დატვირთული ბანკის აქტივები</t>
  </si>
  <si>
    <t xml:space="preserve">         ბანკის ფინანსური აქტივები</t>
  </si>
  <si>
    <t xml:space="preserve">         ბანკის არაფინანსური აქტივები</t>
  </si>
  <si>
    <t>ბანკის მოთხოვნის უზრუნველყოფის მიზნით მიღებული გარანტიები</t>
  </si>
  <si>
    <t xml:space="preserve">         თავდებობა, სოლიდარული პასუხისმგებლობა </t>
  </si>
  <si>
    <t xml:space="preserve">         გარანტია </t>
  </si>
  <si>
    <t>მოთხოვნის უზრუნველყოფის მიზნით ბანკის სასარგებლოდ დატვირთული აქტივები</t>
  </si>
  <si>
    <t xml:space="preserve">         ფულადი სახსრები</t>
  </si>
  <si>
    <t xml:space="preserve">         ძვირფასი ლითონები და ქვები </t>
  </si>
  <si>
    <t xml:space="preserve">         უძრავი ქონება</t>
  </si>
  <si>
    <t>5.3.1</t>
  </si>
  <si>
    <t xml:space="preserve">                     საცხოვრებელი</t>
  </si>
  <si>
    <t>5.3.2</t>
  </si>
  <si>
    <t xml:space="preserve">                     კომერციული</t>
  </si>
  <si>
    <t>5.3.3</t>
  </si>
  <si>
    <t xml:space="preserve">                        კომპლექსური ტიპის უძრავი ქონება</t>
  </si>
  <si>
    <t>5.3.4</t>
  </si>
  <si>
    <t xml:space="preserve">                    მიწის ნაკვეთები (შენობა ნაგებობების გარეშე)</t>
  </si>
  <si>
    <t>5.3.5</t>
  </si>
  <si>
    <t xml:space="preserve">                    სხვა</t>
  </si>
  <si>
    <t xml:space="preserve">         მოძრავი ქონება</t>
  </si>
  <si>
    <t xml:space="preserve">         წილის გირავნობა</t>
  </si>
  <si>
    <t xml:space="preserve">         ფასიანი ქაღალდები</t>
  </si>
  <si>
    <t xml:space="preserve">         სხვა </t>
  </si>
  <si>
    <t>წარმოებული ფინანსური ინსტრუმენტები</t>
  </si>
  <si>
    <t xml:space="preserve">          სავალუტო კურსთან დაკავშირებული კონტრაქტების (გარდა ოფციონებისა) ფარგლებში გასაცები თანხები</t>
  </si>
  <si>
    <t xml:space="preserve">          საპროცენტო განაკვეთთან დაკავშირებული კონტრაქტების (გარდა ოფციონებისა) ძირითადი თანხა </t>
  </si>
  <si>
    <t xml:space="preserve">          გაყიდული ოფციონები</t>
  </si>
  <si>
    <t xml:space="preserve">          ნაყიდი ოფციონები</t>
  </si>
  <si>
    <t xml:space="preserve">          სხვა წარმოებული ინსტრუმენტების ფარგლებში ბანკის პოტენციური მოთხოვნის ნომინალური ღირებულება</t>
  </si>
  <si>
    <t xml:space="preserve">          სხვა წარმოებული ინსტრუმენტების ფარგლებში ბანკის მიმართ პოტენციური მოთხოვნის ნომინალური ღირებულება</t>
  </si>
  <si>
    <t>ბანკის ბალანსზე აუღიარებელი საკრედიტო მოთხოვნები</t>
  </si>
  <si>
    <t xml:space="preserve">          ბოლო 3 თვის განმავალობაში ბალანსიდან ჩამოწერილი საკრედიტო მოთხოვნების ძირი თანხა</t>
  </si>
  <si>
    <t xml:space="preserve">         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</t>
  </si>
  <si>
    <t xml:space="preserve">          ბოლო 5 წლის განმავლობაში (ბოლო 3 თვის ჩათვლით) ბალანსიდან ჩამოწერილი საკრედიტო მოთხოვნების ძირი თანხა</t>
  </si>
  <si>
    <t xml:space="preserve">          ბოლო 5 წლის განმავლობაში (ბოლო 3 თვის ჩათვლით) ბალანსიდან ჩამოწერილი და ბალანსზე აუღიარებელი მისაღები პროცენტები და ჯარიმები</t>
  </si>
  <si>
    <t>შეუქცევადი საოპერაციო იჯარა</t>
  </si>
  <si>
    <t xml:space="preserve">          ვადის გარეშე ხელშეკრულების ფარგლებში</t>
  </si>
  <si>
    <t xml:space="preserve">          1 წლამდე ვადით</t>
  </si>
  <si>
    <t xml:space="preserve">          1-დან 2 წლამდე ვადით</t>
  </si>
  <si>
    <t xml:space="preserve">          2-დან 3 წლამდე ვადით</t>
  </si>
  <si>
    <t xml:space="preserve">          3-დან 4 წლამდე ვადით</t>
  </si>
  <si>
    <t xml:space="preserve">          4-დან 5 წლამდე ვადით</t>
  </si>
  <si>
    <t xml:space="preserve">          5 წელზე მეტი ვადით</t>
  </si>
  <si>
    <t>კაპიტალური დანახარჯების პოტენციური სახელშეკრულებო ვალდებულება</t>
  </si>
  <si>
    <t>მათ შორის: ზღვრული დაქვითვის მეთოდს დაქვემდებარებული რისკის პოზიციები, რომლებიც არ იქვითება კაპიტალიდან (რომლებიც იწონება 250%-ში)</t>
  </si>
  <si>
    <t>ცხრილი N</t>
  </si>
  <si>
    <t>ცხრილი 1</t>
  </si>
  <si>
    <t>ცხრილი 2</t>
  </si>
  <si>
    <t>ცხრილი 3</t>
  </si>
  <si>
    <t>ცხრილი 4</t>
  </si>
  <si>
    <t>ცხრილი 5</t>
  </si>
  <si>
    <t>ცხრილი 6</t>
  </si>
  <si>
    <t>ცხრილი 7</t>
  </si>
  <si>
    <t>ცხრილი 8</t>
  </si>
  <si>
    <t>ცხრილი 9</t>
  </si>
  <si>
    <t>ცხრილი 10</t>
  </si>
  <si>
    <t>ცხრილი 11</t>
  </si>
  <si>
    <t>ცხრილი 12</t>
  </si>
  <si>
    <t>ცხრილი 13</t>
  </si>
  <si>
    <t>ცხრილი 14</t>
  </si>
  <si>
    <t>ცხრილი 15</t>
  </si>
  <si>
    <t>რისკის მიხედვით შეწონილი რისკის პოზიციები (ბაზელ III-ზე დაფუძნებული ჩარჩოს მიხედვით)</t>
  </si>
  <si>
    <t>რისკის მიხედვით შეწონილი რისკის პოზიციები (ბაზელ I-ზე დაფუძნებული ჩარჩოს მიხედვით)</t>
  </si>
  <si>
    <t>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</si>
  <si>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</si>
  <si>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ცხრილი 9 (Capital), N10</t>
  </si>
  <si>
    <t>საბალანსო</t>
  </si>
  <si>
    <t>გარესაბალანსო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</si>
  <si>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</si>
  <si>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</si>
  <si>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</si>
  <si>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</si>
  <si>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</si>
  <si>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რისკის წონები
აქტივების კლასები</t>
  </si>
  <si>
    <t>კომერციული ბანკების, რეგიონული მთავრობებისა და ადგილობრივი თვითმმართველობების,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</t>
  </si>
  <si>
    <t>საბალანსო ელემენტები - რისკის პოზიციების ღირებულება</t>
  </si>
  <si>
    <t xml:space="preserve">გარესაბალანსო ელემენტები კონვერსიის ფაქტორის გათვალისწინებით </t>
  </si>
  <si>
    <t>რისკის მიხედვით შეწონილი აქტივების სიმკვრივე* f=e/(a+c)</t>
  </si>
  <si>
    <t>გარესაბალანსო ელემენტები ნომინალური ღირებულება</t>
  </si>
  <si>
    <t>სულ გარესაბალანსო ელემენტების საკრედიტო მიტიგაცია</t>
  </si>
  <si>
    <t>სულ საბალანსო ელემენტების საკრედიტო მიტიგაცია</t>
  </si>
  <si>
    <t>საკრედიტო რისკის მიხედვით შეწონილი რისკის პოზიციები 
(საბალანსო და კრედიტ კონვერსიის ფაქტორის გათვალისწინებით გარესაბალანსო ელემენტები)</t>
  </si>
  <si>
    <t>საკრედიტო რისკის მიტიგაცია 
(საბალანსო და გარესაბალანსო ელემენტები)</t>
  </si>
  <si>
    <t>სტანდარტიზებული მიდგომა - საკრედიტო რისკის მიტიგაცია</t>
  </si>
  <si>
    <t>სტანდარტიზებული მიდგომა - საკრედიტო რისკის მიტიგაციის ეფექტი</t>
  </si>
  <si>
    <t xml:space="preserve">გარესაბალანსო ელემენტები </t>
  </si>
  <si>
    <t>რისკის მიხედვით შეწონილი აქტივები საკრედიტო რისკის მიტიგაციამდე</t>
  </si>
  <si>
    <t>რისკის მიხედვით შეწონილი აქტივები საკრედიტო რისკის მიტიგაციის ეფექტის გათვალისწინებით</t>
  </si>
  <si>
    <t>პირობითი და სახელშეკრულებო ვალდებულებები</t>
  </si>
  <si>
    <t xml:space="preserve">          სავალუტო კურსთან დაკავშირებული კონტრაქტების (გარდა ოფციონებისა) ფარგლებში მისაღები თანხები</t>
  </si>
  <si>
    <t>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</t>
  </si>
  <si>
    <t>მათ შორის გარესაბალანსო ელემენტების საერთო რეზერვი</t>
  </si>
  <si>
    <t>6.2.1</t>
  </si>
  <si>
    <t>მათ შორის სესხების შესაძლო დანაკარგების საერთო რეზერვი</t>
  </si>
  <si>
    <t>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</si>
  <si>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ს.ს "პროკრედიტ ბანკი"</t>
  </si>
  <si>
    <t>ილირ ალიუ</t>
  </si>
  <si>
    <t>იოვანკა იოლესკა</t>
  </si>
  <si>
    <t>სანდრინ მასიანი</t>
  </si>
  <si>
    <t>ვოლფგანგ ბერტელსმაიერი</t>
  </si>
  <si>
    <t>მარსელ სებასტიან ცაიტინგერი</t>
  </si>
  <si>
    <t>ქეთევან ხუსკივაძე</t>
  </si>
  <si>
    <t>ალექსი მატუა</t>
  </si>
  <si>
    <t>დავით გაბელაშვილი</t>
  </si>
  <si>
    <t>ნათია თხილაიშვილი</t>
  </si>
  <si>
    <t>Zeitinger Invest GmbH</t>
  </si>
  <si>
    <t>KfW - Kreditanstalt für Wiederaufbau</t>
  </si>
  <si>
    <t>DOEN Foundation</t>
  </si>
  <si>
    <t>IFC - International Finance Corporation</t>
  </si>
  <si>
    <t>TIAA-CREF - Teachers Insurance and Annuity Association</t>
  </si>
  <si>
    <t>www.procreditbank.ge</t>
  </si>
  <si>
    <t>ცხრილი 9 (Capital), N39</t>
  </si>
  <si>
    <t>ცხრილი 9 (Capital), N2</t>
  </si>
  <si>
    <t>ცხრილი 9 (Capital), N3</t>
  </si>
  <si>
    <t>ცხრილი 9 (Capital), N6</t>
  </si>
  <si>
    <t>ბანკის დირექტორატი ადასტურებს მოცემულ პილარ 3-ის ანგარიშგებაში ასახული ყველა მონაცემისა და ინფორმაციის უტყუარობასა და სიზუსტეს.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დაცვით, წინამდებარე ანგარიშგება აკმაყოფილებს საქართველოს ეროვნული ბანკის პრეზიდენტის 2017 წლის ივნისის NN92/04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მოთხოვნებსა და საქართველოს ეროვნული ბანკის მიერ დადგენილ სხვა წესებსა და ნორმებს.</t>
  </si>
  <si>
    <t>ცხრილი 9 (Capital), N37</t>
  </si>
  <si>
    <t>პროკრედიტ ჰოლდინგი (ProCredit Holding AG &amp; Co. KGaA)</t>
  </si>
  <si>
    <t>15%-დან 20%-მდე</t>
  </si>
  <si>
    <t>10%-დან 15%-მდე</t>
  </si>
  <si>
    <t>5%-დან 10%-მდე</t>
  </si>
  <si>
    <t>X</t>
  </si>
  <si>
    <t>ცხრილი 9 (Capital), N17</t>
  </si>
  <si>
    <t xml:space="preserve">ბანკი: </t>
  </si>
  <si>
    <t>ცხრილი 16</t>
  </si>
  <si>
    <t>ძირითადი მონაცემები სესხებზე</t>
  </si>
  <si>
    <t>სესხის ნაშთი</t>
  </si>
  <si>
    <t xml:space="preserve">სესხების რაოდენობა </t>
  </si>
  <si>
    <t xml:space="preserve">მსესხებლების რაოდენობა </t>
  </si>
  <si>
    <t xml:space="preserve">ფულადი სახსრებით უზრუნველყოფილი სესხები </t>
  </si>
  <si>
    <t xml:space="preserve">უძრავი ქონებით უზრუნველყოფილი სესხები </t>
  </si>
  <si>
    <t>სახელფასო პროექტის ფარგლებში გაცემული სესხები</t>
  </si>
  <si>
    <t xml:space="preserve">უზრუნველყოფილი, გადამხდელუნარიანობის ანალიზის გარეშე გაცემული სესხები  </t>
  </si>
  <si>
    <t xml:space="preserve">არაუზრუნველყოფილი, გადამხდელუნარიანობის ანალიზის გარეშე გაცემული სესხები  </t>
  </si>
  <si>
    <t>სესხის რეზერვი 2%/10%/30%/50%/100%</t>
  </si>
  <si>
    <t>სესხის რეზერვი - დამატებითი</t>
  </si>
  <si>
    <t>სესხის რეზერვი სულ</t>
  </si>
  <si>
    <t>თვის შიგნით გაცემები</t>
  </si>
  <si>
    <t>თვის შიგნით დაფარვები</t>
  </si>
  <si>
    <t>თვის შიგნით გაცემების ის ნაწილი, რომლითაც მოხდა არსებული ვალდებულებების გადაფარვა</t>
  </si>
  <si>
    <t>მათ შორის: არსებული სესხის ძირის გადაფარვა</t>
  </si>
  <si>
    <t>მათ შორის: პროცენტის, ჯარიმისა და სხვა ვალდებულებების გადაფარვა</t>
  </si>
  <si>
    <t>დარიცხული მისაღები პროცენტები (ბალანსით)</t>
  </si>
  <si>
    <t>დარიცხული მისაღები ჯარიმები (ბალანსით)</t>
  </si>
  <si>
    <t>არსებული სესხების ნაშთზე ჩამოწერილი პროცენტების გარესაბალანსო ნაშთი</t>
  </si>
  <si>
    <t>არსებული სესხების ნაშთზე ჩამოწერილი ჯარიმების გარესაბალანსო ნაშთი</t>
  </si>
  <si>
    <t>საშუალო შეწონილი საპროცენტო განაკვეთი (სესხის ნაშთზე)</t>
  </si>
  <si>
    <t>საშუალო შეწონილი საპროცენტო განაკვეთი (თვის შიგნით გაცემულ სესხებზე)</t>
  </si>
  <si>
    <t>საშუალო შეწონილი საკონტრაქტო ვადიანობა (თვეებში)</t>
  </si>
  <si>
    <t>საშუალო შეწონილი  ვადიანობა დარჩენილი ვადის მიხედვით (თვეებში)</t>
  </si>
  <si>
    <t>ცვლადგანაკვეთიანი სესხების ნაშთი</t>
  </si>
  <si>
    <t>ა</t>
  </si>
  <si>
    <t>ბ</t>
  </si>
  <si>
    <t>გ</t>
  </si>
  <si>
    <t>დ</t>
  </si>
  <si>
    <t>ე</t>
  </si>
  <si>
    <t>ვ</t>
  </si>
  <si>
    <t>ზ</t>
  </si>
  <si>
    <t>თ</t>
  </si>
  <si>
    <t>ი</t>
  </si>
  <si>
    <t>კ</t>
  </si>
  <si>
    <t>ლ</t>
  </si>
  <si>
    <t>მ</t>
  </si>
  <si>
    <t>ნ</t>
  </si>
  <si>
    <t>ო</t>
  </si>
  <si>
    <t>ო.ა</t>
  </si>
  <si>
    <t>ო.ბ</t>
  </si>
  <si>
    <t>პ</t>
  </si>
  <si>
    <t>ჟ</t>
  </si>
  <si>
    <t>რ</t>
  </si>
  <si>
    <t>ს</t>
  </si>
  <si>
    <t>ტ</t>
  </si>
  <si>
    <t>უ</t>
  </si>
  <si>
    <t>ფ</t>
  </si>
  <si>
    <t>ქ</t>
  </si>
  <si>
    <t>ღ</t>
  </si>
  <si>
    <t>სექტორის, პროდუქტისა და სეგმენტის დასახელება</t>
  </si>
  <si>
    <t>სესხის ნაშთი 
ლარი</t>
  </si>
  <si>
    <t>სესხის ნაშთი 
აშშ დოლარი</t>
  </si>
  <si>
    <t>სესხის ნაშთი
ევრო</t>
  </si>
  <si>
    <t>სესხის ნაშთი
სხვა ვალუტა</t>
  </si>
  <si>
    <t xml:space="preserve">სესხის ნაშთი </t>
  </si>
  <si>
    <t>სესხების რაოდენობა
ლარი</t>
  </si>
  <si>
    <t>სესხების რაოდენობა
აშშ დოლარი</t>
  </si>
  <si>
    <t>სესხების რაოდენობა
ევრო</t>
  </si>
  <si>
    <t>სესხების რაოდენობა           სხვა ვალუტა</t>
  </si>
  <si>
    <t>მსესხებლების რაოდენობა
ლარი</t>
  </si>
  <si>
    <t>მსესხებლების რაოდენობა
აშშ დოლარი</t>
  </si>
  <si>
    <t>მსესხებლების რაოდენობა
ევრო</t>
  </si>
  <si>
    <t>მსესხებლების რაოდენობა
სხვა ვალუტა</t>
  </si>
  <si>
    <t>ფულადი სახსრებით უზრუნველყოფილი
ლარი</t>
  </si>
  <si>
    <t>ფულადი სახსრებით უზრუნველყოფილი
აშშ დოლარი</t>
  </si>
  <si>
    <t>ფულადი სახსრებით უზრუნველყოფილი
ევრო</t>
  </si>
  <si>
    <t>ფულადი სახსრებით უზრუნველყოფილი
სხვა ვალუტა</t>
  </si>
  <si>
    <t>ფულადი სახსრებით უზრუნველყოფილი სესხები</t>
  </si>
  <si>
    <t>უძრავი ქონებით უზრუნველყოფილი
სესხები ლარი</t>
  </si>
  <si>
    <t>უძრავი ქონებით უზრუნველყოფილი სესხები
აშშ დოლარი</t>
  </si>
  <si>
    <t>უძრავი ქონებით უზრუნველყოფილი სესხები
ევრო</t>
  </si>
  <si>
    <t>უძრავი ქონებით უზრუნველყოფილი სესხები
სხვა ვალუტა</t>
  </si>
  <si>
    <t>სახელფასო პროექტის ფარგლებში გაცემული სესხები
ლარი</t>
  </si>
  <si>
    <t>სახელფასო პროექტის ფარგლებში გაცემული სესხები
აშშ დოლარი</t>
  </si>
  <si>
    <t>სახელფასო პროექტის ფარგლებში გაცემული სესხები
ევრო</t>
  </si>
  <si>
    <t>სახელფასო პროექტის ფარგლებში გაცემული სესხები
სხვა ვალუტა</t>
  </si>
  <si>
    <t>უზრუნველყოფილი, გადამხდელუნარიანობის ანალიზის გარეშე გაცემული სესხები  
ლარი</t>
  </si>
  <si>
    <t>უზრუნველყოფილი, გადამხდელუნარიანობის ანალიზის გარეშე გაცემული სესხები 
აშშ დოლარი</t>
  </si>
  <si>
    <t>უზრუნველყოფილი, გადამხდელუნარიანობის ანალიზის გარეშე გაცემული სესხები
ევრო</t>
  </si>
  <si>
    <t>უზრუნველყოფილი, გადამხდელუნარიანობის ანალიზის გარეშე გაცემული სესხები 
სხვა ვალუტა</t>
  </si>
  <si>
    <t>არაუზრუნველყოფილი, გადამხდელუნარიანობის ანალიზის გარეშე გაცემული სესხები
ლარი</t>
  </si>
  <si>
    <t>არაუზრუნველყოფილი, გადამხდელუნარიანობის ანალიზის გარეშე გაცემული სესხები
აშშ დოლარი</t>
  </si>
  <si>
    <t>არაუზრუნველყოფილი, გადამხდელუნარიანობის ანალიზის გარეშე გაცემული სესხები
ევრო</t>
  </si>
  <si>
    <t>არაუზრუნველყოფილი, გადამხდელუნარიანობის ანალიზის გარეშე გაცემული სესხები
სხვა ვალუტა</t>
  </si>
  <si>
    <t>სესხის რეზერვი 2%/10%/30%/50%/100% ლარი</t>
  </si>
  <si>
    <t>სესხის რეზერვი 2%/10%/30%/50%/100% აშშ დოლარი</t>
  </si>
  <si>
    <t>სესხის რეზერვი 2%/10%/30%/50%/100% ევრო</t>
  </si>
  <si>
    <t>სესხის რეზერვი 2%/10%/30%/50%/100% სხვა ვალუტა</t>
  </si>
  <si>
    <t>სესხის რეზერვი - დამატებითი ლარი</t>
  </si>
  <si>
    <t>სესხის რეზერვი - დამატებითი აშშ დოლარი</t>
  </si>
  <si>
    <t>სესხის რეზერვი - დამატებითი ევრო</t>
  </si>
  <si>
    <t>სესხის რეზერვი - დამატებითი სხვა ვალუტა</t>
  </si>
  <si>
    <t>სესხის რეზერვი სულ ლარი</t>
  </si>
  <si>
    <t>სესხის რეზერვი სულ აშშ დოლარი</t>
  </si>
  <si>
    <t>სესხის რეზერვი სულ ევრო</t>
  </si>
  <si>
    <t>სესხის რეზერვი სულ სხვა ვალუტა</t>
  </si>
  <si>
    <t>თვის შიგნით გაცემები
ლარი</t>
  </si>
  <si>
    <t>თვის შიგნით გაცემები
აშშ დოლარი</t>
  </si>
  <si>
    <t>თვის შიგნით გაცემები
ევრო</t>
  </si>
  <si>
    <t>თვის შიგნით გაცემები
სხვა ვალუტა</t>
  </si>
  <si>
    <t>თვის შიგნით დაფარვები
ლარი</t>
  </si>
  <si>
    <t>თვის შიგნით დაფარვები
აშშ დოლარი</t>
  </si>
  <si>
    <t>თვის შიგნით დაფარვები
ევრო</t>
  </si>
  <si>
    <t>თვის შიგნით დაფარვები
სხვა ვალუტა</t>
  </si>
  <si>
    <t>თვის შიგნით გაცემების ის ნაწილი რომლითაც მოხდა არსებული ვალდებულებების გადაფარვა
ლარი</t>
  </si>
  <si>
    <t>თვის შიგნით გაცემების ის ნაწილი რომლითაც მოხდა არსებული ვალდებულებების გადაფარვა
აშშ დოლარი</t>
  </si>
  <si>
    <t>თვის შიგნით გაცემების ის ნაწილი, რომლითაც მოხდა არსებული ვალდებულებების გადაფარვა
ევრო</t>
  </si>
  <si>
    <t>თვის შიგნით გაცემების ის ნაწილი, რომლითაც მოხდა არსებული ვალდებულებების გადაფარვა
სხვა ვალუტა</t>
  </si>
  <si>
    <t>მათ შორის: არსებული სესხის ძირის გადაფარვა
ლარი</t>
  </si>
  <si>
    <t>მათ შორის: არსებული სესხის ძირის გადაფარვა
აშშ დოლარი</t>
  </si>
  <si>
    <t>მათ შორის: არსებული სესხის ძირის გადაფარვა
ევრო</t>
  </si>
  <si>
    <t>მათ შორის: არსებული სესხის ძირის გადაფარვა
სხვა ვალუტა</t>
  </si>
  <si>
    <t>მათ შორის: პროცენტის, ჯარიმისა და სხვა ვალდებულებების გადაფარვა
ლარი</t>
  </si>
  <si>
    <t>მათ შორის: პროცენტის, ჯარიმისა და სხვა ვალდებულებების გადაფარვა
აშშ დოლარი</t>
  </si>
  <si>
    <t>მათ შორის: პროცენტის, ჯარიმისა და სხვა ვალდებულებების გადაფარვა
ევრო</t>
  </si>
  <si>
    <t>მათ შორის: პროცენტის, ჯარიმისა და სხვა ვალდებულებების გადაფარვა
სხვა ვალუტა</t>
  </si>
  <si>
    <t>დარიცხული მისაღები პროცენტები
ლარი</t>
  </si>
  <si>
    <t>დარიცხული მისაღები პროცენტები
აშშ დოლარი</t>
  </si>
  <si>
    <t>დარიცხული მისაღები პროცენტები
ევრო</t>
  </si>
  <si>
    <t>დარიცხული მისაღები პროცენტები
სხვა ვალუტა</t>
  </si>
  <si>
    <t>დარიცხული მისაღები ჯარიმები
ლარი</t>
  </si>
  <si>
    <t>დარიცხული მისაღები ჯარიმები
აშშ დოლარი</t>
  </si>
  <si>
    <t>დარიცხული მისაღები ჯარიმები
ევრო</t>
  </si>
  <si>
    <t>დარიცხული მისაღები ჯარიმები
სხვა ვალუტა</t>
  </si>
  <si>
    <t>არსებული სესხების ნაშთზე ჩამოწერილი პროცენტების  გარესაბალანსო ნაშთი
ლარი</t>
  </si>
  <si>
    <t>არსებული სესხების ნაშთზე ჩამოწერილი პროცენტების  გარესაბალანსო ნაშთი
აშშ დოლარი</t>
  </si>
  <si>
    <t>არსებული სესხების ნაშთზე ჩამოწერილი პროცენტების  გარესაბალანსო ნაშთი
ევრო</t>
  </si>
  <si>
    <t>არსებული სესხების ნაშთზე ჩამოწერილი პროცენტების  გარესაბალანსო ნაშთი
სხვა ვალუტა</t>
  </si>
  <si>
    <t>არსებული სესხების ნაშთზე ჩამოწერილი ჯარიმების  გარესაბალანსო ნაშთი
ლარი</t>
  </si>
  <si>
    <t>არსებული სესხების ნაშთზე ჩამოწერილი ჯარიმების  გარესაბალანსო ნაშთი
აშშ დოლარი</t>
  </si>
  <si>
    <t>არსებული სესხების ნაშთზე ჩამოწერილი ჯარიმების  გარესაბალანსო ნაშთი
ევრო</t>
  </si>
  <si>
    <t>არსებული სესხების ნაშთზე ჩამოწერილი ჯარიმების  გარესაბალანსო ნაშთი
სხვა ვალუტა</t>
  </si>
  <si>
    <t>საშუალო შეწონილი საპროცენტო განაკვეთი (სესხის ნაშთზე)
ლარი</t>
  </si>
  <si>
    <t>საშუალო შეწონილი საპროცენტო განაკვეთი (სესხის ნაშთზე)
აშშ დოლარი</t>
  </si>
  <si>
    <t>საშუალო შეწონილი საპროცენტო განაკვეთი (სესხის ნაშთზე)
ევრო</t>
  </si>
  <si>
    <t>საშუალო შეწონილი საპროცენტო განაკვეთი (სესხის ნაშთზე)
სხვა ვალუტა</t>
  </si>
  <si>
    <t>საშუალო შეწონილი საპროცენტო განაკვეთი (თვის შიგნით გაცემულ სესხებზე)
ლარი</t>
  </si>
  <si>
    <t>საშუალო შეწონილი საპროცენტო განაკვეთი (თვის შიგნით გაცემულ სესხებზე)
აშშ დოლარი</t>
  </si>
  <si>
    <t>საშუალო შეწონილი საპროცენტო განაკვეთი (თვის შიგნით გაცემულ სესხებზე)
ევრო</t>
  </si>
  <si>
    <t>საშუალო შეწონილი საპროცენტო განაკვეთი (თვის შიგნით გაცემულ სესხებზე)
სხვა ვალუტა</t>
  </si>
  <si>
    <t>საშუალო შეწონილი საკონტრაქტო ვადიანობა (თვეებში)
ლარი</t>
  </si>
  <si>
    <t>საშუალო შეწონილი საკონტრაქტო ვადიანობა (თვეებში) 
აშშ დოლარი</t>
  </si>
  <si>
    <t>საშუალო შეწონილი საკონტრაქტო ვადიანობა (თვეებში) 
ევრო</t>
  </si>
  <si>
    <t>საშუალო შეწონილი საკონტრაქტო ვადიანობა (თვეებში) 
სხვა ვალუტა</t>
  </si>
  <si>
    <t>საშუალო შეწონილი  ვადიანობა დარჩენილი ვადის მიხედვით (თვეებში) 
ლარი</t>
  </si>
  <si>
    <t>საშუალო შეწონილი  ვადიანობა დარჩენილი ვადის მიხედვით (თვეებში) 
აშშ დოლარი</t>
  </si>
  <si>
    <t>საშუალო შეწონილი  ვადიანობა დარჩენილი ვადის მიხედვით (თვეებში)
ევრო</t>
  </si>
  <si>
    <t>საშუალო შეწონილი  ვადიანობა დარჩენილი ვადის მიხედვით (თვეებში) 
სხვა ვალუტა</t>
  </si>
  <si>
    <t>ცვლადგანაკვეთიანი სესხების ნაშთი
ლარი</t>
  </si>
  <si>
    <t>ცვლადგანაკვეთიანი სესხების ნაშთი
აშშ დოლარი</t>
  </si>
  <si>
    <t>ცვლადგანაკვეთიანი სესხების ნაშთი
ევრო</t>
  </si>
  <si>
    <t>ცვლადგანაკვეთიანი სესხების ნაშთი
სხვა ვალუტა</t>
  </si>
  <si>
    <t>ცვლად განაკვეთიანი სესხების ნაშთი</t>
  </si>
  <si>
    <t>ბანკთაშორისი სესხები</t>
  </si>
  <si>
    <t>რეპო ოპერაციების ფარგლებში გაცემული სესხები</t>
  </si>
  <si>
    <t>სახელმწიფო ორგანიზაციები</t>
  </si>
  <si>
    <t xml:space="preserve">საფინანსო ინსტიტუტები </t>
  </si>
  <si>
    <t>ლომბარდული სესხები</t>
  </si>
  <si>
    <t>ლომბარდული სესხები საცალო</t>
  </si>
  <si>
    <t>ლომბარდული სესხები საბითუმო</t>
  </si>
  <si>
    <t>უძრავი ქონების დეველოპმენტი</t>
  </si>
  <si>
    <t>უძრავი ქონების მენეჯმენტი</t>
  </si>
  <si>
    <t>სამშენებლო კომპანიები (არა დეველოპერები)</t>
  </si>
  <si>
    <t>სამშენებლო მასალების მოპოვება, წარმოება და ვაჭრობა</t>
  </si>
  <si>
    <t>სამომხმარებლო საქონლით ვაჭრობა</t>
  </si>
  <si>
    <t>სამომხმარებლო საქონლის წარმოება</t>
  </si>
  <si>
    <t>ხანგრძლივი მოხმარების სამომხმარებლო პროდუქციის წარმოება და ვაჭრობა</t>
  </si>
  <si>
    <t>ფეხსაცმლის, ტანსაცმლისა და ტექსტილის წარმოება და ვაჭრობა</t>
  </si>
  <si>
    <t>ვაჭრობა (სხვა)</t>
  </si>
  <si>
    <t>წარმოება (სხვა)</t>
  </si>
  <si>
    <t>სასტუმროები და ტურიზმი</t>
  </si>
  <si>
    <t>რესტორნები, ბარები, კაფეები და სწრაფი კვების ობიექტები</t>
  </si>
  <si>
    <t>მძიმე მრეწველობა</t>
  </si>
  <si>
    <t>ბენზინგასამართსადგურებსა და ბენზინის იმპორტიორებზე გაცემული სესხები</t>
  </si>
  <si>
    <t>ენერგეტიკა</t>
  </si>
  <si>
    <t>ავტომობილების დილერები</t>
  </si>
  <si>
    <t>ჯანდაცვა</t>
  </si>
  <si>
    <t>ფარმაცევტიკა</t>
  </si>
  <si>
    <t>ტელეკომუნიკაცია</t>
  </si>
  <si>
    <t>სერვისი</t>
  </si>
  <si>
    <t>სოფლის მეურნეობის სექტორი</t>
  </si>
  <si>
    <t>სხვა (ჯართის ბიზნესის ჩათვლით)</t>
  </si>
  <si>
    <t>ექსპორტიორები</t>
  </si>
  <si>
    <t>საცალო პროდუქტები</t>
  </si>
  <si>
    <t>ავტო–სესხები</t>
  </si>
  <si>
    <t>სამომხმარებლო სესხები</t>
  </si>
  <si>
    <t xml:space="preserve">        უძრავი ქონებით უზრუნველყოფილი</t>
  </si>
  <si>
    <t>31.1.1</t>
  </si>
  <si>
    <t xml:space="preserve">             გადამხდელუნარიანობის ანალიზის გარეშე</t>
  </si>
  <si>
    <t xml:space="preserve">        უძრავი ქონებით არაუზრუნველყოფილი</t>
  </si>
  <si>
    <t>31.2.1</t>
  </si>
  <si>
    <t>სწრაფი სესხები (Pay Day Loans)</t>
  </si>
  <si>
    <t>მომენტალური განვადება</t>
  </si>
  <si>
    <t>ოვერდრაფტები</t>
  </si>
  <si>
    <t>საკრედიტო ბარათები</t>
  </si>
  <si>
    <t>იპოთეკური სესხები</t>
  </si>
  <si>
    <t xml:space="preserve">      დამთავრებული უძრავი ქონება და მიწა</t>
  </si>
  <si>
    <t>36.1.1</t>
  </si>
  <si>
    <r>
      <t xml:space="preserve">    </t>
    </r>
    <r>
      <rPr>
        <sz val="8"/>
        <color rgb="FF00B050"/>
        <rFont val="Sylfaen"/>
        <family val="1"/>
      </rPr>
      <t xml:space="preserve">  მშენებლობა</t>
    </r>
    <r>
      <rPr>
        <sz val="8"/>
        <rFont val="Sylfaen"/>
        <family val="1"/>
      </rPr>
      <t>, მშენებლობის პროცესში მყოფი უძრავი ქონების შეძენა (უძრავი ქონებით და დეპოზიტით უზრუნველყოფილი)</t>
    </r>
  </si>
  <si>
    <t>36.2.1</t>
  </si>
  <si>
    <r>
      <t xml:space="preserve">    </t>
    </r>
    <r>
      <rPr>
        <sz val="8"/>
        <color rgb="FF00B050"/>
        <rFont val="Sylfaen"/>
        <family val="1"/>
      </rPr>
      <t xml:space="preserve"> მშენებლობა, </t>
    </r>
    <r>
      <rPr>
        <sz val="8"/>
        <rFont val="Sylfaen"/>
        <family val="1"/>
      </rPr>
      <t>მშენებლობის პროცესში მყოფი უძრავი ქონების შეძენა (უძრავი ქონებით და დეპოზიტით უზრუნველყოფილის გარდა)</t>
    </r>
  </si>
  <si>
    <t>36.3.1</t>
  </si>
  <si>
    <t>სესხები ბინის რემონტისათვის</t>
  </si>
  <si>
    <t>36.4.1</t>
  </si>
  <si>
    <t>მიკრო</t>
  </si>
  <si>
    <t xml:space="preserve">      მიკრო აგრო</t>
  </si>
  <si>
    <t>37.1.1</t>
  </si>
  <si>
    <t xml:space="preserve">      მიკრო სხვა (აგროს გარდა)</t>
  </si>
  <si>
    <t>37.2.1</t>
  </si>
  <si>
    <t>საკრედიტო პორტფელი (ბანკთაშორისი სესხების გარეშე)</t>
  </si>
  <si>
    <t>კორპორატიული სესხები</t>
  </si>
  <si>
    <t>38.1.1</t>
  </si>
  <si>
    <t>&lt;500.000 ლარი</t>
  </si>
  <si>
    <t>38.1.2</t>
  </si>
  <si>
    <t>500.000-3.000.000 ლარი</t>
  </si>
  <si>
    <t>38.1.3</t>
  </si>
  <si>
    <t>3.000.000-5.000.000 ლარი</t>
  </si>
  <si>
    <t>38.1.4</t>
  </si>
  <si>
    <t>5.000.000-10.000.000 ლარი</t>
  </si>
  <si>
    <t>38.1.5</t>
  </si>
  <si>
    <t>10.000.000-30.000.000 ლარი</t>
  </si>
  <si>
    <t>38.1.6</t>
  </si>
  <si>
    <t>≥30.000.000 ლარი</t>
  </si>
  <si>
    <t>38.2</t>
  </si>
  <si>
    <t xml:space="preserve">   სესხები მცირე და საშუალო ბიზნესზე</t>
  </si>
  <si>
    <t>38.2.1</t>
  </si>
  <si>
    <t>&lt;300.000 ლარი</t>
  </si>
  <si>
    <t>38.2.2</t>
  </si>
  <si>
    <t>300.000-500.000 ლარი</t>
  </si>
  <si>
    <t>38.2.3</t>
  </si>
  <si>
    <t>500.000-1.000.000 ლარი</t>
  </si>
  <si>
    <t>38.2.4</t>
  </si>
  <si>
    <t>1.000.000-2.000.000 ლარი</t>
  </si>
  <si>
    <t>38.2.5</t>
  </si>
  <si>
    <t>2.000.000-3.000.000 ლარი</t>
  </si>
  <si>
    <t>38.2.6</t>
  </si>
  <si>
    <t>38.2.7</t>
  </si>
  <si>
    <t>≥5.000.000 ლარი</t>
  </si>
  <si>
    <t>38.3</t>
  </si>
  <si>
    <t xml:space="preserve">   საცალო სესხები</t>
  </si>
  <si>
    <t>38.3.1</t>
  </si>
  <si>
    <t>&lt;10.000 ლარი</t>
  </si>
  <si>
    <t>38.3.2</t>
  </si>
  <si>
    <t>10.000-20.000 ლარი</t>
  </si>
  <si>
    <t>38.3.3</t>
  </si>
  <si>
    <t>20.000-50.000 ლარი</t>
  </si>
  <si>
    <t>38.3.4</t>
  </si>
  <si>
    <t>50.000-100.000 ლარი</t>
  </si>
  <si>
    <t>38.3.5</t>
  </si>
  <si>
    <t>100.000-500.000 ლარი</t>
  </si>
  <si>
    <t>38.3.6</t>
  </si>
  <si>
    <t>≥500.000 ლარი</t>
  </si>
  <si>
    <t>38.4</t>
  </si>
  <si>
    <t xml:space="preserve">   მიკრო</t>
  </si>
  <si>
    <t>38.4.1</t>
  </si>
  <si>
    <t>38.4.2</t>
  </si>
  <si>
    <t>38.4.3</t>
  </si>
  <si>
    <t>38.4.4</t>
  </si>
  <si>
    <t>38.4.5</t>
  </si>
  <si>
    <t>≥100.000 ლარი</t>
  </si>
  <si>
    <t>ცხრილი 19</t>
  </si>
  <si>
    <t>ინფორმაცია სესხის მომსახურების კოეფიციენტის შესახებ</t>
  </si>
  <si>
    <t>მთლიანი ვალდებულებები/საოპერაციო მოგება საპროცენტო ხარჯების, ცვეთა-ამორტიზაციისა და გადასახადების გადახდამდე (Debt / EBITDA)</t>
  </si>
  <si>
    <t>საოპერაციო მოგება საპროცენტო ხარჯების, ცვეთა-ამორტიზაციისა და გადასახადების გადახდამდე/საპროცენტო ხარჯები (EBITDA / Interest Expenses)</t>
  </si>
  <si>
    <t>საოპერაციო მოგება საპროცენტო ხარჯებისა და გადასახადების გადახდამდე/საპროცენტო ხარჯები (EBIT / Interest Expenses)</t>
  </si>
  <si>
    <t xml:space="preserve">საკუთარი კაპიტალი/მთლიანი აქტივები (Equity / Assets) </t>
  </si>
  <si>
    <t>ჯამი</t>
  </si>
  <si>
    <t>≤1</t>
  </si>
  <si>
    <t>&gt;1-≤2</t>
  </si>
  <si>
    <t>&gt;2-≤3</t>
  </si>
  <si>
    <t>&gt;3-≤4</t>
  </si>
  <si>
    <t>&gt;4-≤5</t>
  </si>
  <si>
    <t>&gt;5-≤6</t>
  </si>
  <si>
    <t>&gt;6</t>
  </si>
  <si>
    <t>≤20%</t>
  </si>
  <si>
    <t>&gt;20%-≤30%</t>
  </si>
  <si>
    <t>&gt;30%-≤40%</t>
  </si>
  <si>
    <t>&gt;40%-≤50%</t>
  </si>
  <si>
    <t>&gt;50%-≤60%</t>
  </si>
  <si>
    <t>&gt;60%-≤70%</t>
  </si>
  <si>
    <t>&gt;70%-≤80%</t>
  </si>
  <si>
    <t>&gt;80%-≤90%</t>
  </si>
  <si>
    <t>&gt;90%-≤100%</t>
  </si>
  <si>
    <t>&gt;100%</t>
  </si>
  <si>
    <t>სესხები მცირე და საშუალო ბიზნესზე</t>
  </si>
  <si>
    <t>საცალო სესხები</t>
  </si>
  <si>
    <t>ცხრილი 17</t>
  </si>
  <si>
    <t>სესხების ხარისხი</t>
  </si>
  <si>
    <t>სტანდარტული სესხები</t>
  </si>
  <si>
    <t>საყურადღებო სესხები</t>
  </si>
  <si>
    <t>არასტანდარტული სესხები</t>
  </si>
  <si>
    <t>საეჭვო სესხები</t>
  </si>
  <si>
    <t>უიმედო სესხები</t>
  </si>
  <si>
    <t xml:space="preserve"> წლის დასაწყისიდან ჩამოწერილი სესხები (კუმულატიური)</t>
  </si>
  <si>
    <t>წლის დასაწყისიდან ჩამოწერილი სესხების ამოღება (კუმულატიური)</t>
  </si>
  <si>
    <t>ჩამოწერილი სესხების ბალანსზე აღდგენა წლის დასაწყისიდან (კუმულატიური)</t>
  </si>
  <si>
    <t>30 დღემდე ვადაგადაცილებული სესხები</t>
  </si>
  <si>
    <t>30-დან  90 დღემდე ვადაგადაცილებული სესხები</t>
  </si>
  <si>
    <t>90 და მეტი დღით ვადაგადაცილებული სესხები</t>
  </si>
  <si>
    <t>რესტრუქტურიზებული სესხების ნაშთი</t>
  </si>
  <si>
    <t>რესტრუქტურიზებული სესხების რაოდენობა</t>
  </si>
  <si>
    <t>რეფინანსირებული სესხების ნაშთი</t>
  </si>
  <si>
    <t>რეფინანსირებული სესხების რაოდენობა</t>
  </si>
  <si>
    <t>თვის შიგნით რესტრუქტურიზებული სესხების ნაშთი</t>
  </si>
  <si>
    <t>თვის შიგნით რესტრუქტურიზებული სესხების რაოდენობა</t>
  </si>
  <si>
    <t>თვის შიგნით რეფინანსირებული სესხების ნაშთი</t>
  </si>
  <si>
    <t>თვის შიგნით რეფინანსირებული სესხების რაოდენობა</t>
  </si>
  <si>
    <t>სტანდარტული ლარი</t>
  </si>
  <si>
    <t>სტანდარტული აშშ დოლარი</t>
  </si>
  <si>
    <t>სტანდარტული ევრო</t>
  </si>
  <si>
    <t>სტანდარტული სხვა ვალუტა</t>
  </si>
  <si>
    <t>სტანდარტული</t>
  </si>
  <si>
    <t>საყურადღებო ლარი</t>
  </si>
  <si>
    <t>საყურადღებო აშშ დოლარი</t>
  </si>
  <si>
    <t>საყურადღებო ევრო</t>
  </si>
  <si>
    <t>საყურადღებო სხვა ვალუტა</t>
  </si>
  <si>
    <t>საყურადღებო</t>
  </si>
  <si>
    <t>არასტანდარტული ლარი</t>
  </si>
  <si>
    <t>არასტანდარტული აშშ დოლარი</t>
  </si>
  <si>
    <t>არასტანდარტული ევრო</t>
  </si>
  <si>
    <t>არასტანდარტული სხვა ვალუტა</t>
  </si>
  <si>
    <t>არასტანდარტული</t>
  </si>
  <si>
    <t>საეჭვო ლარი</t>
  </si>
  <si>
    <t>საეჭვო აშშ დოლარი</t>
  </si>
  <si>
    <t>საეჭვო ევრო</t>
  </si>
  <si>
    <t>საეჭვო სხვა ვალუტა</t>
  </si>
  <si>
    <t>საეჭვო</t>
  </si>
  <si>
    <t>უიმედო ლარი</t>
  </si>
  <si>
    <t>უიმედო აშშ დოლარი</t>
  </si>
  <si>
    <t>უიმედო ევრო</t>
  </si>
  <si>
    <t>უიმედო სხვა ვალუტა</t>
  </si>
  <si>
    <t>უიმედო</t>
  </si>
  <si>
    <t xml:space="preserve"> წლის დასაწყისიდან ჩამოწერილი სესხები (კუმულატიური) ლარი</t>
  </si>
  <si>
    <t xml:space="preserve"> წლის დასაწყისიდან ჩამოწერილი სესხები (კუმულატიური) აშშ დოლარი</t>
  </si>
  <si>
    <t xml:space="preserve"> წლის დასაწყისიდან ჩამოწერილი სესხები (კუმულატიური) ევრო</t>
  </si>
  <si>
    <t xml:space="preserve"> წლის დასაწყისიდან ჩამოწერილი სესხები (კუმულატიური) სხვა ვალუტა</t>
  </si>
  <si>
    <t>წლის დასაწყისიდან ჩამოწერილი სესხების ამოღება (კუმულატიური) ლარი</t>
  </si>
  <si>
    <t>წლის დასაწყისიდან ჩამოწერილი სესხების ამოღება (კუმულატიური) აშშ დოლარი</t>
  </si>
  <si>
    <t>წლის დასაწყისიდან ჩამოწერილი სესხების ამოღება (კუმულატიური) ევრო</t>
  </si>
  <si>
    <t>წლის დასაწყისიდან ჩამოწერილი სესხების ამოღება (კუმულატიური) სხვა ვალუტა</t>
  </si>
  <si>
    <t>ჩამოწერილი სესხების ბალანსზე აღდგენა წლის დასაწყისიდან (კუმულატიური) ლარი</t>
  </si>
  <si>
    <t>ჩამოწერილი სესხების ბალანსზე აღდგენა წლის დასაწყისიდან (კუმულატიური) აშშ დოლარი</t>
  </si>
  <si>
    <t>ჩამოწერილი სესხების ბალანსზე აღდგენა წლის დასაწყისიდან (კუმულატიური) ევრო</t>
  </si>
  <si>
    <t>ჩამოწერილი სესხების ბალანსზე აღდგენა წლის დასაწყისიდან (კუმულატიური) სხვა ვალუტა</t>
  </si>
  <si>
    <t>30 დღემდე ვადაგადაცილებული სესხები ლარი</t>
  </si>
  <si>
    <t>30 დღემდე ვადაგადაცილებული სესხები აშშ დოლარი</t>
  </si>
  <si>
    <t>30 დღემდე ვადაგადაცილებული სესხები ევრო</t>
  </si>
  <si>
    <t>30 დღემდე ვადაგადაცილებული სესხები სხვა ვალუტა</t>
  </si>
  <si>
    <t>30-დან  90 დღემდე ვადაგადაცილებული სესხები ლარი</t>
  </si>
  <si>
    <t>30-დან  90 დღემდე ვადაგადაცილებული სესხები აშშ დოლარი</t>
  </si>
  <si>
    <t>30-დან  90 დღემდე ვადაგადაცილებული სესხები ევრო</t>
  </si>
  <si>
    <t>30-დან  90 დღემდე ვადაგადაცილებული სესხები სხვა ვალუტა</t>
  </si>
  <si>
    <t>90 და მეტი დღით ვადაგადაცილებული სესხები ლარი</t>
  </si>
  <si>
    <t>90 და მეტი დღით ვადაგადაცილებული სესხები აშშ დოლარი</t>
  </si>
  <si>
    <t>90 და მეტი დღით ვადაგადაცილებული სესხები ევრო</t>
  </si>
  <si>
    <t>90 და მეტი დღით ვადაგადაცილებული სესხები სხვა ვალუტა</t>
  </si>
  <si>
    <t>რესტრუქტურიზებული სესხების ნაშთი ლარი</t>
  </si>
  <si>
    <t>რესტრუქტურიზებული სესხების ნაშთი აშშ დოლარი</t>
  </si>
  <si>
    <t>რესტრუქტურიზებული სესხების ნაშთი ევრო</t>
  </si>
  <si>
    <t>რესტრუქტურიზებული სესხების ნაშთი სხვა ვალუტა</t>
  </si>
  <si>
    <t>რესტრუქტურიზებული სესხების რაოდენობა ლარი</t>
  </si>
  <si>
    <t>რესტრუქტურიზებული სესხების რაოდენობა აშშ დოლარი</t>
  </si>
  <si>
    <t>რესტრუქტურიზებული სესხების რაოდენობა ევრო</t>
  </si>
  <si>
    <t>რესტრუქტურიზებული სესხების რაოდენობა სხვა ვალუტა</t>
  </si>
  <si>
    <t xml:space="preserve">რესტრუქტურიზებული სესხების რაოდენობა </t>
  </si>
  <si>
    <t>რეფინანსირებული სესხების ნაშთი ლარი</t>
  </si>
  <si>
    <t>რეფინანსირებული სესხების ნაშთი აშშ დოლარი</t>
  </si>
  <si>
    <t>რეფინანსირებული სესხების ნაშთი ევრო</t>
  </si>
  <si>
    <t>რეფინანსირებული სესხების ნაშთი სხვა ვალუტა</t>
  </si>
  <si>
    <t>რეფინანსირებული სესხების რაოდენობა ლარი</t>
  </si>
  <si>
    <t>რეფინანსირებული სესხების რაოდენობა აშშ დოლარი</t>
  </si>
  <si>
    <t>რეფინანსირებული სესხების რაოდენობა ევრო</t>
  </si>
  <si>
    <t>რეფინანსირებული სესხების რაოდენობა სხვა ვალუტა</t>
  </si>
  <si>
    <t>თვის შიგნით რესტრუქტურიზებული სესხების ნაშთი ლარი</t>
  </si>
  <si>
    <t>თვის შიგნით რესტრუქტურიზებული სესხების ნაშთი აშშ დოლარი</t>
  </si>
  <si>
    <t>თვის შიგნით რესტრუქტურიზებული სესხების ნაშთი ევრო</t>
  </si>
  <si>
    <t>თვის შიგნით რესტრუქტურიზებული სესხების ნაშთი სხვა ვალუტა</t>
  </si>
  <si>
    <t>თვის შიგნით რესტრუქტურიზებული სესხების რაოდენობა ლარი</t>
  </si>
  <si>
    <t>თვის შიგნით რესტრუქტურიზებული სესხების რაოდენობა აშშ დოლარი</t>
  </si>
  <si>
    <t>თვის შიგნით რესტრუქტურიზებული სესხების რაოდენობა ევრო</t>
  </si>
  <si>
    <t>თვის შიგნით რესტრუქტურიზებული სესხების რაოდენობა სხვა ვალუტა</t>
  </si>
  <si>
    <t xml:space="preserve">თვის შიგნით რესტრუქტურიზებული სესხების რაოდენობა </t>
  </si>
  <si>
    <t>თვის შიგნით რეფინანსირებული სესხების ნაშთი ლარი</t>
  </si>
  <si>
    <t>თვის შიგნით რეფინანსირებული სესხების ნაშთი აშშ დოლარი</t>
  </si>
  <si>
    <t>თვის შიგნით რეფინანსირებული სესხების ნაშთი ევრო</t>
  </si>
  <si>
    <t>თვის შიგნით რეფინანსირებული სესხების ნაშთი სხვა ვალუტა</t>
  </si>
  <si>
    <t>თვის შიგნით რეფინანსირებული სესხების რაოდენობა ლარი</t>
  </si>
  <si>
    <t>თვის შიგნით რეფინანსირებული სესხების რაოდენობა აშშ დოლარი</t>
  </si>
  <si>
    <t>თვის შიგნით რეფინანსირებული სესხების რაოდენობა ევრო</t>
  </si>
  <si>
    <t>თვის შიგნით რეფინანსირებული სესხების რაოდენობა სხვა ვალუტა</t>
  </si>
  <si>
    <t>36</t>
  </si>
  <si>
    <t>36.4</t>
  </si>
  <si>
    <t>ხელფასის ბიჯები</t>
  </si>
  <si>
    <t>დადასტურებული შემოსავლით გაცემული სესხების ნაშთი</t>
  </si>
  <si>
    <t>PTI ≤10%</t>
  </si>
  <si>
    <t>PTI 10% - 20%</t>
  </si>
  <si>
    <t>PTI 20% - 30%</t>
  </si>
  <si>
    <t>PTI 30% - 40%</t>
  </si>
  <si>
    <t>PTI 40% - 50%</t>
  </si>
  <si>
    <t>PTI 50% - 60%</t>
  </si>
  <si>
    <t>PTI 60% - 70%</t>
  </si>
  <si>
    <t>PTI 70% - 70%</t>
  </si>
  <si>
    <t>PTI 70% - 90%</t>
  </si>
  <si>
    <t>PTI 90% - 100%</t>
  </si>
  <si>
    <t>PTI &gt; 100%</t>
  </si>
  <si>
    <t>≤500 ლარი</t>
  </si>
  <si>
    <t>500-1000 ლარი</t>
  </si>
  <si>
    <t>1000-2000 ლარი</t>
  </si>
  <si>
    <t>2000-4000 ლარი</t>
  </si>
  <si>
    <t>4000-7000 ლარი</t>
  </si>
  <si>
    <t>&gt;7000 ლარი</t>
  </si>
  <si>
    <t xml:space="preserve"> სამომხმარებლო სესხები</t>
  </si>
  <si>
    <t xml:space="preserve">     დამთავრებული უძრავი ქონება და მიწა</t>
  </si>
  <si>
    <r>
      <t xml:space="preserve">    </t>
    </r>
    <r>
      <rPr>
        <sz val="8"/>
        <color rgb="FF00B050"/>
        <rFont val="Sylfaen"/>
        <family val="1"/>
      </rPr>
      <t xml:space="preserve">  მშენებლობა</t>
    </r>
    <r>
      <rPr>
        <sz val="8"/>
        <rFont val="Sylfaen"/>
        <family val="1"/>
      </rPr>
      <t>, მშენებლობის პროცესში მყოფი უძრავი ქონების შეძენა</t>
    </r>
  </si>
  <si>
    <t xml:space="preserve">     დაგეგმილ/სამომავლო დეველოპერულ პროექტში უძრავი ქონების შეძენა </t>
  </si>
  <si>
    <t>ინფორმაცია სესხის უზრუნველყოფის კოეფიციენტის შესახებ</t>
  </si>
  <si>
    <t>უძრავი ქონებით უზრუნველყოფლი სესხების ნაშთი</t>
  </si>
  <si>
    <t>LTV ≤10%</t>
  </si>
  <si>
    <t>LTV 10% - 20%</t>
  </si>
  <si>
    <t>LTV 20% - 30%</t>
  </si>
  <si>
    <t>LTV 30% - 40%</t>
  </si>
  <si>
    <t>LTV 40% - 50%</t>
  </si>
  <si>
    <t>LTV 50% - 60%</t>
  </si>
  <si>
    <t>LTV 60% - 70%</t>
  </si>
  <si>
    <t>LTV 70% - 70%</t>
  </si>
  <si>
    <t>LTV 70% - 90%</t>
  </si>
  <si>
    <t>LTV 90% - 100%</t>
  </si>
  <si>
    <t>LTV &gt; 100%</t>
  </si>
  <si>
    <t xml:space="preserve">     გადამხდელუნარიანობის ანალიზის გარეშე</t>
  </si>
  <si>
    <t>7.1.1</t>
  </si>
  <si>
    <t>7.2.1</t>
  </si>
  <si>
    <t>7.3.1</t>
  </si>
  <si>
    <t>7.4.1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</si>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</sst>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0.0%"/>
    <numFmt numFmtId="171" formatCode="_(#,##0_);_(\(#,##0\);_(\ \-\ _);_(@_)"/>
    <numFmt numFmtId="172" formatCode="[$-409]dd\-mmm\-yy;@"/>
    <numFmt numFmtId="173" formatCode="[$-409]mmm\-yy;@"/>
    <numFmt numFmtId="174" formatCode="_ * #,##0.00_)&quot;F&quot;_ ;_ * \(#,##0.00\)&quot;F&quot;_ ;_ * &quot;-&quot;??_)&quot;F&quot;_ ;_ @_ "/>
    <numFmt numFmtId="175" formatCode="_(* #,##0.0_);_(* \(#,##0.00\);_(* &quot;-&quot;??_);_(@_)"/>
    <numFmt numFmtId="176" formatCode="General_)"/>
    <numFmt numFmtId="177" formatCode="0.000"/>
    <numFmt numFmtId="178" formatCode="&quot;fl&quot;#,##0_);\(&quot;fl&quot;#,##0\)"/>
    <numFmt numFmtId="179" formatCode="&quot;fl&quot;#,##0_);[Red]\(&quot;fl&quot;#,##0\)"/>
    <numFmt numFmtId="180" formatCode="&quot;fl&quot;#,##0.00_);\(&quot;fl&quot;#,##0.00\)"/>
    <numFmt numFmtId="181" formatCode="_-* #,##0.00_$_-;\-* #,##0.00_$_-;_-* &quot;-&quot;??_$_-;_-@_-"/>
    <numFmt numFmtId="182" formatCode="_-* #,##0.00\ _L_a_r_i_-;\-* #,##0.00\ _L_a_r_i_-;_-* &quot;-&quot;??\ _L_a_r_i_-;_-@_-"/>
    <numFmt numFmtId="183" formatCode="[$-409]d\-mmm\-yy;@"/>
    <numFmt numFmtId="184" formatCode="_-* #,##0.00\ _D_M_-;\-* #,##0.00\ _D_M_-;_-* &quot;-&quot;??\ _D_M_-;_-@_-"/>
    <numFmt numFmtId="185" formatCode="&quot;balance  &quot;[$-409]d\-mmm\-yy;@"/>
    <numFmt numFmtId="186" formatCode="mmmm\-yy"/>
    <numFmt numFmtId="187" formatCode="_-* #,##0_ð_._-;\-* #,##0_ð_._-;_-* &quot;-&quot;_ð_._-;_-@_-"/>
    <numFmt numFmtId="188" formatCode="_-* #,##0.00_ð_._-;\-* #,##0.00_ð_._-;_-* &quot;-&quot;??_ð_._-;_-@_-"/>
    <numFmt numFmtId="189" formatCode="&quot;See Note &quot;\ #"/>
    <numFmt numFmtId="190" formatCode="\60\4\7\:"/>
    <numFmt numFmtId="191" formatCode="&quot;p.&quot;#,##0.00;[Red]\-&quot;p.&quot;#,##0.00"/>
    <numFmt numFmtId="192" formatCode="0.00000"/>
    <numFmt numFmtId="193" formatCode="&quot;fl&quot;#,##0.00_);[Red]\(&quot;fl&quot;#,##0.00\)"/>
    <numFmt numFmtId="194" formatCode="_(&quot;fl&quot;* #,##0_);_(&quot;fl&quot;* \(#,##0\);_(&quot;fl&quot;* &quot;-&quot;_);_(@_)"/>
    <numFmt numFmtId="195" formatCode="&quot;Fr.&quot;\ #,##0;[Red]&quot;Fr.&quot;\ \-#,##0"/>
    <numFmt numFmtId="196" formatCode="_(&quot;¤&quot;* #,##0.00_);_(&quot;¤&quot;* \(#,##0.00\);_(&quot;¤&quot;* &quot;-&quot;??_);_(@_)"/>
    <numFmt numFmtId="197" formatCode="#,##0_ ;[Red]\-#,##0\ "/>
    <numFmt numFmtId="198" formatCode="[$-409]mmmm\-yy;@"/>
    <numFmt numFmtId="199" formatCode="#,##0.00000"/>
    <numFmt numFmtId="200" formatCode="\ა\,\ \ბ\,\ \გ\,\ \დ\,\ \ე\,\ \ვ\,\ \ზ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b/>
      <sz val="10"/>
      <name val="Sylfaen"/>
      <family val="1"/>
    </font>
    <font>
      <u/>
      <sz val="10"/>
      <color indexed="12"/>
      <name val="Arial"/>
      <family val="2"/>
    </font>
    <font>
      <sz val="8"/>
      <color theme="1"/>
      <name val="Calibri"/>
      <family val="2"/>
      <scheme val="minor"/>
    </font>
    <font>
      <sz val="10"/>
      <name val="Geo_Arial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</font>
    <font>
      <i/>
      <sz val="10"/>
      <name val="Sylfaen"/>
      <family val="1"/>
    </font>
    <font>
      <i/>
      <sz val="10"/>
      <color theme="1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name val="SPKolheti"/>
      <family val="1"/>
    </font>
    <font>
      <b/>
      <sz val="11"/>
      <name val="Sylfaen"/>
      <family val="1"/>
    </font>
    <font>
      <b/>
      <i/>
      <sz val="10"/>
      <color theme="1"/>
      <name val="Sylfaen"/>
      <family val="1"/>
    </font>
    <font>
      <b/>
      <sz val="8"/>
      <name val="Sylfaen"/>
      <family val="1"/>
    </font>
    <font>
      <sz val="8"/>
      <name val="Sylfaen"/>
      <family val="1"/>
    </font>
    <font>
      <sz val="9"/>
      <color theme="1"/>
      <name val="Calibri"/>
      <family val="2"/>
      <scheme val="minor"/>
    </font>
    <font>
      <sz val="10"/>
      <name val="AcadNusx"/>
    </font>
    <font>
      <sz val="10"/>
      <color theme="1"/>
      <name val="Arial"/>
      <family val="2"/>
    </font>
    <font>
      <i/>
      <sz val="8"/>
      <name val="Sylfaen"/>
      <family val="1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Sylfaen"/>
      <family val="1"/>
    </font>
    <font>
      <b/>
      <sz val="8"/>
      <color theme="1"/>
      <name val="Sylfaen"/>
      <family val="1"/>
    </font>
    <font>
      <sz val="9"/>
      <name val="Sylfaen"/>
      <family val="1"/>
    </font>
    <font>
      <sz val="8"/>
      <color rgb="FF00B050"/>
      <name val="Sylfaen"/>
      <family val="1"/>
    </font>
    <font>
      <sz val="8"/>
      <color rgb="FFFF0000"/>
      <name val="Sylfaen"/>
      <family val="1"/>
    </font>
    <font>
      <sz val="8"/>
      <color rgb="FFFF0000"/>
      <name val="Calibri"/>
      <family val="2"/>
      <scheme val="minor"/>
    </font>
    <font>
      <b/>
      <sz val="8"/>
      <color rgb="FFFF0000"/>
      <name val="Sylfaen"/>
      <family val="1"/>
    </font>
  </fonts>
  <fills count="8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lightGray"/>
    </fill>
    <fill>
      <patternFill patternType="lightGray">
        <bgColor theme="4" tint="0.79998168889431442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0962">
    <xf numFmtId="0" fontId="0" fillId="0" borderId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5" fillId="0" borderId="0"/>
    <xf numFmtId="172" fontId="26" fillId="37" borderId="0"/>
    <xf numFmtId="173" fontId="26" fillId="37" borderId="0"/>
    <xf numFmtId="172" fontId="26" fillId="37" borderId="0"/>
    <xf numFmtId="0" fontId="27" fillId="38" borderId="0" applyNumberFormat="0" applyBorder="0" applyAlignment="0" applyProtection="0"/>
    <xf numFmtId="0" fontId="3" fillId="13" borderId="0" applyNumberFormat="0" applyBorder="0" applyAlignment="0" applyProtection="0"/>
    <xf numFmtId="172" fontId="28" fillId="38" borderId="0" applyNumberFormat="0" applyBorder="0" applyAlignment="0" applyProtection="0"/>
    <xf numFmtId="172" fontId="28" fillId="38" borderId="0" applyNumberFormat="0" applyBorder="0" applyAlignment="0" applyProtection="0"/>
    <xf numFmtId="173" fontId="28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2" fontId="28" fillId="38" borderId="0" applyNumberFormat="0" applyBorder="0" applyAlignment="0" applyProtection="0"/>
    <xf numFmtId="173" fontId="28" fillId="38" borderId="0" applyNumberFormat="0" applyBorder="0" applyAlignment="0" applyProtection="0"/>
    <xf numFmtId="172" fontId="28" fillId="38" borderId="0" applyNumberFormat="0" applyBorder="0" applyAlignment="0" applyProtection="0"/>
    <xf numFmtId="172" fontId="28" fillId="38" borderId="0" applyNumberFormat="0" applyBorder="0" applyAlignment="0" applyProtection="0"/>
    <xf numFmtId="173" fontId="28" fillId="38" borderId="0" applyNumberFormat="0" applyBorder="0" applyAlignment="0" applyProtection="0"/>
    <xf numFmtId="172" fontId="28" fillId="38" borderId="0" applyNumberFormat="0" applyBorder="0" applyAlignment="0" applyProtection="0"/>
    <xf numFmtId="172" fontId="28" fillId="38" borderId="0" applyNumberFormat="0" applyBorder="0" applyAlignment="0" applyProtection="0"/>
    <xf numFmtId="173" fontId="28" fillId="38" borderId="0" applyNumberFormat="0" applyBorder="0" applyAlignment="0" applyProtection="0"/>
    <xf numFmtId="172" fontId="28" fillId="38" borderId="0" applyNumberFormat="0" applyBorder="0" applyAlignment="0" applyProtection="0"/>
    <xf numFmtId="172" fontId="28" fillId="38" borderId="0" applyNumberFormat="0" applyBorder="0" applyAlignment="0" applyProtection="0"/>
    <xf numFmtId="173" fontId="28" fillId="38" borderId="0" applyNumberFormat="0" applyBorder="0" applyAlignment="0" applyProtection="0"/>
    <xf numFmtId="172" fontId="28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3" fillId="17" borderId="0" applyNumberFormat="0" applyBorder="0" applyAlignment="0" applyProtection="0"/>
    <xf numFmtId="172" fontId="28" fillId="39" borderId="0" applyNumberFormat="0" applyBorder="0" applyAlignment="0" applyProtection="0"/>
    <xf numFmtId="172" fontId="28" fillId="39" borderId="0" applyNumberFormat="0" applyBorder="0" applyAlignment="0" applyProtection="0"/>
    <xf numFmtId="173" fontId="28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2" fontId="28" fillId="39" borderId="0" applyNumberFormat="0" applyBorder="0" applyAlignment="0" applyProtection="0"/>
    <xf numFmtId="173" fontId="28" fillId="39" borderId="0" applyNumberFormat="0" applyBorder="0" applyAlignment="0" applyProtection="0"/>
    <xf numFmtId="172" fontId="28" fillId="39" borderId="0" applyNumberFormat="0" applyBorder="0" applyAlignment="0" applyProtection="0"/>
    <xf numFmtId="172" fontId="28" fillId="39" borderId="0" applyNumberFormat="0" applyBorder="0" applyAlignment="0" applyProtection="0"/>
    <xf numFmtId="173" fontId="28" fillId="39" borderId="0" applyNumberFormat="0" applyBorder="0" applyAlignment="0" applyProtection="0"/>
    <xf numFmtId="172" fontId="28" fillId="39" borderId="0" applyNumberFormat="0" applyBorder="0" applyAlignment="0" applyProtection="0"/>
    <xf numFmtId="172" fontId="28" fillId="39" borderId="0" applyNumberFormat="0" applyBorder="0" applyAlignment="0" applyProtection="0"/>
    <xf numFmtId="173" fontId="28" fillId="39" borderId="0" applyNumberFormat="0" applyBorder="0" applyAlignment="0" applyProtection="0"/>
    <xf numFmtId="172" fontId="28" fillId="39" borderId="0" applyNumberFormat="0" applyBorder="0" applyAlignment="0" applyProtection="0"/>
    <xf numFmtId="172" fontId="28" fillId="39" borderId="0" applyNumberFormat="0" applyBorder="0" applyAlignment="0" applyProtection="0"/>
    <xf numFmtId="173" fontId="28" fillId="39" borderId="0" applyNumberFormat="0" applyBorder="0" applyAlignment="0" applyProtection="0"/>
    <xf numFmtId="172" fontId="28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1" borderId="0" applyNumberFormat="0" applyBorder="0" applyAlignment="0" applyProtection="0"/>
    <xf numFmtId="172" fontId="28" fillId="40" borderId="0" applyNumberFormat="0" applyBorder="0" applyAlignment="0" applyProtection="0"/>
    <xf numFmtId="172" fontId="28" fillId="40" borderId="0" applyNumberFormat="0" applyBorder="0" applyAlignment="0" applyProtection="0"/>
    <xf numFmtId="173" fontId="28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2" fontId="28" fillId="40" borderId="0" applyNumberFormat="0" applyBorder="0" applyAlignment="0" applyProtection="0"/>
    <xf numFmtId="173" fontId="28" fillId="40" borderId="0" applyNumberFormat="0" applyBorder="0" applyAlignment="0" applyProtection="0"/>
    <xf numFmtId="172" fontId="28" fillId="40" borderId="0" applyNumberFormat="0" applyBorder="0" applyAlignment="0" applyProtection="0"/>
    <xf numFmtId="172" fontId="28" fillId="40" borderId="0" applyNumberFormat="0" applyBorder="0" applyAlignment="0" applyProtection="0"/>
    <xf numFmtId="173" fontId="28" fillId="40" borderId="0" applyNumberFormat="0" applyBorder="0" applyAlignment="0" applyProtection="0"/>
    <xf numFmtId="172" fontId="28" fillId="40" borderId="0" applyNumberFormat="0" applyBorder="0" applyAlignment="0" applyProtection="0"/>
    <xf numFmtId="172" fontId="28" fillId="40" borderId="0" applyNumberFormat="0" applyBorder="0" applyAlignment="0" applyProtection="0"/>
    <xf numFmtId="173" fontId="28" fillId="40" borderId="0" applyNumberFormat="0" applyBorder="0" applyAlignment="0" applyProtection="0"/>
    <xf numFmtId="172" fontId="28" fillId="40" borderId="0" applyNumberFormat="0" applyBorder="0" applyAlignment="0" applyProtection="0"/>
    <xf numFmtId="172" fontId="28" fillId="40" borderId="0" applyNumberFormat="0" applyBorder="0" applyAlignment="0" applyProtection="0"/>
    <xf numFmtId="173" fontId="28" fillId="40" borderId="0" applyNumberFormat="0" applyBorder="0" applyAlignment="0" applyProtection="0"/>
    <xf numFmtId="172" fontId="28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3" fillId="25" borderId="0" applyNumberFormat="0" applyBorder="0" applyAlignment="0" applyProtection="0"/>
    <xf numFmtId="172" fontId="28" fillId="41" borderId="0" applyNumberFormat="0" applyBorder="0" applyAlignment="0" applyProtection="0"/>
    <xf numFmtId="172" fontId="28" fillId="41" borderId="0" applyNumberFormat="0" applyBorder="0" applyAlignment="0" applyProtection="0"/>
    <xf numFmtId="173" fontId="28" fillId="41" borderId="0" applyNumberFormat="0" applyBorder="0" applyAlignment="0" applyProtection="0"/>
    <xf numFmtId="0" fontId="27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2" fontId="28" fillId="41" borderId="0" applyNumberFormat="0" applyBorder="0" applyAlignment="0" applyProtection="0"/>
    <xf numFmtId="173" fontId="28" fillId="41" borderId="0" applyNumberFormat="0" applyBorder="0" applyAlignment="0" applyProtection="0"/>
    <xf numFmtId="172" fontId="28" fillId="41" borderId="0" applyNumberFormat="0" applyBorder="0" applyAlignment="0" applyProtection="0"/>
    <xf numFmtId="172" fontId="28" fillId="41" borderId="0" applyNumberFormat="0" applyBorder="0" applyAlignment="0" applyProtection="0"/>
    <xf numFmtId="173" fontId="28" fillId="41" borderId="0" applyNumberFormat="0" applyBorder="0" applyAlignment="0" applyProtection="0"/>
    <xf numFmtId="172" fontId="28" fillId="41" borderId="0" applyNumberFormat="0" applyBorder="0" applyAlignment="0" applyProtection="0"/>
    <xf numFmtId="172" fontId="28" fillId="41" borderId="0" applyNumberFormat="0" applyBorder="0" applyAlignment="0" applyProtection="0"/>
    <xf numFmtId="173" fontId="28" fillId="41" borderId="0" applyNumberFormat="0" applyBorder="0" applyAlignment="0" applyProtection="0"/>
    <xf numFmtId="172" fontId="28" fillId="41" borderId="0" applyNumberFormat="0" applyBorder="0" applyAlignment="0" applyProtection="0"/>
    <xf numFmtId="172" fontId="28" fillId="41" borderId="0" applyNumberFormat="0" applyBorder="0" applyAlignment="0" applyProtection="0"/>
    <xf numFmtId="173" fontId="28" fillId="41" borderId="0" applyNumberFormat="0" applyBorder="0" applyAlignment="0" applyProtection="0"/>
    <xf numFmtId="172" fontId="28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3" fillId="29" borderId="0" applyNumberFormat="0" applyBorder="0" applyAlignment="0" applyProtection="0"/>
    <xf numFmtId="172" fontId="28" fillId="42" borderId="0" applyNumberFormat="0" applyBorder="0" applyAlignment="0" applyProtection="0"/>
    <xf numFmtId="172" fontId="28" fillId="42" borderId="0" applyNumberFormat="0" applyBorder="0" applyAlignment="0" applyProtection="0"/>
    <xf numFmtId="173" fontId="28" fillId="42" borderId="0" applyNumberFormat="0" applyBorder="0" applyAlignment="0" applyProtection="0"/>
    <xf numFmtId="0" fontId="27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2" fontId="28" fillId="42" borderId="0" applyNumberFormat="0" applyBorder="0" applyAlignment="0" applyProtection="0"/>
    <xf numFmtId="173" fontId="28" fillId="42" borderId="0" applyNumberFormat="0" applyBorder="0" applyAlignment="0" applyProtection="0"/>
    <xf numFmtId="172" fontId="28" fillId="42" borderId="0" applyNumberFormat="0" applyBorder="0" applyAlignment="0" applyProtection="0"/>
    <xf numFmtId="172" fontId="28" fillId="42" borderId="0" applyNumberFormat="0" applyBorder="0" applyAlignment="0" applyProtection="0"/>
    <xf numFmtId="173" fontId="28" fillId="42" borderId="0" applyNumberFormat="0" applyBorder="0" applyAlignment="0" applyProtection="0"/>
    <xf numFmtId="172" fontId="28" fillId="42" borderId="0" applyNumberFormat="0" applyBorder="0" applyAlignment="0" applyProtection="0"/>
    <xf numFmtId="172" fontId="28" fillId="42" borderId="0" applyNumberFormat="0" applyBorder="0" applyAlignment="0" applyProtection="0"/>
    <xf numFmtId="173" fontId="28" fillId="42" borderId="0" applyNumberFormat="0" applyBorder="0" applyAlignment="0" applyProtection="0"/>
    <xf numFmtId="172" fontId="28" fillId="42" borderId="0" applyNumberFormat="0" applyBorder="0" applyAlignment="0" applyProtection="0"/>
    <xf numFmtId="172" fontId="28" fillId="42" borderId="0" applyNumberFormat="0" applyBorder="0" applyAlignment="0" applyProtection="0"/>
    <xf numFmtId="173" fontId="28" fillId="42" borderId="0" applyNumberFormat="0" applyBorder="0" applyAlignment="0" applyProtection="0"/>
    <xf numFmtId="172" fontId="28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3" fillId="33" borderId="0" applyNumberFormat="0" applyBorder="0" applyAlignment="0" applyProtection="0"/>
    <xf numFmtId="172" fontId="28" fillId="43" borderId="0" applyNumberFormat="0" applyBorder="0" applyAlignment="0" applyProtection="0"/>
    <xf numFmtId="172" fontId="28" fillId="43" borderId="0" applyNumberFormat="0" applyBorder="0" applyAlignment="0" applyProtection="0"/>
    <xf numFmtId="173" fontId="28" fillId="43" borderId="0" applyNumberFormat="0" applyBorder="0" applyAlignment="0" applyProtection="0"/>
    <xf numFmtId="0" fontId="27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2" fontId="28" fillId="43" borderId="0" applyNumberFormat="0" applyBorder="0" applyAlignment="0" applyProtection="0"/>
    <xf numFmtId="173" fontId="28" fillId="43" borderId="0" applyNumberFormat="0" applyBorder="0" applyAlignment="0" applyProtection="0"/>
    <xf numFmtId="172" fontId="28" fillId="43" borderId="0" applyNumberFormat="0" applyBorder="0" applyAlignment="0" applyProtection="0"/>
    <xf numFmtId="172" fontId="28" fillId="43" borderId="0" applyNumberFormat="0" applyBorder="0" applyAlignment="0" applyProtection="0"/>
    <xf numFmtId="173" fontId="28" fillId="43" borderId="0" applyNumberFormat="0" applyBorder="0" applyAlignment="0" applyProtection="0"/>
    <xf numFmtId="172" fontId="28" fillId="43" borderId="0" applyNumberFormat="0" applyBorder="0" applyAlignment="0" applyProtection="0"/>
    <xf numFmtId="172" fontId="28" fillId="43" borderId="0" applyNumberFormat="0" applyBorder="0" applyAlignment="0" applyProtection="0"/>
    <xf numFmtId="173" fontId="28" fillId="43" borderId="0" applyNumberFormat="0" applyBorder="0" applyAlignment="0" applyProtection="0"/>
    <xf numFmtId="172" fontId="28" fillId="43" borderId="0" applyNumberFormat="0" applyBorder="0" applyAlignment="0" applyProtection="0"/>
    <xf numFmtId="172" fontId="28" fillId="43" borderId="0" applyNumberFormat="0" applyBorder="0" applyAlignment="0" applyProtection="0"/>
    <xf numFmtId="173" fontId="28" fillId="43" borderId="0" applyNumberFormat="0" applyBorder="0" applyAlignment="0" applyProtection="0"/>
    <xf numFmtId="172" fontId="28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3" fillId="14" borderId="0" applyNumberFormat="0" applyBorder="0" applyAlignment="0" applyProtection="0"/>
    <xf numFmtId="172" fontId="28" fillId="44" borderId="0" applyNumberFormat="0" applyBorder="0" applyAlignment="0" applyProtection="0"/>
    <xf numFmtId="172" fontId="28" fillId="44" borderId="0" applyNumberFormat="0" applyBorder="0" applyAlignment="0" applyProtection="0"/>
    <xf numFmtId="173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2" fontId="28" fillId="44" borderId="0" applyNumberFormat="0" applyBorder="0" applyAlignment="0" applyProtection="0"/>
    <xf numFmtId="173" fontId="28" fillId="44" borderId="0" applyNumberFormat="0" applyBorder="0" applyAlignment="0" applyProtection="0"/>
    <xf numFmtId="172" fontId="28" fillId="44" borderId="0" applyNumberFormat="0" applyBorder="0" applyAlignment="0" applyProtection="0"/>
    <xf numFmtId="172" fontId="28" fillId="44" borderId="0" applyNumberFormat="0" applyBorder="0" applyAlignment="0" applyProtection="0"/>
    <xf numFmtId="173" fontId="28" fillId="44" borderId="0" applyNumberFormat="0" applyBorder="0" applyAlignment="0" applyProtection="0"/>
    <xf numFmtId="172" fontId="28" fillId="44" borderId="0" applyNumberFormat="0" applyBorder="0" applyAlignment="0" applyProtection="0"/>
    <xf numFmtId="172" fontId="28" fillId="44" borderId="0" applyNumberFormat="0" applyBorder="0" applyAlignment="0" applyProtection="0"/>
    <xf numFmtId="173" fontId="28" fillId="44" borderId="0" applyNumberFormat="0" applyBorder="0" applyAlignment="0" applyProtection="0"/>
    <xf numFmtId="172" fontId="28" fillId="44" borderId="0" applyNumberFormat="0" applyBorder="0" applyAlignment="0" applyProtection="0"/>
    <xf numFmtId="172" fontId="28" fillId="44" borderId="0" applyNumberFormat="0" applyBorder="0" applyAlignment="0" applyProtection="0"/>
    <xf numFmtId="173" fontId="28" fillId="44" borderId="0" applyNumberFormat="0" applyBorder="0" applyAlignment="0" applyProtection="0"/>
    <xf numFmtId="172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3" fillId="18" borderId="0" applyNumberFormat="0" applyBorder="0" applyAlignment="0" applyProtection="0"/>
    <xf numFmtId="172" fontId="28" fillId="45" borderId="0" applyNumberFormat="0" applyBorder="0" applyAlignment="0" applyProtection="0"/>
    <xf numFmtId="172" fontId="28" fillId="45" borderId="0" applyNumberFormat="0" applyBorder="0" applyAlignment="0" applyProtection="0"/>
    <xf numFmtId="173" fontId="28" fillId="45" borderId="0" applyNumberFormat="0" applyBorder="0" applyAlignment="0" applyProtection="0"/>
    <xf numFmtId="0" fontId="27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2" fontId="28" fillId="45" borderId="0" applyNumberFormat="0" applyBorder="0" applyAlignment="0" applyProtection="0"/>
    <xf numFmtId="173" fontId="28" fillId="45" borderId="0" applyNumberFormat="0" applyBorder="0" applyAlignment="0" applyProtection="0"/>
    <xf numFmtId="172" fontId="28" fillId="45" borderId="0" applyNumberFormat="0" applyBorder="0" applyAlignment="0" applyProtection="0"/>
    <xf numFmtId="172" fontId="28" fillId="45" borderId="0" applyNumberFormat="0" applyBorder="0" applyAlignment="0" applyProtection="0"/>
    <xf numFmtId="173" fontId="28" fillId="45" borderId="0" applyNumberFormat="0" applyBorder="0" applyAlignment="0" applyProtection="0"/>
    <xf numFmtId="172" fontId="28" fillId="45" borderId="0" applyNumberFormat="0" applyBorder="0" applyAlignment="0" applyProtection="0"/>
    <xf numFmtId="172" fontId="28" fillId="45" borderId="0" applyNumberFormat="0" applyBorder="0" applyAlignment="0" applyProtection="0"/>
    <xf numFmtId="173" fontId="28" fillId="45" borderId="0" applyNumberFormat="0" applyBorder="0" applyAlignment="0" applyProtection="0"/>
    <xf numFmtId="172" fontId="28" fillId="45" borderId="0" applyNumberFormat="0" applyBorder="0" applyAlignment="0" applyProtection="0"/>
    <xf numFmtId="172" fontId="28" fillId="45" borderId="0" applyNumberFormat="0" applyBorder="0" applyAlignment="0" applyProtection="0"/>
    <xf numFmtId="173" fontId="28" fillId="45" borderId="0" applyNumberFormat="0" applyBorder="0" applyAlignment="0" applyProtection="0"/>
    <xf numFmtId="172" fontId="28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3" fillId="22" borderId="0" applyNumberFormat="0" applyBorder="0" applyAlignment="0" applyProtection="0"/>
    <xf numFmtId="172" fontId="28" fillId="46" borderId="0" applyNumberFormat="0" applyBorder="0" applyAlignment="0" applyProtection="0"/>
    <xf numFmtId="172" fontId="28" fillId="46" borderId="0" applyNumberFormat="0" applyBorder="0" applyAlignment="0" applyProtection="0"/>
    <xf numFmtId="173" fontId="28" fillId="46" borderId="0" applyNumberFormat="0" applyBorder="0" applyAlignment="0" applyProtection="0"/>
    <xf numFmtId="0" fontId="27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2" fontId="28" fillId="46" borderId="0" applyNumberFormat="0" applyBorder="0" applyAlignment="0" applyProtection="0"/>
    <xf numFmtId="173" fontId="28" fillId="46" borderId="0" applyNumberFormat="0" applyBorder="0" applyAlignment="0" applyProtection="0"/>
    <xf numFmtId="172" fontId="28" fillId="46" borderId="0" applyNumberFormat="0" applyBorder="0" applyAlignment="0" applyProtection="0"/>
    <xf numFmtId="172" fontId="28" fillId="46" borderId="0" applyNumberFormat="0" applyBorder="0" applyAlignment="0" applyProtection="0"/>
    <xf numFmtId="173" fontId="28" fillId="46" borderId="0" applyNumberFormat="0" applyBorder="0" applyAlignment="0" applyProtection="0"/>
    <xf numFmtId="172" fontId="28" fillId="46" borderId="0" applyNumberFormat="0" applyBorder="0" applyAlignment="0" applyProtection="0"/>
    <xf numFmtId="172" fontId="28" fillId="46" borderId="0" applyNumberFormat="0" applyBorder="0" applyAlignment="0" applyProtection="0"/>
    <xf numFmtId="173" fontId="28" fillId="46" borderId="0" applyNumberFormat="0" applyBorder="0" applyAlignment="0" applyProtection="0"/>
    <xf numFmtId="172" fontId="28" fillId="46" borderId="0" applyNumberFormat="0" applyBorder="0" applyAlignment="0" applyProtection="0"/>
    <xf numFmtId="172" fontId="28" fillId="46" borderId="0" applyNumberFormat="0" applyBorder="0" applyAlignment="0" applyProtection="0"/>
    <xf numFmtId="173" fontId="28" fillId="46" borderId="0" applyNumberFormat="0" applyBorder="0" applyAlignment="0" applyProtection="0"/>
    <xf numFmtId="172" fontId="28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3" fillId="26" borderId="0" applyNumberFormat="0" applyBorder="0" applyAlignment="0" applyProtection="0"/>
    <xf numFmtId="172" fontId="28" fillId="41" borderId="0" applyNumberFormat="0" applyBorder="0" applyAlignment="0" applyProtection="0"/>
    <xf numFmtId="172" fontId="28" fillId="41" borderId="0" applyNumberFormat="0" applyBorder="0" applyAlignment="0" applyProtection="0"/>
    <xf numFmtId="173" fontId="28" fillId="41" borderId="0" applyNumberFormat="0" applyBorder="0" applyAlignment="0" applyProtection="0"/>
    <xf numFmtId="0" fontId="27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72" fontId="28" fillId="41" borderId="0" applyNumberFormat="0" applyBorder="0" applyAlignment="0" applyProtection="0"/>
    <xf numFmtId="173" fontId="28" fillId="41" borderId="0" applyNumberFormat="0" applyBorder="0" applyAlignment="0" applyProtection="0"/>
    <xf numFmtId="172" fontId="28" fillId="41" borderId="0" applyNumberFormat="0" applyBorder="0" applyAlignment="0" applyProtection="0"/>
    <xf numFmtId="172" fontId="28" fillId="41" borderId="0" applyNumberFormat="0" applyBorder="0" applyAlignment="0" applyProtection="0"/>
    <xf numFmtId="173" fontId="28" fillId="41" borderId="0" applyNumberFormat="0" applyBorder="0" applyAlignment="0" applyProtection="0"/>
    <xf numFmtId="172" fontId="28" fillId="41" borderId="0" applyNumberFormat="0" applyBorder="0" applyAlignment="0" applyProtection="0"/>
    <xf numFmtId="172" fontId="28" fillId="41" borderId="0" applyNumberFormat="0" applyBorder="0" applyAlignment="0" applyProtection="0"/>
    <xf numFmtId="173" fontId="28" fillId="41" borderId="0" applyNumberFormat="0" applyBorder="0" applyAlignment="0" applyProtection="0"/>
    <xf numFmtId="172" fontId="28" fillId="41" borderId="0" applyNumberFormat="0" applyBorder="0" applyAlignment="0" applyProtection="0"/>
    <xf numFmtId="172" fontId="28" fillId="41" borderId="0" applyNumberFormat="0" applyBorder="0" applyAlignment="0" applyProtection="0"/>
    <xf numFmtId="173" fontId="28" fillId="41" borderId="0" applyNumberFormat="0" applyBorder="0" applyAlignment="0" applyProtection="0"/>
    <xf numFmtId="172" fontId="28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3" fillId="30" borderId="0" applyNumberFormat="0" applyBorder="0" applyAlignment="0" applyProtection="0"/>
    <xf numFmtId="172" fontId="28" fillId="44" borderId="0" applyNumberFormat="0" applyBorder="0" applyAlignment="0" applyProtection="0"/>
    <xf numFmtId="172" fontId="28" fillId="44" borderId="0" applyNumberFormat="0" applyBorder="0" applyAlignment="0" applyProtection="0"/>
    <xf numFmtId="173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72" fontId="28" fillId="44" borderId="0" applyNumberFormat="0" applyBorder="0" applyAlignment="0" applyProtection="0"/>
    <xf numFmtId="173" fontId="28" fillId="44" borderId="0" applyNumberFormat="0" applyBorder="0" applyAlignment="0" applyProtection="0"/>
    <xf numFmtId="172" fontId="28" fillId="44" borderId="0" applyNumberFormat="0" applyBorder="0" applyAlignment="0" applyProtection="0"/>
    <xf numFmtId="172" fontId="28" fillId="44" borderId="0" applyNumberFormat="0" applyBorder="0" applyAlignment="0" applyProtection="0"/>
    <xf numFmtId="173" fontId="28" fillId="44" borderId="0" applyNumberFormat="0" applyBorder="0" applyAlignment="0" applyProtection="0"/>
    <xf numFmtId="172" fontId="28" fillId="44" borderId="0" applyNumberFormat="0" applyBorder="0" applyAlignment="0" applyProtection="0"/>
    <xf numFmtId="172" fontId="28" fillId="44" borderId="0" applyNumberFormat="0" applyBorder="0" applyAlignment="0" applyProtection="0"/>
    <xf numFmtId="173" fontId="28" fillId="44" borderId="0" applyNumberFormat="0" applyBorder="0" applyAlignment="0" applyProtection="0"/>
    <xf numFmtId="172" fontId="28" fillId="44" borderId="0" applyNumberFormat="0" applyBorder="0" applyAlignment="0" applyProtection="0"/>
    <xf numFmtId="172" fontId="28" fillId="44" borderId="0" applyNumberFormat="0" applyBorder="0" applyAlignment="0" applyProtection="0"/>
    <xf numFmtId="173" fontId="28" fillId="44" borderId="0" applyNumberFormat="0" applyBorder="0" applyAlignment="0" applyProtection="0"/>
    <xf numFmtId="172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3" fillId="34" borderId="0" applyNumberFormat="0" applyBorder="0" applyAlignment="0" applyProtection="0"/>
    <xf numFmtId="172" fontId="28" fillId="47" borderId="0" applyNumberFormat="0" applyBorder="0" applyAlignment="0" applyProtection="0"/>
    <xf numFmtId="172" fontId="28" fillId="47" borderId="0" applyNumberFormat="0" applyBorder="0" applyAlignment="0" applyProtection="0"/>
    <xf numFmtId="173" fontId="28" fillId="47" borderId="0" applyNumberFormat="0" applyBorder="0" applyAlignment="0" applyProtection="0"/>
    <xf numFmtId="0" fontId="27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72" fontId="28" fillId="47" borderId="0" applyNumberFormat="0" applyBorder="0" applyAlignment="0" applyProtection="0"/>
    <xf numFmtId="173" fontId="28" fillId="47" borderId="0" applyNumberFormat="0" applyBorder="0" applyAlignment="0" applyProtection="0"/>
    <xf numFmtId="172" fontId="28" fillId="47" borderId="0" applyNumberFormat="0" applyBorder="0" applyAlignment="0" applyProtection="0"/>
    <xf numFmtId="172" fontId="28" fillId="47" borderId="0" applyNumberFormat="0" applyBorder="0" applyAlignment="0" applyProtection="0"/>
    <xf numFmtId="173" fontId="28" fillId="47" borderId="0" applyNumberFormat="0" applyBorder="0" applyAlignment="0" applyProtection="0"/>
    <xf numFmtId="172" fontId="28" fillId="47" borderId="0" applyNumberFormat="0" applyBorder="0" applyAlignment="0" applyProtection="0"/>
    <xf numFmtId="172" fontId="28" fillId="47" borderId="0" applyNumberFormat="0" applyBorder="0" applyAlignment="0" applyProtection="0"/>
    <xf numFmtId="173" fontId="28" fillId="47" borderId="0" applyNumberFormat="0" applyBorder="0" applyAlignment="0" applyProtection="0"/>
    <xf numFmtId="172" fontId="28" fillId="47" borderId="0" applyNumberFormat="0" applyBorder="0" applyAlignment="0" applyProtection="0"/>
    <xf numFmtId="172" fontId="28" fillId="47" borderId="0" applyNumberFormat="0" applyBorder="0" applyAlignment="0" applyProtection="0"/>
    <xf numFmtId="173" fontId="28" fillId="47" borderId="0" applyNumberFormat="0" applyBorder="0" applyAlignment="0" applyProtection="0"/>
    <xf numFmtId="172" fontId="28" fillId="47" borderId="0" applyNumberFormat="0" applyBorder="0" applyAlignment="0" applyProtection="0"/>
    <xf numFmtId="0" fontId="27" fillId="47" borderId="0" applyNumberFormat="0" applyBorder="0" applyAlignment="0" applyProtection="0"/>
    <xf numFmtId="0" fontId="29" fillId="48" borderId="0" applyNumberFormat="0" applyBorder="0" applyAlignment="0" applyProtection="0"/>
    <xf numFmtId="0" fontId="30" fillId="15" borderId="0" applyNumberFormat="0" applyBorder="0" applyAlignment="0" applyProtection="0"/>
    <xf numFmtId="172" fontId="31" fillId="48" borderId="0" applyNumberFormat="0" applyBorder="0" applyAlignment="0" applyProtection="0"/>
    <xf numFmtId="172" fontId="31" fillId="48" borderId="0" applyNumberFormat="0" applyBorder="0" applyAlignment="0" applyProtection="0"/>
    <xf numFmtId="173" fontId="31" fillId="48" borderId="0" applyNumberFormat="0" applyBorder="0" applyAlignment="0" applyProtection="0"/>
    <xf numFmtId="0" fontId="29" fillId="48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72" fontId="31" fillId="48" borderId="0" applyNumberFormat="0" applyBorder="0" applyAlignment="0" applyProtection="0"/>
    <xf numFmtId="173" fontId="31" fillId="48" borderId="0" applyNumberFormat="0" applyBorder="0" applyAlignment="0" applyProtection="0"/>
    <xf numFmtId="172" fontId="31" fillId="48" borderId="0" applyNumberFormat="0" applyBorder="0" applyAlignment="0" applyProtection="0"/>
    <xf numFmtId="172" fontId="31" fillId="48" borderId="0" applyNumberFormat="0" applyBorder="0" applyAlignment="0" applyProtection="0"/>
    <xf numFmtId="173" fontId="31" fillId="48" borderId="0" applyNumberFormat="0" applyBorder="0" applyAlignment="0" applyProtection="0"/>
    <xf numFmtId="172" fontId="31" fillId="48" borderId="0" applyNumberFormat="0" applyBorder="0" applyAlignment="0" applyProtection="0"/>
    <xf numFmtId="172" fontId="31" fillId="48" borderId="0" applyNumberFormat="0" applyBorder="0" applyAlignment="0" applyProtection="0"/>
    <xf numFmtId="173" fontId="31" fillId="48" borderId="0" applyNumberFormat="0" applyBorder="0" applyAlignment="0" applyProtection="0"/>
    <xf numFmtId="172" fontId="31" fillId="48" borderId="0" applyNumberFormat="0" applyBorder="0" applyAlignment="0" applyProtection="0"/>
    <xf numFmtId="172" fontId="31" fillId="48" borderId="0" applyNumberFormat="0" applyBorder="0" applyAlignment="0" applyProtection="0"/>
    <xf numFmtId="173" fontId="31" fillId="48" borderId="0" applyNumberFormat="0" applyBorder="0" applyAlignment="0" applyProtection="0"/>
    <xf numFmtId="172" fontId="31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5" borderId="0" applyNumberFormat="0" applyBorder="0" applyAlignment="0" applyProtection="0"/>
    <xf numFmtId="0" fontId="30" fillId="19" borderId="0" applyNumberFormat="0" applyBorder="0" applyAlignment="0" applyProtection="0"/>
    <xf numFmtId="172" fontId="31" fillId="45" borderId="0" applyNumberFormat="0" applyBorder="0" applyAlignment="0" applyProtection="0"/>
    <xf numFmtId="172" fontId="31" fillId="45" borderId="0" applyNumberFormat="0" applyBorder="0" applyAlignment="0" applyProtection="0"/>
    <xf numFmtId="173" fontId="31" fillId="45" borderId="0" applyNumberFormat="0" applyBorder="0" applyAlignment="0" applyProtection="0"/>
    <xf numFmtId="0" fontId="29" fillId="4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172" fontId="31" fillId="45" borderId="0" applyNumberFormat="0" applyBorder="0" applyAlignment="0" applyProtection="0"/>
    <xf numFmtId="173" fontId="31" fillId="45" borderId="0" applyNumberFormat="0" applyBorder="0" applyAlignment="0" applyProtection="0"/>
    <xf numFmtId="172" fontId="31" fillId="45" borderId="0" applyNumberFormat="0" applyBorder="0" applyAlignment="0" applyProtection="0"/>
    <xf numFmtId="172" fontId="31" fillId="45" borderId="0" applyNumberFormat="0" applyBorder="0" applyAlignment="0" applyProtection="0"/>
    <xf numFmtId="173" fontId="31" fillId="45" borderId="0" applyNumberFormat="0" applyBorder="0" applyAlignment="0" applyProtection="0"/>
    <xf numFmtId="172" fontId="31" fillId="45" borderId="0" applyNumberFormat="0" applyBorder="0" applyAlignment="0" applyProtection="0"/>
    <xf numFmtId="172" fontId="31" fillId="45" borderId="0" applyNumberFormat="0" applyBorder="0" applyAlignment="0" applyProtection="0"/>
    <xf numFmtId="173" fontId="31" fillId="45" borderId="0" applyNumberFormat="0" applyBorder="0" applyAlignment="0" applyProtection="0"/>
    <xf numFmtId="172" fontId="31" fillId="45" borderId="0" applyNumberFormat="0" applyBorder="0" applyAlignment="0" applyProtection="0"/>
    <xf numFmtId="172" fontId="31" fillId="45" borderId="0" applyNumberFormat="0" applyBorder="0" applyAlignment="0" applyProtection="0"/>
    <xf numFmtId="173" fontId="31" fillId="45" borderId="0" applyNumberFormat="0" applyBorder="0" applyAlignment="0" applyProtection="0"/>
    <xf numFmtId="172" fontId="31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30" fillId="23" borderId="0" applyNumberFormat="0" applyBorder="0" applyAlignment="0" applyProtection="0"/>
    <xf numFmtId="172" fontId="31" fillId="46" borderId="0" applyNumberFormat="0" applyBorder="0" applyAlignment="0" applyProtection="0"/>
    <xf numFmtId="172" fontId="31" fillId="46" borderId="0" applyNumberFormat="0" applyBorder="0" applyAlignment="0" applyProtection="0"/>
    <xf numFmtId="173" fontId="31" fillId="46" borderId="0" applyNumberFormat="0" applyBorder="0" applyAlignment="0" applyProtection="0"/>
    <xf numFmtId="0" fontId="29" fillId="4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172" fontId="31" fillId="46" borderId="0" applyNumberFormat="0" applyBorder="0" applyAlignment="0" applyProtection="0"/>
    <xf numFmtId="173" fontId="31" fillId="46" borderId="0" applyNumberFormat="0" applyBorder="0" applyAlignment="0" applyProtection="0"/>
    <xf numFmtId="172" fontId="31" fillId="46" borderId="0" applyNumberFormat="0" applyBorder="0" applyAlignment="0" applyProtection="0"/>
    <xf numFmtId="172" fontId="31" fillId="46" borderId="0" applyNumberFormat="0" applyBorder="0" applyAlignment="0" applyProtection="0"/>
    <xf numFmtId="173" fontId="31" fillId="46" borderId="0" applyNumberFormat="0" applyBorder="0" applyAlignment="0" applyProtection="0"/>
    <xf numFmtId="172" fontId="31" fillId="46" borderId="0" applyNumberFormat="0" applyBorder="0" applyAlignment="0" applyProtection="0"/>
    <xf numFmtId="172" fontId="31" fillId="46" borderId="0" applyNumberFormat="0" applyBorder="0" applyAlignment="0" applyProtection="0"/>
    <xf numFmtId="173" fontId="31" fillId="46" borderId="0" applyNumberFormat="0" applyBorder="0" applyAlignment="0" applyProtection="0"/>
    <xf numFmtId="172" fontId="31" fillId="46" borderId="0" applyNumberFormat="0" applyBorder="0" applyAlignment="0" applyProtection="0"/>
    <xf numFmtId="172" fontId="31" fillId="46" borderId="0" applyNumberFormat="0" applyBorder="0" applyAlignment="0" applyProtection="0"/>
    <xf numFmtId="173" fontId="31" fillId="46" borderId="0" applyNumberFormat="0" applyBorder="0" applyAlignment="0" applyProtection="0"/>
    <xf numFmtId="172" fontId="31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9" borderId="0" applyNumberFormat="0" applyBorder="0" applyAlignment="0" applyProtection="0"/>
    <xf numFmtId="0" fontId="30" fillId="27" borderId="0" applyNumberFormat="0" applyBorder="0" applyAlignment="0" applyProtection="0"/>
    <xf numFmtId="172" fontId="31" fillId="49" borderId="0" applyNumberFormat="0" applyBorder="0" applyAlignment="0" applyProtection="0"/>
    <xf numFmtId="172" fontId="31" fillId="49" borderId="0" applyNumberFormat="0" applyBorder="0" applyAlignment="0" applyProtection="0"/>
    <xf numFmtId="173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2" fontId="31" fillId="49" borderId="0" applyNumberFormat="0" applyBorder="0" applyAlignment="0" applyProtection="0"/>
    <xf numFmtId="173" fontId="31" fillId="49" borderId="0" applyNumberFormat="0" applyBorder="0" applyAlignment="0" applyProtection="0"/>
    <xf numFmtId="172" fontId="31" fillId="49" borderId="0" applyNumberFormat="0" applyBorder="0" applyAlignment="0" applyProtection="0"/>
    <xf numFmtId="172" fontId="31" fillId="49" borderId="0" applyNumberFormat="0" applyBorder="0" applyAlignment="0" applyProtection="0"/>
    <xf numFmtId="173" fontId="31" fillId="49" borderId="0" applyNumberFormat="0" applyBorder="0" applyAlignment="0" applyProtection="0"/>
    <xf numFmtId="172" fontId="31" fillId="49" borderId="0" applyNumberFormat="0" applyBorder="0" applyAlignment="0" applyProtection="0"/>
    <xf numFmtId="172" fontId="31" fillId="49" borderId="0" applyNumberFormat="0" applyBorder="0" applyAlignment="0" applyProtection="0"/>
    <xf numFmtId="173" fontId="31" fillId="49" borderId="0" applyNumberFormat="0" applyBorder="0" applyAlignment="0" applyProtection="0"/>
    <xf numFmtId="172" fontId="31" fillId="49" borderId="0" applyNumberFormat="0" applyBorder="0" applyAlignment="0" applyProtection="0"/>
    <xf numFmtId="172" fontId="31" fillId="49" borderId="0" applyNumberFormat="0" applyBorder="0" applyAlignment="0" applyProtection="0"/>
    <xf numFmtId="173" fontId="31" fillId="49" borderId="0" applyNumberFormat="0" applyBorder="0" applyAlignment="0" applyProtection="0"/>
    <xf numFmtId="172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30" fillId="31" borderId="0" applyNumberFormat="0" applyBorder="0" applyAlignment="0" applyProtection="0"/>
    <xf numFmtId="172" fontId="31" fillId="50" borderId="0" applyNumberFormat="0" applyBorder="0" applyAlignment="0" applyProtection="0"/>
    <xf numFmtId="172" fontId="31" fillId="50" borderId="0" applyNumberFormat="0" applyBorder="0" applyAlignment="0" applyProtection="0"/>
    <xf numFmtId="173" fontId="31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172" fontId="31" fillId="50" borderId="0" applyNumberFormat="0" applyBorder="0" applyAlignment="0" applyProtection="0"/>
    <xf numFmtId="173" fontId="31" fillId="50" borderId="0" applyNumberFormat="0" applyBorder="0" applyAlignment="0" applyProtection="0"/>
    <xf numFmtId="172" fontId="31" fillId="50" borderId="0" applyNumberFormat="0" applyBorder="0" applyAlignment="0" applyProtection="0"/>
    <xf numFmtId="172" fontId="31" fillId="50" borderId="0" applyNumberFormat="0" applyBorder="0" applyAlignment="0" applyProtection="0"/>
    <xf numFmtId="173" fontId="31" fillId="50" borderId="0" applyNumberFormat="0" applyBorder="0" applyAlignment="0" applyProtection="0"/>
    <xf numFmtId="172" fontId="31" fillId="50" borderId="0" applyNumberFormat="0" applyBorder="0" applyAlignment="0" applyProtection="0"/>
    <xf numFmtId="172" fontId="31" fillId="50" borderId="0" applyNumberFormat="0" applyBorder="0" applyAlignment="0" applyProtection="0"/>
    <xf numFmtId="173" fontId="31" fillId="50" borderId="0" applyNumberFormat="0" applyBorder="0" applyAlignment="0" applyProtection="0"/>
    <xf numFmtId="172" fontId="31" fillId="50" borderId="0" applyNumberFormat="0" applyBorder="0" applyAlignment="0" applyProtection="0"/>
    <xf numFmtId="172" fontId="31" fillId="50" borderId="0" applyNumberFormat="0" applyBorder="0" applyAlignment="0" applyProtection="0"/>
    <xf numFmtId="173" fontId="31" fillId="50" borderId="0" applyNumberFormat="0" applyBorder="0" applyAlignment="0" applyProtection="0"/>
    <xf numFmtId="172" fontId="31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30" fillId="35" borderId="0" applyNumberFormat="0" applyBorder="0" applyAlignment="0" applyProtection="0"/>
    <xf numFmtId="172" fontId="31" fillId="51" borderId="0" applyNumberFormat="0" applyBorder="0" applyAlignment="0" applyProtection="0"/>
    <xf numFmtId="172" fontId="31" fillId="51" borderId="0" applyNumberFormat="0" applyBorder="0" applyAlignment="0" applyProtection="0"/>
    <xf numFmtId="173" fontId="31" fillId="51" borderId="0" applyNumberFormat="0" applyBorder="0" applyAlignment="0" applyProtection="0"/>
    <xf numFmtId="0" fontId="29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172" fontId="31" fillId="51" borderId="0" applyNumberFormat="0" applyBorder="0" applyAlignment="0" applyProtection="0"/>
    <xf numFmtId="173" fontId="31" fillId="51" borderId="0" applyNumberFormat="0" applyBorder="0" applyAlignment="0" applyProtection="0"/>
    <xf numFmtId="172" fontId="31" fillId="51" borderId="0" applyNumberFormat="0" applyBorder="0" applyAlignment="0" applyProtection="0"/>
    <xf numFmtId="172" fontId="31" fillId="51" borderId="0" applyNumberFormat="0" applyBorder="0" applyAlignment="0" applyProtection="0"/>
    <xf numFmtId="173" fontId="31" fillId="51" borderId="0" applyNumberFormat="0" applyBorder="0" applyAlignment="0" applyProtection="0"/>
    <xf numFmtId="172" fontId="31" fillId="51" borderId="0" applyNumberFormat="0" applyBorder="0" applyAlignment="0" applyProtection="0"/>
    <xf numFmtId="172" fontId="31" fillId="51" borderId="0" applyNumberFormat="0" applyBorder="0" applyAlignment="0" applyProtection="0"/>
    <xf numFmtId="173" fontId="31" fillId="51" borderId="0" applyNumberFormat="0" applyBorder="0" applyAlignment="0" applyProtection="0"/>
    <xf numFmtId="172" fontId="31" fillId="51" borderId="0" applyNumberFormat="0" applyBorder="0" applyAlignment="0" applyProtection="0"/>
    <xf numFmtId="172" fontId="31" fillId="51" borderId="0" applyNumberFormat="0" applyBorder="0" applyAlignment="0" applyProtection="0"/>
    <xf numFmtId="173" fontId="31" fillId="51" borderId="0" applyNumberFormat="0" applyBorder="0" applyAlignment="0" applyProtection="0"/>
    <xf numFmtId="172" fontId="31" fillId="51" borderId="0" applyNumberFormat="0" applyBorder="0" applyAlignment="0" applyProtection="0"/>
    <xf numFmtId="0" fontId="29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30" fillId="12" borderId="0" applyNumberFormat="0" applyBorder="0" applyAlignment="0" applyProtection="0"/>
    <xf numFmtId="172" fontId="31" fillId="54" borderId="0" applyNumberFormat="0" applyBorder="0" applyAlignment="0" applyProtection="0"/>
    <xf numFmtId="172" fontId="31" fillId="54" borderId="0" applyNumberFormat="0" applyBorder="0" applyAlignment="0" applyProtection="0"/>
    <xf numFmtId="173" fontId="31" fillId="54" borderId="0" applyNumberFormat="0" applyBorder="0" applyAlignment="0" applyProtection="0"/>
    <xf numFmtId="0" fontId="29" fillId="5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172" fontId="31" fillId="54" borderId="0" applyNumberFormat="0" applyBorder="0" applyAlignment="0" applyProtection="0"/>
    <xf numFmtId="173" fontId="31" fillId="54" borderId="0" applyNumberFormat="0" applyBorder="0" applyAlignment="0" applyProtection="0"/>
    <xf numFmtId="172" fontId="31" fillId="54" borderId="0" applyNumberFormat="0" applyBorder="0" applyAlignment="0" applyProtection="0"/>
    <xf numFmtId="172" fontId="31" fillId="54" borderId="0" applyNumberFormat="0" applyBorder="0" applyAlignment="0" applyProtection="0"/>
    <xf numFmtId="173" fontId="31" fillId="54" borderId="0" applyNumberFormat="0" applyBorder="0" applyAlignment="0" applyProtection="0"/>
    <xf numFmtId="172" fontId="31" fillId="54" borderId="0" applyNumberFormat="0" applyBorder="0" applyAlignment="0" applyProtection="0"/>
    <xf numFmtId="172" fontId="31" fillId="54" borderId="0" applyNumberFormat="0" applyBorder="0" applyAlignment="0" applyProtection="0"/>
    <xf numFmtId="173" fontId="31" fillId="54" borderId="0" applyNumberFormat="0" applyBorder="0" applyAlignment="0" applyProtection="0"/>
    <xf numFmtId="172" fontId="31" fillId="54" borderId="0" applyNumberFormat="0" applyBorder="0" applyAlignment="0" applyProtection="0"/>
    <xf numFmtId="172" fontId="31" fillId="54" borderId="0" applyNumberFormat="0" applyBorder="0" applyAlignment="0" applyProtection="0"/>
    <xf numFmtId="173" fontId="31" fillId="54" borderId="0" applyNumberFormat="0" applyBorder="0" applyAlignment="0" applyProtection="0"/>
    <xf numFmtId="172" fontId="31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30" fillId="16" borderId="0" applyNumberFormat="0" applyBorder="0" applyAlignment="0" applyProtection="0"/>
    <xf numFmtId="172" fontId="31" fillId="58" borderId="0" applyNumberFormat="0" applyBorder="0" applyAlignment="0" applyProtection="0"/>
    <xf numFmtId="172" fontId="31" fillId="58" borderId="0" applyNumberFormat="0" applyBorder="0" applyAlignment="0" applyProtection="0"/>
    <xf numFmtId="173" fontId="31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172" fontId="31" fillId="58" borderId="0" applyNumberFormat="0" applyBorder="0" applyAlignment="0" applyProtection="0"/>
    <xf numFmtId="173" fontId="31" fillId="58" borderId="0" applyNumberFormat="0" applyBorder="0" applyAlignment="0" applyProtection="0"/>
    <xf numFmtId="172" fontId="31" fillId="58" borderId="0" applyNumberFormat="0" applyBorder="0" applyAlignment="0" applyProtection="0"/>
    <xf numFmtId="172" fontId="31" fillId="58" borderId="0" applyNumberFormat="0" applyBorder="0" applyAlignment="0" applyProtection="0"/>
    <xf numFmtId="173" fontId="31" fillId="58" borderId="0" applyNumberFormat="0" applyBorder="0" applyAlignment="0" applyProtection="0"/>
    <xf numFmtId="172" fontId="31" fillId="58" borderId="0" applyNumberFormat="0" applyBorder="0" applyAlignment="0" applyProtection="0"/>
    <xf numFmtId="172" fontId="31" fillId="58" borderId="0" applyNumberFormat="0" applyBorder="0" applyAlignment="0" applyProtection="0"/>
    <xf numFmtId="173" fontId="31" fillId="58" borderId="0" applyNumberFormat="0" applyBorder="0" applyAlignment="0" applyProtection="0"/>
    <xf numFmtId="172" fontId="31" fillId="58" borderId="0" applyNumberFormat="0" applyBorder="0" applyAlignment="0" applyProtection="0"/>
    <xf numFmtId="172" fontId="31" fillId="58" borderId="0" applyNumberFormat="0" applyBorder="0" applyAlignment="0" applyProtection="0"/>
    <xf numFmtId="173" fontId="31" fillId="58" borderId="0" applyNumberFormat="0" applyBorder="0" applyAlignment="0" applyProtection="0"/>
    <xf numFmtId="172" fontId="31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7" fillId="55" borderId="0" applyNumberFormat="0" applyBorder="0" applyAlignment="0" applyProtection="0"/>
    <xf numFmtId="0" fontId="27" fillId="59" borderId="0" applyNumberFormat="0" applyBorder="0" applyAlignment="0" applyProtection="0"/>
    <xf numFmtId="0" fontId="29" fillId="56" borderId="0" applyNumberFormat="0" applyBorder="0" applyAlignment="0" applyProtection="0"/>
    <xf numFmtId="0" fontId="29" fillId="60" borderId="0" applyNumberFormat="0" applyBorder="0" applyAlignment="0" applyProtection="0"/>
    <xf numFmtId="0" fontId="30" fillId="20" borderId="0" applyNumberFormat="0" applyBorder="0" applyAlignment="0" applyProtection="0"/>
    <xf numFmtId="172" fontId="31" fillId="60" borderId="0" applyNumberFormat="0" applyBorder="0" applyAlignment="0" applyProtection="0"/>
    <xf numFmtId="172" fontId="31" fillId="60" borderId="0" applyNumberFormat="0" applyBorder="0" applyAlignment="0" applyProtection="0"/>
    <xf numFmtId="173" fontId="31" fillId="60" borderId="0" applyNumberFormat="0" applyBorder="0" applyAlignment="0" applyProtection="0"/>
    <xf numFmtId="0" fontId="29" fillId="6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2" fontId="31" fillId="60" borderId="0" applyNumberFormat="0" applyBorder="0" applyAlignment="0" applyProtection="0"/>
    <xf numFmtId="173" fontId="31" fillId="60" borderId="0" applyNumberFormat="0" applyBorder="0" applyAlignment="0" applyProtection="0"/>
    <xf numFmtId="172" fontId="31" fillId="60" borderId="0" applyNumberFormat="0" applyBorder="0" applyAlignment="0" applyProtection="0"/>
    <xf numFmtId="172" fontId="31" fillId="60" borderId="0" applyNumberFormat="0" applyBorder="0" applyAlignment="0" applyProtection="0"/>
    <xf numFmtId="173" fontId="31" fillId="60" borderId="0" applyNumberFormat="0" applyBorder="0" applyAlignment="0" applyProtection="0"/>
    <xf numFmtId="172" fontId="31" fillId="60" borderId="0" applyNumberFormat="0" applyBorder="0" applyAlignment="0" applyProtection="0"/>
    <xf numFmtId="172" fontId="31" fillId="60" borderId="0" applyNumberFormat="0" applyBorder="0" applyAlignment="0" applyProtection="0"/>
    <xf numFmtId="173" fontId="31" fillId="60" borderId="0" applyNumberFormat="0" applyBorder="0" applyAlignment="0" applyProtection="0"/>
    <xf numFmtId="172" fontId="31" fillId="60" borderId="0" applyNumberFormat="0" applyBorder="0" applyAlignment="0" applyProtection="0"/>
    <xf numFmtId="172" fontId="31" fillId="60" borderId="0" applyNumberFormat="0" applyBorder="0" applyAlignment="0" applyProtection="0"/>
    <xf numFmtId="173" fontId="31" fillId="60" borderId="0" applyNumberFormat="0" applyBorder="0" applyAlignment="0" applyProtection="0"/>
    <xf numFmtId="172" fontId="31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7" fillId="52" borderId="0" applyNumberFormat="0" applyBorder="0" applyAlignment="0" applyProtection="0"/>
    <xf numFmtId="0" fontId="27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49" borderId="0" applyNumberFormat="0" applyBorder="0" applyAlignment="0" applyProtection="0"/>
    <xf numFmtId="0" fontId="30" fillId="24" borderId="0" applyNumberFormat="0" applyBorder="0" applyAlignment="0" applyProtection="0"/>
    <xf numFmtId="172" fontId="31" fillId="49" borderId="0" applyNumberFormat="0" applyBorder="0" applyAlignment="0" applyProtection="0"/>
    <xf numFmtId="172" fontId="31" fillId="49" borderId="0" applyNumberFormat="0" applyBorder="0" applyAlignment="0" applyProtection="0"/>
    <xf numFmtId="173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2" fontId="31" fillId="49" borderId="0" applyNumberFormat="0" applyBorder="0" applyAlignment="0" applyProtection="0"/>
    <xf numFmtId="173" fontId="31" fillId="49" borderId="0" applyNumberFormat="0" applyBorder="0" applyAlignment="0" applyProtection="0"/>
    <xf numFmtId="172" fontId="31" fillId="49" borderId="0" applyNumberFormat="0" applyBorder="0" applyAlignment="0" applyProtection="0"/>
    <xf numFmtId="172" fontId="31" fillId="49" borderId="0" applyNumberFormat="0" applyBorder="0" applyAlignment="0" applyProtection="0"/>
    <xf numFmtId="173" fontId="31" fillId="49" borderId="0" applyNumberFormat="0" applyBorder="0" applyAlignment="0" applyProtection="0"/>
    <xf numFmtId="172" fontId="31" fillId="49" borderId="0" applyNumberFormat="0" applyBorder="0" applyAlignment="0" applyProtection="0"/>
    <xf numFmtId="172" fontId="31" fillId="49" borderId="0" applyNumberFormat="0" applyBorder="0" applyAlignment="0" applyProtection="0"/>
    <xf numFmtId="173" fontId="31" fillId="49" borderId="0" applyNumberFormat="0" applyBorder="0" applyAlignment="0" applyProtection="0"/>
    <xf numFmtId="172" fontId="31" fillId="49" borderId="0" applyNumberFormat="0" applyBorder="0" applyAlignment="0" applyProtection="0"/>
    <xf numFmtId="172" fontId="31" fillId="49" borderId="0" applyNumberFormat="0" applyBorder="0" applyAlignment="0" applyProtection="0"/>
    <xf numFmtId="173" fontId="31" fillId="49" borderId="0" applyNumberFormat="0" applyBorder="0" applyAlignment="0" applyProtection="0"/>
    <xf numFmtId="172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7" fillId="61" borderId="0" applyNumberFormat="0" applyBorder="0" applyAlignment="0" applyProtection="0"/>
    <xf numFmtId="0" fontId="27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0" borderId="0" applyNumberFormat="0" applyBorder="0" applyAlignment="0" applyProtection="0"/>
    <xf numFmtId="0" fontId="30" fillId="28" borderId="0" applyNumberFormat="0" applyBorder="0" applyAlignment="0" applyProtection="0"/>
    <xf numFmtId="172" fontId="31" fillId="50" borderId="0" applyNumberFormat="0" applyBorder="0" applyAlignment="0" applyProtection="0"/>
    <xf numFmtId="172" fontId="31" fillId="50" borderId="0" applyNumberFormat="0" applyBorder="0" applyAlignment="0" applyProtection="0"/>
    <xf numFmtId="173" fontId="31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172" fontId="31" fillId="50" borderId="0" applyNumberFormat="0" applyBorder="0" applyAlignment="0" applyProtection="0"/>
    <xf numFmtId="173" fontId="31" fillId="50" borderId="0" applyNumberFormat="0" applyBorder="0" applyAlignment="0" applyProtection="0"/>
    <xf numFmtId="172" fontId="31" fillId="50" borderId="0" applyNumberFormat="0" applyBorder="0" applyAlignment="0" applyProtection="0"/>
    <xf numFmtId="172" fontId="31" fillId="50" borderId="0" applyNumberFormat="0" applyBorder="0" applyAlignment="0" applyProtection="0"/>
    <xf numFmtId="173" fontId="31" fillId="50" borderId="0" applyNumberFormat="0" applyBorder="0" applyAlignment="0" applyProtection="0"/>
    <xf numFmtId="172" fontId="31" fillId="50" borderId="0" applyNumberFormat="0" applyBorder="0" applyAlignment="0" applyProtection="0"/>
    <xf numFmtId="172" fontId="31" fillId="50" borderId="0" applyNumberFormat="0" applyBorder="0" applyAlignment="0" applyProtection="0"/>
    <xf numFmtId="173" fontId="31" fillId="50" borderId="0" applyNumberFormat="0" applyBorder="0" applyAlignment="0" applyProtection="0"/>
    <xf numFmtId="172" fontId="31" fillId="50" borderId="0" applyNumberFormat="0" applyBorder="0" applyAlignment="0" applyProtection="0"/>
    <xf numFmtId="172" fontId="31" fillId="50" borderId="0" applyNumberFormat="0" applyBorder="0" applyAlignment="0" applyProtection="0"/>
    <xf numFmtId="173" fontId="31" fillId="50" borderId="0" applyNumberFormat="0" applyBorder="0" applyAlignment="0" applyProtection="0"/>
    <xf numFmtId="172" fontId="31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7" fillId="55" borderId="0" applyNumberFormat="0" applyBorder="0" applyAlignment="0" applyProtection="0"/>
    <xf numFmtId="0" fontId="27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30" fillId="32" borderId="0" applyNumberFormat="0" applyBorder="0" applyAlignment="0" applyProtection="0"/>
    <xf numFmtId="172" fontId="31" fillId="63" borderId="0" applyNumberFormat="0" applyBorder="0" applyAlignment="0" applyProtection="0"/>
    <xf numFmtId="172" fontId="31" fillId="63" borderId="0" applyNumberFormat="0" applyBorder="0" applyAlignment="0" applyProtection="0"/>
    <xf numFmtId="173" fontId="31" fillId="63" borderId="0" applyNumberFormat="0" applyBorder="0" applyAlignment="0" applyProtection="0"/>
    <xf numFmtId="0" fontId="29" fillId="63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172" fontId="31" fillId="63" borderId="0" applyNumberFormat="0" applyBorder="0" applyAlignment="0" applyProtection="0"/>
    <xf numFmtId="173" fontId="31" fillId="63" borderId="0" applyNumberFormat="0" applyBorder="0" applyAlignment="0" applyProtection="0"/>
    <xf numFmtId="172" fontId="31" fillId="63" borderId="0" applyNumberFormat="0" applyBorder="0" applyAlignment="0" applyProtection="0"/>
    <xf numFmtId="172" fontId="31" fillId="63" borderId="0" applyNumberFormat="0" applyBorder="0" applyAlignment="0" applyProtection="0"/>
    <xf numFmtId="173" fontId="31" fillId="63" borderId="0" applyNumberFormat="0" applyBorder="0" applyAlignment="0" applyProtection="0"/>
    <xf numFmtId="172" fontId="31" fillId="63" borderId="0" applyNumberFormat="0" applyBorder="0" applyAlignment="0" applyProtection="0"/>
    <xf numFmtId="172" fontId="31" fillId="63" borderId="0" applyNumberFormat="0" applyBorder="0" applyAlignment="0" applyProtection="0"/>
    <xf numFmtId="173" fontId="31" fillId="63" borderId="0" applyNumberFormat="0" applyBorder="0" applyAlignment="0" applyProtection="0"/>
    <xf numFmtId="172" fontId="31" fillId="63" borderId="0" applyNumberFormat="0" applyBorder="0" applyAlignment="0" applyProtection="0"/>
    <xf numFmtId="172" fontId="31" fillId="63" borderId="0" applyNumberFormat="0" applyBorder="0" applyAlignment="0" applyProtection="0"/>
    <xf numFmtId="173" fontId="31" fillId="63" borderId="0" applyNumberFormat="0" applyBorder="0" applyAlignment="0" applyProtection="0"/>
    <xf numFmtId="172" fontId="31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2" fillId="39" borderId="0" applyNumberFormat="0" applyBorder="0" applyAlignment="0" applyProtection="0"/>
    <xf numFmtId="0" fontId="33" fillId="6" borderId="0" applyNumberFormat="0" applyBorder="0" applyAlignment="0" applyProtection="0"/>
    <xf numFmtId="172" fontId="34" fillId="39" borderId="0" applyNumberFormat="0" applyBorder="0" applyAlignment="0" applyProtection="0"/>
    <xf numFmtId="172" fontId="34" fillId="39" borderId="0" applyNumberFormat="0" applyBorder="0" applyAlignment="0" applyProtection="0"/>
    <xf numFmtId="173" fontId="34" fillId="39" borderId="0" applyNumberFormat="0" applyBorder="0" applyAlignment="0" applyProtection="0"/>
    <xf numFmtId="0" fontId="32" fillId="39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172" fontId="34" fillId="39" borderId="0" applyNumberFormat="0" applyBorder="0" applyAlignment="0" applyProtection="0"/>
    <xf numFmtId="173" fontId="34" fillId="39" borderId="0" applyNumberFormat="0" applyBorder="0" applyAlignment="0" applyProtection="0"/>
    <xf numFmtId="172" fontId="34" fillId="39" borderId="0" applyNumberFormat="0" applyBorder="0" applyAlignment="0" applyProtection="0"/>
    <xf numFmtId="172" fontId="34" fillId="39" borderId="0" applyNumberFormat="0" applyBorder="0" applyAlignment="0" applyProtection="0"/>
    <xf numFmtId="173" fontId="34" fillId="39" borderId="0" applyNumberFormat="0" applyBorder="0" applyAlignment="0" applyProtection="0"/>
    <xf numFmtId="172" fontId="34" fillId="39" borderId="0" applyNumberFormat="0" applyBorder="0" applyAlignment="0" applyProtection="0"/>
    <xf numFmtId="172" fontId="34" fillId="39" borderId="0" applyNumberFormat="0" applyBorder="0" applyAlignment="0" applyProtection="0"/>
    <xf numFmtId="173" fontId="34" fillId="39" borderId="0" applyNumberFormat="0" applyBorder="0" applyAlignment="0" applyProtection="0"/>
    <xf numFmtId="172" fontId="34" fillId="39" borderId="0" applyNumberFormat="0" applyBorder="0" applyAlignment="0" applyProtection="0"/>
    <xf numFmtId="172" fontId="34" fillId="39" borderId="0" applyNumberFormat="0" applyBorder="0" applyAlignment="0" applyProtection="0"/>
    <xf numFmtId="173" fontId="34" fillId="39" borderId="0" applyNumberFormat="0" applyBorder="0" applyAlignment="0" applyProtection="0"/>
    <xf numFmtId="172" fontId="34" fillId="39" borderId="0" applyNumberFormat="0" applyBorder="0" applyAlignment="0" applyProtection="0"/>
    <xf numFmtId="0" fontId="32" fillId="39" borderId="0" applyNumberFormat="0" applyBorder="0" applyAlignment="0" applyProtection="0"/>
    <xf numFmtId="174" fontId="35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5" fontId="37" fillId="0" borderId="0" applyFill="0" applyBorder="0" applyAlignment="0"/>
    <xf numFmtId="175" fontId="37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6" fontId="37" fillId="0" borderId="0" applyFill="0" applyBorder="0" applyAlignment="0"/>
    <xf numFmtId="177" fontId="37" fillId="0" borderId="0" applyFill="0" applyBorder="0" applyAlignment="0"/>
    <xf numFmtId="178" fontId="37" fillId="0" borderId="0" applyFill="0" applyBorder="0" applyAlignment="0"/>
    <xf numFmtId="179" fontId="37" fillId="0" borderId="0" applyFill="0" applyBorder="0" applyAlignment="0"/>
    <xf numFmtId="175" fontId="37" fillId="0" borderId="0" applyFill="0" applyBorder="0" applyAlignment="0"/>
    <xf numFmtId="180" fontId="37" fillId="0" borderId="0" applyFill="0" applyBorder="0" applyAlignment="0"/>
    <xf numFmtId="176" fontId="37" fillId="0" borderId="0" applyFill="0" applyBorder="0" applyAlignment="0"/>
    <xf numFmtId="0" fontId="38" fillId="64" borderId="43" applyNumberFormat="0" applyAlignment="0" applyProtection="0"/>
    <xf numFmtId="0" fontId="39" fillId="9" borderId="36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172" fontId="40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172" fontId="40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173" fontId="40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9" fillId="9" borderId="36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9" fillId="9" borderId="36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9" fillId="9" borderId="36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9" fillId="9" borderId="36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9" fillId="9" borderId="36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9" fillId="9" borderId="36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9" fillId="9" borderId="36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0" fontId="38" fillId="64" borderId="43" applyNumberFormat="0" applyAlignment="0" applyProtection="0"/>
    <xf numFmtId="172" fontId="40" fillId="64" borderId="43" applyNumberFormat="0" applyAlignment="0" applyProtection="0"/>
    <xf numFmtId="173" fontId="40" fillId="64" borderId="43" applyNumberFormat="0" applyAlignment="0" applyProtection="0"/>
    <xf numFmtId="172" fontId="40" fillId="64" borderId="43" applyNumberFormat="0" applyAlignment="0" applyProtection="0"/>
    <xf numFmtId="172" fontId="40" fillId="64" borderId="43" applyNumberFormat="0" applyAlignment="0" applyProtection="0"/>
    <xf numFmtId="173" fontId="40" fillId="64" borderId="43" applyNumberFormat="0" applyAlignment="0" applyProtection="0"/>
    <xf numFmtId="172" fontId="40" fillId="64" borderId="43" applyNumberFormat="0" applyAlignment="0" applyProtection="0"/>
    <xf numFmtId="172" fontId="40" fillId="64" borderId="43" applyNumberFormat="0" applyAlignment="0" applyProtection="0"/>
    <xf numFmtId="173" fontId="40" fillId="64" borderId="43" applyNumberFormat="0" applyAlignment="0" applyProtection="0"/>
    <xf numFmtId="172" fontId="40" fillId="64" borderId="43" applyNumberFormat="0" applyAlignment="0" applyProtection="0"/>
    <xf numFmtId="172" fontId="40" fillId="64" borderId="43" applyNumberFormat="0" applyAlignment="0" applyProtection="0"/>
    <xf numFmtId="173" fontId="40" fillId="64" borderId="43" applyNumberFormat="0" applyAlignment="0" applyProtection="0"/>
    <xf numFmtId="172" fontId="40" fillId="64" borderId="43" applyNumberFormat="0" applyAlignment="0" applyProtection="0"/>
    <xf numFmtId="0" fontId="38" fillId="64" borderId="43" applyNumberFormat="0" applyAlignment="0" applyProtection="0"/>
    <xf numFmtId="0" fontId="41" fillId="65" borderId="44" applyNumberFormat="0" applyAlignment="0" applyProtection="0"/>
    <xf numFmtId="0" fontId="42" fillId="10" borderId="39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0" fontId="41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0" fontId="42" fillId="10" borderId="39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173" fontId="43" fillId="65" borderId="44" applyNumberFormat="0" applyAlignment="0" applyProtection="0"/>
    <xf numFmtId="172" fontId="43" fillId="65" borderId="44" applyNumberFormat="0" applyAlignment="0" applyProtection="0"/>
    <xf numFmtId="0" fontId="41" fillId="65" borderId="44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3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quotePrefix="1">
      <protection locked="0"/>
    </xf>
    <xf numFmtId="168" fontId="27" fillId="0" borderId="0" applyFont="0" applyFill="0" applyBorder="0" applyAlignment="0" applyProtection="0"/>
    <xf numFmtId="168" fontId="2" fillId="0" borderId="0" quotePrefix="1">
      <protection locked="0"/>
    </xf>
    <xf numFmtId="168" fontId="27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2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82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2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82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5" fillId="0" borderId="0"/>
    <xf numFmtId="176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5" fillId="0" borderId="0"/>
    <xf numFmtId="14" fontId="46" fillId="0" borderId="0" applyFill="0" applyBorder="0" applyAlignment="0"/>
    <xf numFmtId="38" fontId="26" fillId="0" borderId="45">
      <alignment vertical="center"/>
    </xf>
    <xf numFmtId="38" fontId="26" fillId="0" borderId="45">
      <alignment vertical="center"/>
    </xf>
    <xf numFmtId="38" fontId="26" fillId="0" borderId="45">
      <alignment vertical="center"/>
    </xf>
    <xf numFmtId="38" fontId="26" fillId="0" borderId="45">
      <alignment vertical="center"/>
    </xf>
    <xf numFmtId="38" fontId="26" fillId="0" borderId="45">
      <alignment vertical="center"/>
    </xf>
    <xf numFmtId="38" fontId="26" fillId="0" borderId="45">
      <alignment vertical="center"/>
    </xf>
    <xf numFmtId="38" fontId="26" fillId="0" borderId="45">
      <alignment vertical="center"/>
    </xf>
    <xf numFmtId="38" fontId="26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47" fillId="66" borderId="0" applyNumberFormat="0" applyBorder="0" applyAlignment="0" applyProtection="0"/>
    <xf numFmtId="0" fontId="47" fillId="67" borderId="0" applyNumberFormat="0" applyBorder="0" applyAlignment="0" applyProtection="0"/>
    <xf numFmtId="0" fontId="47" fillId="68" borderId="0" applyNumberFormat="0" applyBorder="0" applyAlignment="0" applyProtection="0"/>
    <xf numFmtId="175" fontId="37" fillId="0" borderId="0" applyFill="0" applyBorder="0" applyAlignment="0"/>
    <xf numFmtId="176" fontId="37" fillId="0" borderId="0" applyFill="0" applyBorder="0" applyAlignment="0"/>
    <xf numFmtId="175" fontId="37" fillId="0" borderId="0" applyFill="0" applyBorder="0" applyAlignment="0"/>
    <xf numFmtId="180" fontId="37" fillId="0" borderId="0" applyFill="0" applyBorder="0" applyAlignment="0"/>
    <xf numFmtId="176" fontId="37" fillId="0" borderId="0" applyFill="0" applyBorder="0" applyAlignment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2" fillId="0" borderId="0"/>
    <xf numFmtId="0" fontId="2" fillId="0" borderId="0"/>
    <xf numFmtId="172" fontId="2" fillId="0" borderId="0"/>
    <xf numFmtId="0" fontId="36" fillId="0" borderId="3" applyNumberFormat="0" applyAlignment="0">
      <alignment horizontal="right"/>
      <protection locked="0"/>
    </xf>
    <xf numFmtId="0" fontId="36" fillId="0" borderId="3" applyNumberFormat="0" applyAlignment="0">
      <alignment horizontal="right"/>
      <protection locked="0"/>
    </xf>
    <xf numFmtId="0" fontId="36" fillId="0" borderId="3" applyNumberFormat="0" applyAlignment="0">
      <alignment horizontal="right"/>
      <protection locked="0"/>
    </xf>
    <xf numFmtId="0" fontId="36" fillId="0" borderId="3" applyNumberFormat="0" applyAlignment="0">
      <alignment horizontal="right"/>
      <protection locked="0"/>
    </xf>
    <xf numFmtId="0" fontId="36" fillId="0" borderId="3" applyNumberFormat="0" applyAlignment="0">
      <alignment horizontal="right"/>
      <protection locked="0"/>
    </xf>
    <xf numFmtId="0" fontId="36" fillId="0" borderId="3" applyNumberFormat="0" applyAlignment="0">
      <alignment horizontal="right"/>
      <protection locked="0"/>
    </xf>
    <xf numFmtId="0" fontId="36" fillId="0" borderId="3" applyNumberFormat="0" applyAlignment="0">
      <alignment horizontal="right"/>
      <protection locked="0"/>
    </xf>
    <xf numFmtId="0" fontId="36" fillId="0" borderId="3" applyNumberFormat="0" applyAlignment="0">
      <alignment horizontal="right"/>
      <protection locked="0"/>
    </xf>
    <xf numFmtId="0" fontId="36" fillId="0" borderId="3" applyNumberFormat="0" applyAlignment="0">
      <alignment horizontal="right"/>
      <protection locked="0"/>
    </xf>
    <xf numFmtId="0" fontId="36" fillId="0" borderId="3" applyNumberFormat="0" applyAlignment="0">
      <alignment horizontal="right"/>
      <protection locked="0"/>
    </xf>
    <xf numFmtId="0" fontId="51" fillId="40" borderId="0" applyNumberFormat="0" applyBorder="0" applyAlignment="0" applyProtection="0"/>
    <xf numFmtId="0" fontId="52" fillId="5" borderId="0" applyNumberFormat="0" applyBorder="0" applyAlignment="0" applyProtection="0"/>
    <xf numFmtId="172" fontId="53" fillId="40" borderId="0" applyNumberFormat="0" applyBorder="0" applyAlignment="0" applyProtection="0"/>
    <xf numFmtId="172" fontId="53" fillId="40" borderId="0" applyNumberFormat="0" applyBorder="0" applyAlignment="0" applyProtection="0"/>
    <xf numFmtId="173" fontId="53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172" fontId="53" fillId="40" borderId="0" applyNumberFormat="0" applyBorder="0" applyAlignment="0" applyProtection="0"/>
    <xf numFmtId="173" fontId="53" fillId="40" borderId="0" applyNumberFormat="0" applyBorder="0" applyAlignment="0" applyProtection="0"/>
    <xf numFmtId="172" fontId="53" fillId="40" borderId="0" applyNumberFormat="0" applyBorder="0" applyAlignment="0" applyProtection="0"/>
    <xf numFmtId="172" fontId="53" fillId="40" borderId="0" applyNumberFormat="0" applyBorder="0" applyAlignment="0" applyProtection="0"/>
    <xf numFmtId="173" fontId="53" fillId="40" borderId="0" applyNumberFormat="0" applyBorder="0" applyAlignment="0" applyProtection="0"/>
    <xf numFmtId="172" fontId="53" fillId="40" borderId="0" applyNumberFormat="0" applyBorder="0" applyAlignment="0" applyProtection="0"/>
    <xf numFmtId="172" fontId="53" fillId="40" borderId="0" applyNumberFormat="0" applyBorder="0" applyAlignment="0" applyProtection="0"/>
    <xf numFmtId="173" fontId="53" fillId="40" borderId="0" applyNumberFormat="0" applyBorder="0" applyAlignment="0" applyProtection="0"/>
    <xf numFmtId="172" fontId="53" fillId="40" borderId="0" applyNumberFormat="0" applyBorder="0" applyAlignment="0" applyProtection="0"/>
    <xf numFmtId="172" fontId="53" fillId="40" borderId="0" applyNumberFormat="0" applyBorder="0" applyAlignment="0" applyProtection="0"/>
    <xf numFmtId="173" fontId="53" fillId="40" borderId="0" applyNumberFormat="0" applyBorder="0" applyAlignment="0" applyProtection="0"/>
    <xf numFmtId="172" fontId="53" fillId="40" borderId="0" applyNumberFormat="0" applyBorder="0" applyAlignment="0" applyProtection="0"/>
    <xf numFmtId="0" fontId="51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54" fillId="0" borderId="33" applyNumberFormat="0" applyAlignment="0" applyProtection="0">
      <alignment horizontal="left" vertical="center"/>
    </xf>
    <xf numFmtId="0" fontId="54" fillId="0" borderId="33" applyNumberFormat="0" applyAlignment="0" applyProtection="0">
      <alignment horizontal="left" vertical="center"/>
    </xf>
    <xf numFmtId="172" fontId="54" fillId="0" borderId="33" applyNumberFormat="0" applyAlignment="0" applyProtection="0">
      <alignment horizontal="left" vertical="center"/>
    </xf>
    <xf numFmtId="0" fontId="54" fillId="0" borderId="9">
      <alignment horizontal="left" vertical="center"/>
    </xf>
    <xf numFmtId="0" fontId="54" fillId="0" borderId="9">
      <alignment horizontal="left" vertical="center"/>
    </xf>
    <xf numFmtId="172" fontId="54" fillId="0" borderId="9">
      <alignment horizontal="left" vertical="center"/>
    </xf>
    <xf numFmtId="0" fontId="55" fillId="0" borderId="46" applyNumberFormat="0" applyFill="0" applyAlignment="0" applyProtection="0"/>
    <xf numFmtId="173" fontId="55" fillId="0" borderId="46" applyNumberFormat="0" applyFill="0" applyAlignment="0" applyProtection="0"/>
    <xf numFmtId="0" fontId="55" fillId="0" borderId="46" applyNumberFormat="0" applyFill="0" applyAlignment="0" applyProtection="0"/>
    <xf numFmtId="172" fontId="55" fillId="0" borderId="46" applyNumberFormat="0" applyFill="0" applyAlignment="0" applyProtection="0"/>
    <xf numFmtId="172" fontId="55" fillId="0" borderId="46" applyNumberFormat="0" applyFill="0" applyAlignment="0" applyProtection="0"/>
    <xf numFmtId="172" fontId="55" fillId="0" borderId="46" applyNumberFormat="0" applyFill="0" applyAlignment="0" applyProtection="0"/>
    <xf numFmtId="173" fontId="55" fillId="0" borderId="46" applyNumberFormat="0" applyFill="0" applyAlignment="0" applyProtection="0"/>
    <xf numFmtId="172" fontId="55" fillId="0" borderId="46" applyNumberFormat="0" applyFill="0" applyAlignment="0" applyProtection="0"/>
    <xf numFmtId="172" fontId="55" fillId="0" borderId="46" applyNumberFormat="0" applyFill="0" applyAlignment="0" applyProtection="0"/>
    <xf numFmtId="173" fontId="55" fillId="0" borderId="46" applyNumberFormat="0" applyFill="0" applyAlignment="0" applyProtection="0"/>
    <xf numFmtId="172" fontId="55" fillId="0" borderId="46" applyNumberFormat="0" applyFill="0" applyAlignment="0" applyProtection="0"/>
    <xf numFmtId="172" fontId="55" fillId="0" borderId="46" applyNumberFormat="0" applyFill="0" applyAlignment="0" applyProtection="0"/>
    <xf numFmtId="173" fontId="55" fillId="0" borderId="46" applyNumberFormat="0" applyFill="0" applyAlignment="0" applyProtection="0"/>
    <xf numFmtId="172" fontId="55" fillId="0" borderId="46" applyNumberFormat="0" applyFill="0" applyAlignment="0" applyProtection="0"/>
    <xf numFmtId="172" fontId="55" fillId="0" borderId="46" applyNumberFormat="0" applyFill="0" applyAlignment="0" applyProtection="0"/>
    <xf numFmtId="173" fontId="55" fillId="0" borderId="46" applyNumberFormat="0" applyFill="0" applyAlignment="0" applyProtection="0"/>
    <xf numFmtId="172" fontId="55" fillId="0" borderId="46" applyNumberFormat="0" applyFill="0" applyAlignment="0" applyProtection="0"/>
    <xf numFmtId="0" fontId="55" fillId="0" borderId="46" applyNumberFormat="0" applyFill="0" applyAlignment="0" applyProtection="0"/>
    <xf numFmtId="0" fontId="56" fillId="0" borderId="47" applyNumberFormat="0" applyFill="0" applyAlignment="0" applyProtection="0"/>
    <xf numFmtId="173" fontId="56" fillId="0" borderId="47" applyNumberFormat="0" applyFill="0" applyAlignment="0" applyProtection="0"/>
    <xf numFmtId="0" fontId="56" fillId="0" borderId="47" applyNumberFormat="0" applyFill="0" applyAlignment="0" applyProtection="0"/>
    <xf numFmtId="172" fontId="56" fillId="0" borderId="47" applyNumberFormat="0" applyFill="0" applyAlignment="0" applyProtection="0"/>
    <xf numFmtId="172" fontId="56" fillId="0" borderId="47" applyNumberFormat="0" applyFill="0" applyAlignment="0" applyProtection="0"/>
    <xf numFmtId="172" fontId="56" fillId="0" borderId="47" applyNumberFormat="0" applyFill="0" applyAlignment="0" applyProtection="0"/>
    <xf numFmtId="173" fontId="56" fillId="0" borderId="47" applyNumberFormat="0" applyFill="0" applyAlignment="0" applyProtection="0"/>
    <xf numFmtId="172" fontId="56" fillId="0" borderId="47" applyNumberFormat="0" applyFill="0" applyAlignment="0" applyProtection="0"/>
    <xf numFmtId="172" fontId="56" fillId="0" borderId="47" applyNumberFormat="0" applyFill="0" applyAlignment="0" applyProtection="0"/>
    <xf numFmtId="173" fontId="56" fillId="0" borderId="47" applyNumberFormat="0" applyFill="0" applyAlignment="0" applyProtection="0"/>
    <xf numFmtId="172" fontId="56" fillId="0" borderId="47" applyNumberFormat="0" applyFill="0" applyAlignment="0" applyProtection="0"/>
    <xf numFmtId="172" fontId="56" fillId="0" borderId="47" applyNumberFormat="0" applyFill="0" applyAlignment="0" applyProtection="0"/>
    <xf numFmtId="173" fontId="56" fillId="0" borderId="47" applyNumberFormat="0" applyFill="0" applyAlignment="0" applyProtection="0"/>
    <xf numFmtId="172" fontId="56" fillId="0" borderId="47" applyNumberFormat="0" applyFill="0" applyAlignment="0" applyProtection="0"/>
    <xf numFmtId="172" fontId="56" fillId="0" borderId="47" applyNumberFormat="0" applyFill="0" applyAlignment="0" applyProtection="0"/>
    <xf numFmtId="173" fontId="56" fillId="0" borderId="47" applyNumberFormat="0" applyFill="0" applyAlignment="0" applyProtection="0"/>
    <xf numFmtId="172" fontId="56" fillId="0" borderId="47" applyNumberFormat="0" applyFill="0" applyAlignment="0" applyProtection="0"/>
    <xf numFmtId="0" fontId="56" fillId="0" borderId="47" applyNumberFormat="0" applyFill="0" applyAlignment="0" applyProtection="0"/>
    <xf numFmtId="0" fontId="57" fillId="0" borderId="48" applyNumberFormat="0" applyFill="0" applyAlignment="0" applyProtection="0"/>
    <xf numFmtId="173" fontId="57" fillId="0" borderId="48" applyNumberFormat="0" applyFill="0" applyAlignment="0" applyProtection="0"/>
    <xf numFmtId="0" fontId="57" fillId="0" borderId="48" applyNumberFormat="0" applyFill="0" applyAlignment="0" applyProtection="0"/>
    <xf numFmtId="172" fontId="57" fillId="0" borderId="48" applyNumberFormat="0" applyFill="0" applyAlignment="0" applyProtection="0"/>
    <xf numFmtId="0" fontId="57" fillId="0" borderId="48" applyNumberFormat="0" applyFill="0" applyAlignment="0" applyProtection="0"/>
    <xf numFmtId="172" fontId="57" fillId="0" borderId="48" applyNumberFormat="0" applyFill="0" applyAlignment="0" applyProtection="0"/>
    <xf numFmtId="0" fontId="57" fillId="0" borderId="48" applyNumberFormat="0" applyFill="0" applyAlignment="0" applyProtection="0"/>
    <xf numFmtId="0" fontId="57" fillId="0" borderId="48" applyNumberFormat="0" applyFill="0" applyAlignment="0" applyProtection="0"/>
    <xf numFmtId="172" fontId="57" fillId="0" borderId="48" applyNumberFormat="0" applyFill="0" applyAlignment="0" applyProtection="0"/>
    <xf numFmtId="173" fontId="57" fillId="0" borderId="48" applyNumberFormat="0" applyFill="0" applyAlignment="0" applyProtection="0"/>
    <xf numFmtId="172" fontId="57" fillId="0" borderId="48" applyNumberFormat="0" applyFill="0" applyAlignment="0" applyProtection="0"/>
    <xf numFmtId="172" fontId="57" fillId="0" borderId="48" applyNumberFormat="0" applyFill="0" applyAlignment="0" applyProtection="0"/>
    <xf numFmtId="173" fontId="57" fillId="0" borderId="48" applyNumberFormat="0" applyFill="0" applyAlignment="0" applyProtection="0"/>
    <xf numFmtId="172" fontId="57" fillId="0" borderId="48" applyNumberFormat="0" applyFill="0" applyAlignment="0" applyProtection="0"/>
    <xf numFmtId="172" fontId="57" fillId="0" borderId="48" applyNumberFormat="0" applyFill="0" applyAlignment="0" applyProtection="0"/>
    <xf numFmtId="173" fontId="57" fillId="0" borderId="48" applyNumberFormat="0" applyFill="0" applyAlignment="0" applyProtection="0"/>
    <xf numFmtId="172" fontId="57" fillId="0" borderId="48" applyNumberFormat="0" applyFill="0" applyAlignment="0" applyProtection="0"/>
    <xf numFmtId="172" fontId="57" fillId="0" borderId="48" applyNumberFormat="0" applyFill="0" applyAlignment="0" applyProtection="0"/>
    <xf numFmtId="173" fontId="57" fillId="0" borderId="48" applyNumberFormat="0" applyFill="0" applyAlignment="0" applyProtection="0"/>
    <xf numFmtId="172" fontId="57" fillId="0" borderId="48" applyNumberFormat="0" applyFill="0" applyAlignment="0" applyProtection="0"/>
    <xf numFmtId="0" fontId="57" fillId="0" borderId="48" applyNumberFormat="0" applyFill="0" applyAlignment="0" applyProtection="0"/>
    <xf numFmtId="0" fontId="57" fillId="0" borderId="0" applyNumberFormat="0" applyFill="0" applyBorder="0" applyAlignment="0" applyProtection="0"/>
    <xf numFmtId="173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2" fontId="57" fillId="0" borderId="0" applyNumberFormat="0" applyFill="0" applyBorder="0" applyAlignment="0" applyProtection="0"/>
    <xf numFmtId="172" fontId="57" fillId="0" borderId="0" applyNumberFormat="0" applyFill="0" applyBorder="0" applyAlignment="0" applyProtection="0"/>
    <xf numFmtId="172" fontId="57" fillId="0" borderId="0" applyNumberFormat="0" applyFill="0" applyBorder="0" applyAlignment="0" applyProtection="0"/>
    <xf numFmtId="173" fontId="57" fillId="0" borderId="0" applyNumberFormat="0" applyFill="0" applyBorder="0" applyAlignment="0" applyProtection="0"/>
    <xf numFmtId="172" fontId="57" fillId="0" borderId="0" applyNumberFormat="0" applyFill="0" applyBorder="0" applyAlignment="0" applyProtection="0"/>
    <xf numFmtId="172" fontId="57" fillId="0" borderId="0" applyNumberFormat="0" applyFill="0" applyBorder="0" applyAlignment="0" applyProtection="0"/>
    <xf numFmtId="173" fontId="57" fillId="0" borderId="0" applyNumberFormat="0" applyFill="0" applyBorder="0" applyAlignment="0" applyProtection="0"/>
    <xf numFmtId="172" fontId="57" fillId="0" borderId="0" applyNumberFormat="0" applyFill="0" applyBorder="0" applyAlignment="0" applyProtection="0"/>
    <xf numFmtId="172" fontId="57" fillId="0" borderId="0" applyNumberFormat="0" applyFill="0" applyBorder="0" applyAlignment="0" applyProtection="0"/>
    <xf numFmtId="173" fontId="57" fillId="0" borderId="0" applyNumberFormat="0" applyFill="0" applyBorder="0" applyAlignment="0" applyProtection="0"/>
    <xf numFmtId="172" fontId="57" fillId="0" borderId="0" applyNumberFormat="0" applyFill="0" applyBorder="0" applyAlignment="0" applyProtection="0"/>
    <xf numFmtId="172" fontId="57" fillId="0" borderId="0" applyNumberFormat="0" applyFill="0" applyBorder="0" applyAlignment="0" applyProtection="0"/>
    <xf numFmtId="173" fontId="57" fillId="0" borderId="0" applyNumberFormat="0" applyFill="0" applyBorder="0" applyAlignment="0" applyProtection="0"/>
    <xf numFmtId="172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7" fontId="58" fillId="0" borderId="0"/>
    <xf numFmtId="172" fontId="59" fillId="0" borderId="0"/>
    <xf numFmtId="0" fontId="59" fillId="0" borderId="0"/>
    <xf numFmtId="172" fontId="59" fillId="0" borderId="0"/>
    <xf numFmtId="172" fontId="54" fillId="0" borderId="0"/>
    <xf numFmtId="0" fontId="54" fillId="0" borderId="0"/>
    <xf numFmtId="172" fontId="54" fillId="0" borderId="0"/>
    <xf numFmtId="172" fontId="60" fillId="0" borderId="0"/>
    <xf numFmtId="0" fontId="60" fillId="0" borderId="0"/>
    <xf numFmtId="172" fontId="60" fillId="0" borderId="0"/>
    <xf numFmtId="172" fontId="61" fillId="0" borderId="0"/>
    <xf numFmtId="0" fontId="61" fillId="0" borderId="0"/>
    <xf numFmtId="172" fontId="61" fillId="0" borderId="0"/>
    <xf numFmtId="172" fontId="62" fillId="0" borderId="0"/>
    <xf numFmtId="0" fontId="62" fillId="0" borderId="0"/>
    <xf numFmtId="172" fontId="62" fillId="0" borderId="0"/>
    <xf numFmtId="172" fontId="63" fillId="0" borderId="0"/>
    <xf numFmtId="0" fontId="63" fillId="0" borderId="0"/>
    <xf numFmtId="172" fontId="63" fillId="0" borderId="0"/>
    <xf numFmtId="0" fontId="62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64" fillId="0" borderId="0" applyNumberFormat="0" applyFill="0" applyBorder="0" applyAlignment="0" applyProtection="0">
      <alignment vertical="top"/>
      <protection locked="0"/>
    </xf>
    <xf numFmtId="173" fontId="64" fillId="0" borderId="0" applyNumberFormat="0" applyFill="0" applyBorder="0" applyAlignment="0" applyProtection="0">
      <alignment vertical="top"/>
      <protection locked="0"/>
    </xf>
    <xf numFmtId="172" fontId="64" fillId="0" borderId="0" applyNumberFormat="0" applyFill="0" applyBorder="0" applyAlignment="0" applyProtection="0">
      <alignment vertical="top"/>
      <protection locked="0"/>
    </xf>
    <xf numFmtId="172" fontId="65" fillId="0" borderId="0"/>
    <xf numFmtId="0" fontId="66" fillId="43" borderId="43" applyNumberFormat="0" applyAlignment="0" applyProtection="0"/>
    <xf numFmtId="0" fontId="67" fillId="8" borderId="36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172" fontId="68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172" fontId="68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173" fontId="68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7" fillId="8" borderId="36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7" fillId="8" borderId="36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7" fillId="8" borderId="36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7" fillId="8" borderId="36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7" fillId="8" borderId="36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7" fillId="8" borderId="36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7" fillId="8" borderId="36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172" fontId="68" fillId="43" borderId="43" applyNumberFormat="0" applyAlignment="0" applyProtection="0"/>
    <xf numFmtId="173" fontId="68" fillId="43" borderId="43" applyNumberFormat="0" applyAlignment="0" applyProtection="0"/>
    <xf numFmtId="172" fontId="68" fillId="43" borderId="43" applyNumberFormat="0" applyAlignment="0" applyProtection="0"/>
    <xf numFmtId="172" fontId="68" fillId="43" borderId="43" applyNumberFormat="0" applyAlignment="0" applyProtection="0"/>
    <xf numFmtId="173" fontId="68" fillId="43" borderId="43" applyNumberFormat="0" applyAlignment="0" applyProtection="0"/>
    <xf numFmtId="172" fontId="68" fillId="43" borderId="43" applyNumberFormat="0" applyAlignment="0" applyProtection="0"/>
    <xf numFmtId="172" fontId="68" fillId="43" borderId="43" applyNumberFormat="0" applyAlignment="0" applyProtection="0"/>
    <xf numFmtId="173" fontId="68" fillId="43" borderId="43" applyNumberFormat="0" applyAlignment="0" applyProtection="0"/>
    <xf numFmtId="172" fontId="68" fillId="43" borderId="43" applyNumberFormat="0" applyAlignment="0" applyProtection="0"/>
    <xf numFmtId="172" fontId="68" fillId="43" borderId="43" applyNumberFormat="0" applyAlignment="0" applyProtection="0"/>
    <xf numFmtId="173" fontId="68" fillId="43" borderId="43" applyNumberFormat="0" applyAlignment="0" applyProtection="0"/>
    <xf numFmtId="172" fontId="68" fillId="43" borderId="43" applyNumberFormat="0" applyAlignment="0" applyProtection="0"/>
    <xf numFmtId="0" fontId="66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5" fontId="37" fillId="0" borderId="0" applyFill="0" applyBorder="0" applyAlignment="0"/>
    <xf numFmtId="176" fontId="37" fillId="0" borderId="0" applyFill="0" applyBorder="0" applyAlignment="0"/>
    <xf numFmtId="175" fontId="37" fillId="0" borderId="0" applyFill="0" applyBorder="0" applyAlignment="0"/>
    <xf numFmtId="180" fontId="37" fillId="0" borderId="0" applyFill="0" applyBorder="0" applyAlignment="0"/>
    <xf numFmtId="176" fontId="37" fillId="0" borderId="0" applyFill="0" applyBorder="0" applyAlignment="0"/>
    <xf numFmtId="0" fontId="69" fillId="0" borderId="49" applyNumberFormat="0" applyFill="0" applyAlignment="0" applyProtection="0"/>
    <xf numFmtId="0" fontId="70" fillId="0" borderId="38" applyNumberFormat="0" applyFill="0" applyAlignment="0" applyProtection="0"/>
    <xf numFmtId="172" fontId="71" fillId="0" borderId="49" applyNumberFormat="0" applyFill="0" applyAlignment="0" applyProtection="0"/>
    <xf numFmtId="172" fontId="71" fillId="0" borderId="49" applyNumberFormat="0" applyFill="0" applyAlignment="0" applyProtection="0"/>
    <xf numFmtId="173" fontId="71" fillId="0" borderId="49" applyNumberFormat="0" applyFill="0" applyAlignment="0" applyProtection="0"/>
    <xf numFmtId="0" fontId="69" fillId="0" borderId="49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172" fontId="71" fillId="0" borderId="49" applyNumberFormat="0" applyFill="0" applyAlignment="0" applyProtection="0"/>
    <xf numFmtId="173" fontId="71" fillId="0" borderId="49" applyNumberFormat="0" applyFill="0" applyAlignment="0" applyProtection="0"/>
    <xf numFmtId="172" fontId="71" fillId="0" borderId="49" applyNumberFormat="0" applyFill="0" applyAlignment="0" applyProtection="0"/>
    <xf numFmtId="172" fontId="71" fillId="0" borderId="49" applyNumberFormat="0" applyFill="0" applyAlignment="0" applyProtection="0"/>
    <xf numFmtId="173" fontId="71" fillId="0" borderId="49" applyNumberFormat="0" applyFill="0" applyAlignment="0" applyProtection="0"/>
    <xf numFmtId="172" fontId="71" fillId="0" borderId="49" applyNumberFormat="0" applyFill="0" applyAlignment="0" applyProtection="0"/>
    <xf numFmtId="172" fontId="71" fillId="0" borderId="49" applyNumberFormat="0" applyFill="0" applyAlignment="0" applyProtection="0"/>
    <xf numFmtId="173" fontId="71" fillId="0" borderId="49" applyNumberFormat="0" applyFill="0" applyAlignment="0" applyProtection="0"/>
    <xf numFmtId="172" fontId="71" fillId="0" borderId="49" applyNumberFormat="0" applyFill="0" applyAlignment="0" applyProtection="0"/>
    <xf numFmtId="172" fontId="71" fillId="0" borderId="49" applyNumberFormat="0" applyFill="0" applyAlignment="0" applyProtection="0"/>
    <xf numFmtId="173" fontId="71" fillId="0" borderId="49" applyNumberFormat="0" applyFill="0" applyAlignment="0" applyProtection="0"/>
    <xf numFmtId="172" fontId="71" fillId="0" borderId="49" applyNumberFormat="0" applyFill="0" applyAlignment="0" applyProtection="0"/>
    <xf numFmtId="0" fontId="69" fillId="0" borderId="49" applyNumberFormat="0" applyFill="0" applyAlignment="0" applyProtection="0"/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72" fillId="73" borderId="0" applyNumberFormat="0" applyBorder="0" applyAlignment="0" applyProtection="0"/>
    <xf numFmtId="0" fontId="73" fillId="7" borderId="0" applyNumberFormat="0" applyBorder="0" applyAlignment="0" applyProtection="0"/>
    <xf numFmtId="172" fontId="74" fillId="73" borderId="0" applyNumberFormat="0" applyBorder="0" applyAlignment="0" applyProtection="0"/>
    <xf numFmtId="172" fontId="74" fillId="73" borderId="0" applyNumberFormat="0" applyBorder="0" applyAlignment="0" applyProtection="0"/>
    <xf numFmtId="173" fontId="74" fillId="73" borderId="0" applyNumberFormat="0" applyBorder="0" applyAlignment="0" applyProtection="0"/>
    <xf numFmtId="0" fontId="72" fillId="73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172" fontId="74" fillId="73" borderId="0" applyNumberFormat="0" applyBorder="0" applyAlignment="0" applyProtection="0"/>
    <xf numFmtId="173" fontId="74" fillId="73" borderId="0" applyNumberFormat="0" applyBorder="0" applyAlignment="0" applyProtection="0"/>
    <xf numFmtId="172" fontId="74" fillId="73" borderId="0" applyNumberFormat="0" applyBorder="0" applyAlignment="0" applyProtection="0"/>
    <xf numFmtId="172" fontId="74" fillId="73" borderId="0" applyNumberFormat="0" applyBorder="0" applyAlignment="0" applyProtection="0"/>
    <xf numFmtId="173" fontId="74" fillId="73" borderId="0" applyNumberFormat="0" applyBorder="0" applyAlignment="0" applyProtection="0"/>
    <xf numFmtId="172" fontId="74" fillId="73" borderId="0" applyNumberFormat="0" applyBorder="0" applyAlignment="0" applyProtection="0"/>
    <xf numFmtId="172" fontId="74" fillId="73" borderId="0" applyNumberFormat="0" applyBorder="0" applyAlignment="0" applyProtection="0"/>
    <xf numFmtId="173" fontId="74" fillId="73" borderId="0" applyNumberFormat="0" applyBorder="0" applyAlignment="0" applyProtection="0"/>
    <xf numFmtId="172" fontId="74" fillId="73" borderId="0" applyNumberFormat="0" applyBorder="0" applyAlignment="0" applyProtection="0"/>
    <xf numFmtId="172" fontId="74" fillId="73" borderId="0" applyNumberFormat="0" applyBorder="0" applyAlignment="0" applyProtection="0"/>
    <xf numFmtId="173" fontId="74" fillId="73" borderId="0" applyNumberFormat="0" applyBorder="0" applyAlignment="0" applyProtection="0"/>
    <xf numFmtId="172" fontId="74" fillId="73" borderId="0" applyNumberFormat="0" applyBorder="0" applyAlignment="0" applyProtection="0"/>
    <xf numFmtId="0" fontId="72" fillId="73" borderId="0" applyNumberFormat="0" applyBorder="0" applyAlignment="0" applyProtection="0"/>
    <xf numFmtId="1" fontId="75" fillId="0" borderId="0" applyProtection="0"/>
    <xf numFmtId="172" fontId="26" fillId="0" borderId="50"/>
    <xf numFmtId="173" fontId="26" fillId="0" borderId="50"/>
    <xf numFmtId="172" fontId="26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185" fontId="2" fillId="0" borderId="0"/>
    <xf numFmtId="183" fontId="28" fillId="0" borderId="0"/>
    <xf numFmtId="0" fontId="7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77" fillId="0" borderId="0"/>
    <xf numFmtId="0" fontId="77" fillId="0" borderId="0"/>
    <xf numFmtId="0" fontId="76" fillId="0" borderId="0"/>
    <xf numFmtId="183" fontId="28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8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183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8" fillId="0" borderId="0"/>
    <xf numFmtId="0" fontId="2" fillId="0" borderId="0"/>
    <xf numFmtId="172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65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2" fillId="0" borderId="0"/>
    <xf numFmtId="183" fontId="2" fillId="0" borderId="0"/>
    <xf numFmtId="172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83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3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28" fillId="0" borderId="0"/>
    <xf numFmtId="0" fontId="28" fillId="0" borderId="0"/>
    <xf numFmtId="172" fontId="28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3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8" fillId="0" borderId="0"/>
    <xf numFmtId="172" fontId="28" fillId="0" borderId="0"/>
    <xf numFmtId="0" fontId="28" fillId="0" borderId="0"/>
    <xf numFmtId="0" fontId="28" fillId="0" borderId="0"/>
    <xf numFmtId="0" fontId="2" fillId="0" borderId="0"/>
    <xf numFmtId="183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3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7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8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7" fillId="0" borderId="0"/>
    <xf numFmtId="183" fontId="28" fillId="0" borderId="0"/>
    <xf numFmtId="183" fontId="28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8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8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8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8" fillId="0" borderId="0"/>
    <xf numFmtId="183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5" fillId="0" borderId="0"/>
    <xf numFmtId="0" fontId="28" fillId="0" borderId="0"/>
    <xf numFmtId="0" fontId="2" fillId="0" borderId="0"/>
    <xf numFmtId="0" fontId="27" fillId="0" borderId="0"/>
    <xf numFmtId="172" fontId="25" fillId="0" borderId="0"/>
    <xf numFmtId="0" fontId="2" fillId="0" borderId="0"/>
    <xf numFmtId="0" fontId="1" fillId="0" borderId="0"/>
    <xf numFmtId="0" fontId="1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3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83" fontId="2" fillId="0" borderId="0"/>
    <xf numFmtId="0" fontId="28" fillId="0" borderId="0"/>
    <xf numFmtId="0" fontId="28" fillId="0" borderId="0"/>
    <xf numFmtId="172" fontId="25" fillId="0" borderId="0"/>
    <xf numFmtId="0" fontId="65" fillId="0" borderId="0"/>
    <xf numFmtId="0" fontId="2" fillId="0" borderId="0"/>
    <xf numFmtId="172" fontId="25" fillId="0" borderId="0"/>
    <xf numFmtId="0" fontId="1" fillId="0" borderId="0"/>
    <xf numFmtId="183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3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72" fontId="25" fillId="0" borderId="0"/>
    <xf numFmtId="172" fontId="25" fillId="0" borderId="0"/>
    <xf numFmtId="0" fontId="1" fillId="0" borderId="0"/>
    <xf numFmtId="183" fontId="28" fillId="0" borderId="0"/>
    <xf numFmtId="183" fontId="28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8" fillId="0" borderId="0"/>
    <xf numFmtId="172" fontId="25" fillId="0" borderId="0"/>
    <xf numFmtId="172" fontId="25" fillId="0" borderId="0"/>
    <xf numFmtId="0" fontId="1" fillId="0" borderId="0"/>
    <xf numFmtId="183" fontId="28" fillId="0" borderId="0"/>
    <xf numFmtId="183" fontId="28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183" fontId="28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183" fontId="28" fillId="0" borderId="0"/>
    <xf numFmtId="0" fontId="7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76" fillId="0" borderId="0"/>
    <xf numFmtId="183" fontId="2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7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6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6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83" fontId="26" fillId="0" borderId="0"/>
    <xf numFmtId="0" fontId="6" fillId="0" borderId="0"/>
    <xf numFmtId="0" fontId="1" fillId="0" borderId="0"/>
    <xf numFmtId="0" fontId="1" fillId="0" borderId="0"/>
    <xf numFmtId="183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3" fontId="6" fillId="0" borderId="0"/>
    <xf numFmtId="0" fontId="26" fillId="0" borderId="0"/>
    <xf numFmtId="183" fontId="26" fillId="0" borderId="0"/>
    <xf numFmtId="0" fontId="26" fillId="0" borderId="0"/>
    <xf numFmtId="0" fontId="2" fillId="0" borderId="0"/>
    <xf numFmtId="0" fontId="2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26" fillId="0" borderId="0"/>
    <xf numFmtId="183" fontId="6" fillId="0" borderId="0"/>
    <xf numFmtId="183" fontId="26" fillId="0" borderId="0"/>
    <xf numFmtId="183" fontId="26" fillId="0" borderId="0"/>
    <xf numFmtId="183" fontId="26" fillId="0" borderId="0"/>
    <xf numFmtId="183" fontId="26" fillId="0" borderId="0"/>
    <xf numFmtId="183" fontId="26" fillId="0" borderId="0"/>
    <xf numFmtId="183" fontId="26" fillId="0" borderId="0"/>
    <xf numFmtId="183" fontId="26" fillId="0" borderId="0"/>
    <xf numFmtId="183" fontId="2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7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6" fillId="0" borderId="0"/>
    <xf numFmtId="0" fontId="26" fillId="0" borderId="0"/>
    <xf numFmtId="172" fontId="26" fillId="0" borderId="0"/>
    <xf numFmtId="0" fontId="76" fillId="0" borderId="0"/>
    <xf numFmtId="172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6" fillId="0" borderId="0"/>
    <xf numFmtId="0" fontId="6" fillId="0" borderId="0"/>
    <xf numFmtId="0" fontId="76" fillId="0" borderId="0"/>
    <xf numFmtId="172" fontId="6" fillId="0" borderId="0"/>
    <xf numFmtId="0" fontId="76" fillId="0" borderId="0"/>
    <xf numFmtId="172" fontId="6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183" fontId="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2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76" fillId="0" borderId="0"/>
    <xf numFmtId="183" fontId="2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1" fillId="0" borderId="0"/>
    <xf numFmtId="183" fontId="26" fillId="0" borderId="0"/>
    <xf numFmtId="183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6" fillId="0" borderId="0"/>
    <xf numFmtId="183" fontId="26" fillId="0" borderId="0"/>
    <xf numFmtId="183" fontId="26" fillId="0" borderId="0"/>
    <xf numFmtId="183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2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44" fillId="0" borderId="0"/>
    <xf numFmtId="0" fontId="2" fillId="0" borderId="0"/>
    <xf numFmtId="0" fontId="76" fillId="0" borderId="0"/>
    <xf numFmtId="172" fontId="44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7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8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7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76" fillId="0" borderId="0"/>
    <xf numFmtId="0" fontId="2" fillId="0" borderId="0"/>
    <xf numFmtId="0" fontId="7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83" fontId="2" fillId="0" borderId="0"/>
    <xf numFmtId="0" fontId="76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72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172" fontId="2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72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80" fillId="0" borderId="0"/>
    <xf numFmtId="0" fontId="27" fillId="74" borderId="51" applyNumberFormat="0" applyFont="0" applyAlignment="0" applyProtection="0"/>
    <xf numFmtId="0" fontId="28" fillId="11" borderId="40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8" fillId="11" borderId="40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8" fillId="11" borderId="40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172" fontId="2" fillId="0" borderId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" fillId="74" borderId="51" applyNumberFormat="0" applyFont="0" applyAlignment="0" applyProtection="0"/>
    <xf numFmtId="0" fontId="27" fillId="74" borderId="51" applyNumberFormat="0" applyFont="0" applyAlignment="0" applyProtection="0"/>
    <xf numFmtId="172" fontId="2" fillId="0" borderId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7" fillId="74" borderId="51" applyNumberFormat="0" applyFont="0" applyAlignment="0" applyProtection="0"/>
    <xf numFmtId="0" fontId="2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173" fontId="2" fillId="0" borderId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8" fillId="11" borderId="40" applyNumberFormat="0" applyFont="0" applyAlignment="0" applyProtection="0"/>
    <xf numFmtId="0" fontId="28" fillId="11" borderId="40" applyNumberFormat="0" applyFont="0" applyAlignment="0" applyProtection="0"/>
    <xf numFmtId="0" fontId="27" fillId="74" borderId="51" applyNumberFormat="0" applyFont="0" applyAlignment="0" applyProtection="0"/>
    <xf numFmtId="0" fontId="28" fillId="11" borderId="40" applyNumberFormat="0" applyFont="0" applyAlignment="0" applyProtection="0"/>
    <xf numFmtId="0" fontId="27" fillId="74" borderId="51" applyNumberFormat="0" applyFont="0" applyAlignment="0" applyProtection="0"/>
    <xf numFmtId="0" fontId="28" fillId="11" borderId="40" applyNumberFormat="0" applyFont="0" applyAlignment="0" applyProtection="0"/>
    <xf numFmtId="0" fontId="27" fillId="74" borderId="51" applyNumberFormat="0" applyFont="0" applyAlignment="0" applyProtection="0"/>
    <xf numFmtId="0" fontId="28" fillId="11" borderId="40" applyNumberFormat="0" applyFont="0" applyAlignment="0" applyProtection="0"/>
    <xf numFmtId="0" fontId="28" fillId="11" borderId="40" applyNumberFormat="0" applyFont="0" applyAlignment="0" applyProtection="0"/>
    <xf numFmtId="0" fontId="27" fillId="74" borderId="51" applyNumberFormat="0" applyFont="0" applyAlignment="0" applyProtection="0"/>
    <xf numFmtId="0" fontId="28" fillId="11" borderId="40" applyNumberFormat="0" applyFont="0" applyAlignment="0" applyProtection="0"/>
    <xf numFmtId="0" fontId="28" fillId="11" borderId="40" applyNumberFormat="0" applyFont="0" applyAlignment="0" applyProtection="0"/>
    <xf numFmtId="0" fontId="27" fillId="74" borderId="51" applyNumberFormat="0" applyFont="0" applyAlignment="0" applyProtection="0"/>
    <xf numFmtId="0" fontId="28" fillId="11" borderId="40" applyNumberFormat="0" applyFont="0" applyAlignment="0" applyProtection="0"/>
    <xf numFmtId="0" fontId="27" fillId="74" borderId="51" applyNumberFormat="0" applyFont="0" applyAlignment="0" applyProtection="0"/>
    <xf numFmtId="0" fontId="28" fillId="11" borderId="40" applyNumberFormat="0" applyFont="0" applyAlignment="0" applyProtection="0"/>
    <xf numFmtId="0" fontId="27" fillId="74" borderId="51" applyNumberFormat="0" applyFont="0" applyAlignment="0" applyProtection="0"/>
    <xf numFmtId="0" fontId="28" fillId="11" borderId="40" applyNumberFormat="0" applyFont="0" applyAlignment="0" applyProtection="0"/>
    <xf numFmtId="0" fontId="28" fillId="11" borderId="40" applyNumberFormat="0" applyFont="0" applyAlignment="0" applyProtection="0"/>
    <xf numFmtId="0" fontId="27" fillId="74" borderId="51" applyNumberFormat="0" applyFont="0" applyAlignment="0" applyProtection="0"/>
    <xf numFmtId="0" fontId="28" fillId="11" borderId="40" applyNumberFormat="0" applyFont="0" applyAlignment="0" applyProtection="0"/>
    <xf numFmtId="0" fontId="28" fillId="11" borderId="40" applyNumberFormat="0" applyFont="0" applyAlignment="0" applyProtection="0"/>
    <xf numFmtId="0" fontId="27" fillId="74" borderId="51" applyNumberFormat="0" applyFont="0" applyAlignment="0" applyProtection="0"/>
    <xf numFmtId="0" fontId="28" fillId="11" borderId="40" applyNumberFormat="0" applyFont="0" applyAlignment="0" applyProtection="0"/>
    <xf numFmtId="0" fontId="27" fillId="74" borderId="51" applyNumberFormat="0" applyFont="0" applyAlignment="0" applyProtection="0"/>
    <xf numFmtId="0" fontId="28" fillId="11" borderId="40" applyNumberFormat="0" applyFont="0" applyAlignment="0" applyProtection="0"/>
    <xf numFmtId="0" fontId="27" fillId="74" borderId="51" applyNumberFormat="0" applyFont="0" applyAlignment="0" applyProtection="0"/>
    <xf numFmtId="0" fontId="28" fillId="11" borderId="40" applyNumberFormat="0" applyFont="0" applyAlignment="0" applyProtection="0"/>
    <xf numFmtId="0" fontId="28" fillId="11" borderId="40" applyNumberFormat="0" applyFont="0" applyAlignment="0" applyProtection="0"/>
    <xf numFmtId="0" fontId="27" fillId="74" borderId="51" applyNumberFormat="0" applyFont="0" applyAlignment="0" applyProtection="0"/>
    <xf numFmtId="0" fontId="28" fillId="11" borderId="40" applyNumberFormat="0" applyFont="0" applyAlignment="0" applyProtection="0"/>
    <xf numFmtId="0" fontId="28" fillId="11" borderId="40" applyNumberFormat="0" applyFont="0" applyAlignment="0" applyProtection="0"/>
    <xf numFmtId="0" fontId="27" fillId="74" borderId="51" applyNumberFormat="0" applyFont="0" applyAlignment="0" applyProtection="0"/>
    <xf numFmtId="0" fontId="28" fillId="11" borderId="40" applyNumberFormat="0" applyFont="0" applyAlignment="0" applyProtection="0"/>
    <xf numFmtId="0" fontId="27" fillId="74" borderId="51" applyNumberFormat="0" applyFont="0" applyAlignment="0" applyProtection="0"/>
    <xf numFmtId="0" fontId="28" fillId="11" borderId="40" applyNumberFormat="0" applyFont="0" applyAlignment="0" applyProtection="0"/>
    <xf numFmtId="0" fontId="27" fillId="74" borderId="51" applyNumberFormat="0" applyFont="0" applyAlignment="0" applyProtection="0"/>
    <xf numFmtId="0" fontId="28" fillId="11" borderId="40" applyNumberFormat="0" applyFont="0" applyAlignment="0" applyProtection="0"/>
    <xf numFmtId="0" fontId="28" fillId="11" borderId="40" applyNumberFormat="0" applyFont="0" applyAlignment="0" applyProtection="0"/>
    <xf numFmtId="0" fontId="27" fillId="74" borderId="51" applyNumberFormat="0" applyFont="0" applyAlignment="0" applyProtection="0"/>
    <xf numFmtId="0" fontId="28" fillId="11" borderId="40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8" fillId="11" borderId="40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7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172" fontId="2" fillId="0" borderId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81" fillId="0" borderId="0">
      <alignment horizontal="left"/>
    </xf>
    <xf numFmtId="0" fontId="2" fillId="0" borderId="0"/>
    <xf numFmtId="0" fontId="2" fillId="0" borderId="0"/>
    <xf numFmtId="172" fontId="2" fillId="0" borderId="0"/>
    <xf numFmtId="3" fontId="2" fillId="75" borderId="3" applyFont="0">
      <alignment horizontal="right" vertical="center"/>
      <protection locked="0"/>
    </xf>
    <xf numFmtId="172" fontId="82" fillId="0" borderId="0"/>
    <xf numFmtId="0" fontId="82" fillId="0" borderId="0"/>
    <xf numFmtId="172" fontId="82" fillId="0" borderId="0"/>
    <xf numFmtId="0" fontId="83" fillId="64" borderId="52" applyNumberFormat="0" applyAlignment="0" applyProtection="0"/>
    <xf numFmtId="0" fontId="84" fillId="9" borderId="37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172" fontId="85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172" fontId="85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173" fontId="85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4" fillId="9" borderId="37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4" fillId="9" borderId="37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4" fillId="9" borderId="37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4" fillId="9" borderId="37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4" fillId="9" borderId="37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4" fillId="9" borderId="37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4" fillId="9" borderId="37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0" fontId="83" fillId="64" borderId="52" applyNumberFormat="0" applyAlignment="0" applyProtection="0"/>
    <xf numFmtId="172" fontId="85" fillId="64" borderId="52" applyNumberFormat="0" applyAlignment="0" applyProtection="0"/>
    <xf numFmtId="173" fontId="85" fillId="64" borderId="52" applyNumberFormat="0" applyAlignment="0" applyProtection="0"/>
    <xf numFmtId="172" fontId="85" fillId="64" borderId="52" applyNumberFormat="0" applyAlignment="0" applyProtection="0"/>
    <xf numFmtId="172" fontId="85" fillId="64" borderId="52" applyNumberFormat="0" applyAlignment="0" applyProtection="0"/>
    <xf numFmtId="173" fontId="85" fillId="64" borderId="52" applyNumberFormat="0" applyAlignment="0" applyProtection="0"/>
    <xf numFmtId="172" fontId="85" fillId="64" borderId="52" applyNumberFormat="0" applyAlignment="0" applyProtection="0"/>
    <xf numFmtId="172" fontId="85" fillId="64" borderId="52" applyNumberFormat="0" applyAlignment="0" applyProtection="0"/>
    <xf numFmtId="173" fontId="85" fillId="64" borderId="52" applyNumberFormat="0" applyAlignment="0" applyProtection="0"/>
    <xf numFmtId="172" fontId="85" fillId="64" borderId="52" applyNumberFormat="0" applyAlignment="0" applyProtection="0"/>
    <xf numFmtId="172" fontId="85" fillId="64" borderId="52" applyNumberFormat="0" applyAlignment="0" applyProtection="0"/>
    <xf numFmtId="173" fontId="85" fillId="64" borderId="52" applyNumberFormat="0" applyAlignment="0" applyProtection="0"/>
    <xf numFmtId="172" fontId="85" fillId="64" borderId="52" applyNumberFormat="0" applyAlignment="0" applyProtection="0"/>
    <xf numFmtId="0" fontId="83" fillId="64" borderId="52" applyNumberFormat="0" applyAlignment="0" applyProtection="0"/>
    <xf numFmtId="0" fontId="25" fillId="0" borderId="0"/>
    <xf numFmtId="179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37" fillId="0" borderId="0" applyFill="0" applyBorder="0" applyAlignment="0"/>
    <xf numFmtId="176" fontId="37" fillId="0" borderId="0" applyFill="0" applyBorder="0" applyAlignment="0"/>
    <xf numFmtId="175" fontId="37" fillId="0" borderId="0" applyFill="0" applyBorder="0" applyAlignment="0"/>
    <xf numFmtId="180" fontId="37" fillId="0" borderId="0" applyFill="0" applyBorder="0" applyAlignment="0"/>
    <xf numFmtId="176" fontId="37" fillId="0" borderId="0" applyFill="0" applyBorder="0" applyAlignment="0"/>
    <xf numFmtId="172" fontId="2" fillId="0" borderId="0"/>
    <xf numFmtId="0" fontId="2" fillId="0" borderId="0"/>
    <xf numFmtId="172" fontId="2" fillId="0" borderId="0"/>
    <xf numFmtId="191" fontId="65" fillId="0" borderId="3" applyNumberFormat="0">
      <alignment horizontal="center" vertical="top" wrapText="1"/>
    </xf>
    <xf numFmtId="0" fontId="87" fillId="0" borderId="0" applyNumberFormat="0" applyFill="0" applyBorder="0" applyAlignment="0" applyProtection="0"/>
    <xf numFmtId="3" fontId="2" fillId="70" borderId="3" applyFont="0">
      <alignment horizontal="right" vertical="center"/>
    </xf>
    <xf numFmtId="192" fontId="2" fillId="70" borderId="3" applyFont="0">
      <alignment horizontal="right" vertical="center"/>
    </xf>
    <xf numFmtId="0" fontId="88" fillId="0" borderId="0"/>
    <xf numFmtId="0" fontId="25" fillId="0" borderId="0"/>
    <xf numFmtId="0" fontId="89" fillId="0" borderId="0"/>
    <xf numFmtId="0" fontId="89" fillId="0" borderId="0"/>
    <xf numFmtId="172" fontId="25" fillId="0" borderId="0"/>
    <xf numFmtId="172" fontId="25" fillId="0" borderId="0"/>
    <xf numFmtId="0" fontId="90" fillId="0" borderId="0"/>
    <xf numFmtId="0" fontId="9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49" fontId="46" fillId="0" borderId="0" applyFill="0" applyBorder="0" applyAlignment="0"/>
    <xf numFmtId="193" fontId="37" fillId="0" borderId="0" applyFill="0" applyBorder="0" applyAlignment="0"/>
    <xf numFmtId="194" fontId="37" fillId="0" borderId="0" applyFill="0" applyBorder="0" applyAlignment="0"/>
    <xf numFmtId="0" fontId="92" fillId="0" borderId="0">
      <alignment horizontal="center" vertical="top"/>
    </xf>
    <xf numFmtId="0" fontId="93" fillId="0" borderId="0" applyNumberFormat="0" applyFill="0" applyBorder="0" applyAlignment="0" applyProtection="0"/>
    <xf numFmtId="173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2" fontId="93" fillId="0" borderId="0" applyNumberFormat="0" applyFill="0" applyBorder="0" applyAlignment="0" applyProtection="0"/>
    <xf numFmtId="172" fontId="93" fillId="0" borderId="0" applyNumberFormat="0" applyFill="0" applyBorder="0" applyAlignment="0" applyProtection="0"/>
    <xf numFmtId="172" fontId="93" fillId="0" borderId="0" applyNumberFormat="0" applyFill="0" applyBorder="0" applyAlignment="0" applyProtection="0"/>
    <xf numFmtId="173" fontId="93" fillId="0" borderId="0" applyNumberFormat="0" applyFill="0" applyBorder="0" applyAlignment="0" applyProtection="0"/>
    <xf numFmtId="172" fontId="93" fillId="0" borderId="0" applyNumberFormat="0" applyFill="0" applyBorder="0" applyAlignment="0" applyProtection="0"/>
    <xf numFmtId="172" fontId="93" fillId="0" borderId="0" applyNumberFormat="0" applyFill="0" applyBorder="0" applyAlignment="0" applyProtection="0"/>
    <xf numFmtId="173" fontId="93" fillId="0" borderId="0" applyNumberFormat="0" applyFill="0" applyBorder="0" applyAlignment="0" applyProtection="0"/>
    <xf numFmtId="172" fontId="93" fillId="0" borderId="0" applyNumberFormat="0" applyFill="0" applyBorder="0" applyAlignment="0" applyProtection="0"/>
    <xf numFmtId="172" fontId="93" fillId="0" borderId="0" applyNumberFormat="0" applyFill="0" applyBorder="0" applyAlignment="0" applyProtection="0"/>
    <xf numFmtId="173" fontId="93" fillId="0" borderId="0" applyNumberFormat="0" applyFill="0" applyBorder="0" applyAlignment="0" applyProtection="0"/>
    <xf numFmtId="172" fontId="93" fillId="0" borderId="0" applyNumberFormat="0" applyFill="0" applyBorder="0" applyAlignment="0" applyProtection="0"/>
    <xf numFmtId="172" fontId="93" fillId="0" borderId="0" applyNumberFormat="0" applyFill="0" applyBorder="0" applyAlignment="0" applyProtection="0"/>
    <xf numFmtId="173" fontId="93" fillId="0" borderId="0" applyNumberFormat="0" applyFill="0" applyBorder="0" applyAlignment="0" applyProtection="0"/>
    <xf numFmtId="172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7" fillId="0" borderId="53" applyNumberFormat="0" applyFill="0" applyAlignment="0" applyProtection="0"/>
    <xf numFmtId="0" fontId="4" fillId="0" borderId="41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172" fontId="94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172" fontId="94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173" fontId="94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" fillId="0" borderId="41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" fillId="0" borderId="41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" fillId="0" borderId="41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" fillId="0" borderId="41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" fillId="0" borderId="41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" fillId="0" borderId="41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" fillId="0" borderId="41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172" fontId="94" fillId="0" borderId="53" applyNumberFormat="0" applyFill="0" applyAlignment="0" applyProtection="0"/>
    <xf numFmtId="173" fontId="94" fillId="0" borderId="53" applyNumberFormat="0" applyFill="0" applyAlignment="0" applyProtection="0"/>
    <xf numFmtId="172" fontId="94" fillId="0" borderId="53" applyNumberFormat="0" applyFill="0" applyAlignment="0" applyProtection="0"/>
    <xf numFmtId="172" fontId="94" fillId="0" borderId="53" applyNumberFormat="0" applyFill="0" applyAlignment="0" applyProtection="0"/>
    <xf numFmtId="173" fontId="94" fillId="0" borderId="53" applyNumberFormat="0" applyFill="0" applyAlignment="0" applyProtection="0"/>
    <xf numFmtId="172" fontId="94" fillId="0" borderId="53" applyNumberFormat="0" applyFill="0" applyAlignment="0" applyProtection="0"/>
    <xf numFmtId="172" fontId="94" fillId="0" borderId="53" applyNumberFormat="0" applyFill="0" applyAlignment="0" applyProtection="0"/>
    <xf numFmtId="173" fontId="94" fillId="0" borderId="53" applyNumberFormat="0" applyFill="0" applyAlignment="0" applyProtection="0"/>
    <xf numFmtId="172" fontId="94" fillId="0" borderId="53" applyNumberFormat="0" applyFill="0" applyAlignment="0" applyProtection="0"/>
    <xf numFmtId="172" fontId="94" fillId="0" borderId="53" applyNumberFormat="0" applyFill="0" applyAlignment="0" applyProtection="0"/>
    <xf numFmtId="173" fontId="94" fillId="0" borderId="53" applyNumberFormat="0" applyFill="0" applyAlignment="0" applyProtection="0"/>
    <xf numFmtId="172" fontId="94" fillId="0" borderId="53" applyNumberFormat="0" applyFill="0" applyAlignment="0" applyProtection="0"/>
    <xf numFmtId="0" fontId="47" fillId="0" borderId="53" applyNumberFormat="0" applyFill="0" applyAlignment="0" applyProtection="0"/>
    <xf numFmtId="0" fontId="25" fillId="0" borderId="54"/>
    <xf numFmtId="189" fontId="81" fillId="0" borderId="0">
      <alignment horizontal="left"/>
    </xf>
    <xf numFmtId="0" fontId="2" fillId="0" borderId="0"/>
    <xf numFmtId="0" fontId="2" fillId="0" borderId="0"/>
    <xf numFmtId="172" fontId="2" fillId="0" borderId="0"/>
    <xf numFmtId="172" fontId="2" fillId="0" borderId="0">
      <alignment horizontal="center" textRotation="90"/>
    </xf>
    <xf numFmtId="0" fontId="2" fillId="0" borderId="0">
      <alignment horizontal="center" textRotation="90"/>
    </xf>
    <xf numFmtId="172" fontId="2" fillId="0" borderId="0">
      <alignment horizontal="center" textRotation="90"/>
    </xf>
    <xf numFmtId="195" fontId="26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96" fillId="0" borderId="0" applyNumberFormat="0" applyFill="0" applyBorder="0" applyAlignment="0" applyProtection="0"/>
    <xf numFmtId="172" fontId="96" fillId="0" borderId="0" applyNumberFormat="0" applyFill="0" applyBorder="0" applyAlignment="0" applyProtection="0"/>
    <xf numFmtId="173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96" fillId="0" borderId="0" applyNumberFormat="0" applyFill="0" applyBorder="0" applyAlignment="0" applyProtection="0"/>
    <xf numFmtId="173" fontId="96" fillId="0" borderId="0" applyNumberFormat="0" applyFill="0" applyBorder="0" applyAlignment="0" applyProtection="0"/>
    <xf numFmtId="172" fontId="96" fillId="0" borderId="0" applyNumberFormat="0" applyFill="0" applyBorder="0" applyAlignment="0" applyProtection="0"/>
    <xf numFmtId="172" fontId="96" fillId="0" borderId="0" applyNumberFormat="0" applyFill="0" applyBorder="0" applyAlignment="0" applyProtection="0"/>
    <xf numFmtId="173" fontId="96" fillId="0" borderId="0" applyNumberFormat="0" applyFill="0" applyBorder="0" applyAlignment="0" applyProtection="0"/>
    <xf numFmtId="172" fontId="96" fillId="0" borderId="0" applyNumberFormat="0" applyFill="0" applyBorder="0" applyAlignment="0" applyProtection="0"/>
    <xf numFmtId="172" fontId="96" fillId="0" borderId="0" applyNumberFormat="0" applyFill="0" applyBorder="0" applyAlignment="0" applyProtection="0"/>
    <xf numFmtId="173" fontId="96" fillId="0" borderId="0" applyNumberFormat="0" applyFill="0" applyBorder="0" applyAlignment="0" applyProtection="0"/>
    <xf numFmtId="172" fontId="96" fillId="0" borderId="0" applyNumberFormat="0" applyFill="0" applyBorder="0" applyAlignment="0" applyProtection="0"/>
    <xf numFmtId="172" fontId="96" fillId="0" borderId="0" applyNumberFormat="0" applyFill="0" applyBorder="0" applyAlignment="0" applyProtection="0"/>
    <xf numFmtId="173" fontId="96" fillId="0" borderId="0" applyNumberFormat="0" applyFill="0" applyBorder="0" applyAlignment="0" applyProtection="0"/>
    <xf numFmtId="172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" fontId="97" fillId="0" borderId="0" applyFill="0" applyProtection="0">
      <alignment horizontal="right"/>
    </xf>
    <xf numFmtId="165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0" fontId="99" fillId="0" borderId="0"/>
    <xf numFmtId="0" fontId="100" fillId="0" borderId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66" fontId="98" fillId="0" borderId="0" applyFont="0" applyFill="0" applyBorder="0" applyAlignment="0" applyProtection="0"/>
    <xf numFmtId="168" fontId="98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637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3" fillId="0" borderId="0" xfId="0" applyFont="1" applyFill="1"/>
    <xf numFmtId="0" fontId="3" fillId="0" borderId="3" xfId="0" applyFont="1" applyBorder="1"/>
    <xf numFmtId="0" fontId="7" fillId="0" borderId="18" xfId="0" applyFont="1" applyBorder="1"/>
    <xf numFmtId="0" fontId="10" fillId="0" borderId="0" xfId="0" applyFont="1" applyBorder="1"/>
    <xf numFmtId="0" fontId="10" fillId="0" borderId="0" xfId="0" applyFont="1"/>
    <xf numFmtId="0" fontId="7" fillId="0" borderId="0" xfId="0" applyFont="1" applyBorder="1" applyAlignment="1">
      <alignment horizontal="right" wrapText="1"/>
    </xf>
    <xf numFmtId="0" fontId="7" fillId="0" borderId="21" xfId="0" applyFont="1" applyBorder="1" applyAlignment="1">
      <alignment vertical="center"/>
    </xf>
    <xf numFmtId="0" fontId="7" fillId="0" borderId="24" xfId="0" applyFont="1" applyBorder="1"/>
    <xf numFmtId="0" fontId="5" fillId="0" borderId="0" xfId="0" applyFont="1"/>
    <xf numFmtId="0" fontId="7" fillId="0" borderId="0" xfId="11" applyFont="1" applyFill="1" applyBorder="1" applyProtection="1"/>
    <xf numFmtId="0" fontId="3" fillId="0" borderId="0" xfId="0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11" applyFont="1" applyFill="1" applyBorder="1" applyAlignment="1" applyProtection="1"/>
    <xf numFmtId="0" fontId="3" fillId="0" borderId="7" xfId="0" applyFont="1" applyBorder="1"/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8" fillId="0" borderId="0" xfId="11" applyFont="1" applyFill="1" applyBorder="1" applyAlignment="1" applyProtection="1"/>
    <xf numFmtId="0" fontId="7" fillId="0" borderId="8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5" fillId="0" borderId="0" xfId="0" applyFont="1" applyBorder="1"/>
    <xf numFmtId="0" fontId="8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/>
    </xf>
    <xf numFmtId="0" fontId="7" fillId="0" borderId="0" xfId="0" applyFont="1" applyFill="1" applyBorder="1" applyProtection="1"/>
    <xf numFmtId="10" fontId="7" fillId="0" borderId="0" xfId="6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8" fillId="0" borderId="18" xfId="0" applyFont="1" applyFill="1" applyBorder="1" applyAlignment="1" applyProtection="1">
      <alignment horizontal="center" vertical="center"/>
    </xf>
    <xf numFmtId="0" fontId="7" fillId="0" borderId="19" xfId="0" applyFont="1" applyFill="1" applyBorder="1" applyProtection="1"/>
    <xf numFmtId="0" fontId="7" fillId="0" borderId="21" xfId="0" applyFont="1" applyFill="1" applyBorder="1" applyAlignment="1" applyProtection="1">
      <alignment horizontal="left" indent="1"/>
    </xf>
    <xf numFmtId="0" fontId="8" fillId="0" borderId="8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indent="1"/>
    </xf>
    <xf numFmtId="0" fontId="7" fillId="0" borderId="8" xfId="0" applyFont="1" applyFill="1" applyBorder="1" applyAlignment="1" applyProtection="1">
      <alignment horizontal="left" indent="2"/>
    </xf>
    <xf numFmtId="0" fontId="8" fillId="0" borderId="8" xfId="0" applyFont="1" applyFill="1" applyBorder="1" applyAlignment="1" applyProtection="1"/>
    <xf numFmtId="0" fontId="7" fillId="0" borderId="24" xfId="0" applyFont="1" applyFill="1" applyBorder="1" applyAlignment="1" applyProtection="1">
      <alignment horizontal="left" indent="1"/>
    </xf>
    <xf numFmtId="0" fontId="8" fillId="0" borderId="27" xfId="0" applyFont="1" applyFill="1" applyBorder="1" applyAlignment="1" applyProtection="1"/>
    <xf numFmtId="0" fontId="17" fillId="0" borderId="0" xfId="0" applyFont="1" applyAlignment="1">
      <alignment vertical="center"/>
    </xf>
    <xf numFmtId="0" fontId="7" fillId="0" borderId="0" xfId="0" applyFont="1" applyFill="1" applyBorder="1"/>
    <xf numFmtId="0" fontId="16" fillId="0" borderId="0" xfId="0" applyFont="1" applyFill="1"/>
    <xf numFmtId="0" fontId="18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indent="1"/>
    </xf>
    <xf numFmtId="0" fontId="19" fillId="0" borderId="3" xfId="0" applyFont="1" applyFill="1" applyBorder="1" applyAlignment="1">
      <alignment horizontal="center"/>
    </xf>
    <xf numFmtId="38" fontId="18" fillId="0" borderId="3" xfId="0" applyNumberFormat="1" applyFont="1" applyFill="1" applyBorder="1" applyAlignment="1" applyProtection="1">
      <alignment horizontal="right"/>
      <protection locked="0"/>
    </xf>
    <xf numFmtId="0" fontId="18" fillId="0" borderId="3" xfId="0" applyFont="1" applyFill="1" applyBorder="1" applyAlignment="1">
      <alignment horizontal="left" wrapText="1" indent="1"/>
    </xf>
    <xf numFmtId="0" fontId="18" fillId="0" borderId="3" xfId="0" applyFont="1" applyFill="1" applyBorder="1" applyAlignment="1">
      <alignment horizontal="left" wrapText="1" indent="2"/>
    </xf>
    <xf numFmtId="0" fontId="19" fillId="0" borderId="3" xfId="0" applyFont="1" applyFill="1" applyBorder="1" applyAlignment="1"/>
    <xf numFmtId="0" fontId="19" fillId="0" borderId="3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left" inden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14" fontId="5" fillId="3" borderId="3" xfId="8" quotePrefix="1" applyNumberFormat="1" applyFont="1" applyFill="1" applyBorder="1" applyAlignment="1" applyProtection="1">
      <alignment horizontal="left" vertical="center" wrapText="1" indent="2"/>
      <protection locked="0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23" xfId="0" applyFont="1" applyBorder="1" applyAlignment="1"/>
    <xf numFmtId="0" fontId="11" fillId="0" borderId="8" xfId="0" applyFont="1" applyBorder="1" applyAlignment="1">
      <alignment wrapText="1"/>
    </xf>
    <xf numFmtId="0" fontId="3" fillId="0" borderId="23" xfId="0" applyFont="1" applyBorder="1" applyAlignment="1"/>
    <xf numFmtId="0" fontId="11" fillId="0" borderId="27" xfId="0" applyFont="1" applyBorder="1" applyAlignment="1">
      <alignment wrapText="1"/>
    </xf>
    <xf numFmtId="0" fontId="3" fillId="0" borderId="42" xfId="0" applyFont="1" applyBorder="1" applyAlignment="1"/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3" fillId="0" borderId="0" xfId="0" applyFont="1"/>
    <xf numFmtId="0" fontId="8" fillId="0" borderId="0" xfId="0" applyFont="1" applyFill="1" applyBorder="1" applyAlignment="1" applyProtection="1">
      <alignment horizontal="center" vertical="center"/>
    </xf>
    <xf numFmtId="0" fontId="5" fillId="3" borderId="3" xfId="13" applyFont="1" applyFill="1" applyBorder="1" applyAlignment="1" applyProtection="1">
      <alignment horizontal="left" vertical="center" wrapText="1"/>
      <protection locked="0"/>
    </xf>
    <xf numFmtId="0" fontId="23" fillId="0" borderId="35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 horizontal="right" wrapText="1"/>
    </xf>
    <xf numFmtId="0" fontId="23" fillId="0" borderId="12" xfId="0" applyFont="1" applyBorder="1" applyAlignment="1">
      <alignment wrapText="1"/>
    </xf>
    <xf numFmtId="0" fontId="17" fillId="0" borderId="12" xfId="0" applyFont="1" applyBorder="1" applyAlignment="1">
      <alignment horizontal="right" wrapText="1"/>
    </xf>
    <xf numFmtId="0" fontId="22" fillId="36" borderId="15" xfId="0" applyFont="1" applyFill="1" applyBorder="1" applyAlignment="1">
      <alignment wrapText="1"/>
    </xf>
    <xf numFmtId="0" fontId="3" fillId="0" borderId="21" xfId="0" applyFont="1" applyBorder="1"/>
    <xf numFmtId="0" fontId="23" fillId="0" borderId="3" xfId="0" applyFont="1" applyBorder="1"/>
    <xf numFmtId="0" fontId="5" fillId="0" borderId="3" xfId="13" applyFont="1" applyBorder="1" applyAlignment="1" applyProtection="1">
      <alignment horizontal="center" vertical="center" wrapText="1"/>
      <protection locked="0"/>
    </xf>
    <xf numFmtId="169" fontId="5" fillId="3" borderId="3" xfId="1" applyNumberFormat="1" applyFont="1" applyFill="1" applyBorder="1" applyAlignment="1" applyProtection="1">
      <alignment horizontal="center" vertical="center" wrapText="1"/>
      <protection locked="0"/>
    </xf>
    <xf numFmtId="169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9" fontId="5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/>
    <xf numFmtId="0" fontId="3" fillId="0" borderId="20" xfId="0" applyFont="1" applyBorder="1"/>
    <xf numFmtId="0" fontId="5" fillId="3" borderId="24" xfId="9" applyFont="1" applyFill="1" applyBorder="1" applyAlignment="1" applyProtection="1">
      <alignment horizontal="left" vertical="center"/>
      <protection locked="0"/>
    </xf>
    <xf numFmtId="0" fontId="13" fillId="3" borderId="26" xfId="16" applyFont="1" applyFill="1" applyBorder="1" applyAlignment="1" applyProtection="1">
      <protection locked="0"/>
    </xf>
    <xf numFmtId="0" fontId="3" fillId="0" borderId="0" xfId="0" applyFont="1" applyFill="1" applyBorder="1" applyAlignment="1">
      <alignment wrapText="1"/>
    </xf>
    <xf numFmtId="0" fontId="13" fillId="0" borderId="0" xfId="8" applyFont="1" applyFill="1" applyBorder="1" applyAlignment="1" applyProtection="1">
      <protection locked="0"/>
    </xf>
    <xf numFmtId="0" fontId="5" fillId="0" borderId="0" xfId="5" applyFont="1" applyFill="1" applyProtection="1">
      <protection locked="0"/>
    </xf>
    <xf numFmtId="0" fontId="13" fillId="3" borderId="3" xfId="15" applyFont="1" applyFill="1" applyBorder="1" applyAlignment="1" applyProtection="1">
      <alignment horizontal="center" vertical="center"/>
      <protection locked="0"/>
    </xf>
    <xf numFmtId="0" fontId="3" fillId="3" borderId="3" xfId="15" applyFont="1" applyFill="1" applyBorder="1" applyAlignment="1" applyProtection="1">
      <alignment horizontal="center" vertical="center" wrapText="1"/>
      <protection locked="0"/>
    </xf>
    <xf numFmtId="3" fontId="5" fillId="3" borderId="3" xfId="16" applyNumberFormat="1" applyFont="1" applyFill="1" applyBorder="1" applyAlignment="1" applyProtection="1">
      <alignment horizontal="left" wrapText="1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0" xfId="11" applyFont="1" applyFill="1" applyBorder="1" applyAlignment="1" applyProtection="1">
      <alignment vertical="center"/>
    </xf>
    <xf numFmtId="0" fontId="3" fillId="0" borderId="21" xfId="0" applyFont="1" applyBorder="1" applyAlignment="1">
      <alignment vertical="center"/>
    </xf>
    <xf numFmtId="0" fontId="3" fillId="0" borderId="3" xfId="0" applyFont="1" applyFill="1" applyBorder="1"/>
    <xf numFmtId="0" fontId="7" fillId="0" borderId="21" xfId="0" applyFont="1" applyBorder="1" applyAlignment="1">
      <alignment horizontal="righ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right" vertical="center"/>
    </xf>
    <xf numFmtId="0" fontId="7" fillId="2" borderId="25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left" vertical="center" indent="1"/>
    </xf>
    <xf numFmtId="0" fontId="18" fillId="0" borderId="19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 inden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indent="1"/>
    </xf>
    <xf numFmtId="38" fontId="18" fillId="0" borderId="22" xfId="0" applyNumberFormat="1" applyFont="1" applyFill="1" applyBorder="1" applyAlignment="1" applyProtection="1">
      <alignment horizontal="right"/>
      <protection locked="0"/>
    </xf>
    <xf numFmtId="0" fontId="18" fillId="0" borderId="24" xfId="0" applyFont="1" applyFill="1" applyBorder="1" applyAlignment="1">
      <alignment horizontal="left" vertical="center" indent="1"/>
    </xf>
    <xf numFmtId="0" fontId="19" fillId="0" borderId="25" xfId="0" applyFont="1" applyFill="1" applyBorder="1" applyAlignment="1"/>
    <xf numFmtId="0" fontId="3" fillId="0" borderId="59" xfId="0" applyFont="1" applyBorder="1"/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vertical="center" wrapText="1"/>
    </xf>
    <xf numFmtId="0" fontId="3" fillId="0" borderId="60" xfId="0" applyFont="1" applyBorder="1"/>
    <xf numFmtId="0" fontId="23" fillId="0" borderId="21" xfId="0" applyFont="1" applyBorder="1" applyAlignment="1">
      <alignment horizontal="center"/>
    </xf>
    <xf numFmtId="171" fontId="23" fillId="0" borderId="68" xfId="0" applyNumberFormat="1" applyFont="1" applyBorder="1" applyAlignment="1">
      <alignment horizontal="center"/>
    </xf>
    <xf numFmtId="171" fontId="23" fillId="0" borderId="66" xfId="0" applyNumberFormat="1" applyFont="1" applyBorder="1" applyAlignment="1">
      <alignment horizontal="center"/>
    </xf>
    <xf numFmtId="171" fontId="17" fillId="0" borderId="66" xfId="0" applyNumberFormat="1" applyFont="1" applyBorder="1" applyAlignment="1">
      <alignment horizontal="center"/>
    </xf>
    <xf numFmtId="171" fontId="23" fillId="0" borderId="69" xfId="0" applyNumberFormat="1" applyFont="1" applyBorder="1" applyAlignment="1">
      <alignment horizontal="center"/>
    </xf>
    <xf numFmtId="171" fontId="22" fillId="36" borderId="61" xfId="0" applyNumberFormat="1" applyFont="1" applyFill="1" applyBorder="1" applyAlignment="1">
      <alignment horizontal="center"/>
    </xf>
    <xf numFmtId="171" fontId="23" fillId="0" borderId="65" xfId="0" applyNumberFormat="1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2" fillId="36" borderId="62" xfId="0" applyFont="1" applyFill="1" applyBorder="1" applyAlignment="1">
      <alignment wrapText="1"/>
    </xf>
    <xf numFmtId="171" fontId="22" fillId="36" borderId="6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70" xfId="0" applyFont="1" applyBorder="1"/>
    <xf numFmtId="0" fontId="3" fillId="0" borderId="19" xfId="0" applyFont="1" applyBorder="1"/>
    <xf numFmtId="0" fontId="3" fillId="0" borderId="24" xfId="0" applyFont="1" applyBorder="1"/>
    <xf numFmtId="0" fontId="5" fillId="3" borderId="22" xfId="13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/>
    <xf numFmtId="0" fontId="5" fillId="3" borderId="21" xfId="5" applyFont="1" applyFill="1" applyBorder="1" applyAlignment="1" applyProtection="1">
      <alignment horizontal="right" vertical="center"/>
      <protection locked="0"/>
    </xf>
    <xf numFmtId="0" fontId="13" fillId="3" borderId="25" xfId="16" applyFont="1" applyFill="1" applyBorder="1" applyAlignment="1" applyProtection="1">
      <protection locked="0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4" fillId="0" borderId="25" xfId="0" applyFont="1" applyBorder="1"/>
    <xf numFmtId="0" fontId="13" fillId="0" borderId="59" xfId="8" applyFont="1" applyFill="1" applyBorder="1" applyAlignment="1" applyProtection="1">
      <protection locked="0"/>
    </xf>
    <xf numFmtId="0" fontId="5" fillId="0" borderId="20" xfId="5" applyFont="1" applyFill="1" applyBorder="1" applyAlignment="1" applyProtection="1">
      <alignment horizontal="center"/>
      <protection locked="0"/>
    </xf>
    <xf numFmtId="0" fontId="5" fillId="3" borderId="21" xfId="15" applyFont="1" applyFill="1" applyBorder="1" applyAlignment="1" applyProtection="1">
      <alignment horizontal="left" vertical="center"/>
      <protection locked="0"/>
    </xf>
    <xf numFmtId="0" fontId="5" fillId="3" borderId="22" xfId="5" applyFont="1" applyFill="1" applyBorder="1" applyAlignment="1" applyProtection="1">
      <alignment horizontal="center" vertical="center" wrapText="1"/>
      <protection locked="0"/>
    </xf>
    <xf numFmtId="0" fontId="5" fillId="3" borderId="21" xfId="9" applyFont="1" applyFill="1" applyBorder="1" applyAlignment="1" applyProtection="1">
      <alignment horizontal="right" vertical="center"/>
      <protection locked="0"/>
    </xf>
    <xf numFmtId="0" fontId="5" fillId="3" borderId="24" xfId="9" applyFont="1" applyFill="1" applyBorder="1" applyAlignment="1" applyProtection="1">
      <alignment horizontal="right" vertical="center"/>
      <protection locked="0"/>
    </xf>
    <xf numFmtId="0" fontId="5" fillId="3" borderId="3" xfId="13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center" vertical="center"/>
    </xf>
    <xf numFmtId="14" fontId="5" fillId="3" borderId="3" xfId="8" quotePrefix="1" applyNumberFormat="1" applyFont="1" applyFill="1" applyBorder="1" applyAlignment="1" applyProtection="1">
      <alignment horizontal="left" vertical="center" wrapText="1" indent="3"/>
      <protection locked="0"/>
    </xf>
    <xf numFmtId="0" fontId="20" fillId="0" borderId="3" xfId="0" applyFont="1" applyFill="1" applyBorder="1" applyAlignment="1">
      <alignment horizontal="left" vertical="center" wrapText="1" indent="2"/>
    </xf>
    <xf numFmtId="0" fontId="0" fillId="0" borderId="0" xfId="0" applyAlignment="1"/>
    <xf numFmtId="0" fontId="1" fillId="0" borderId="0" xfId="0" applyFont="1"/>
    <xf numFmtId="0" fontId="7" fillId="3" borderId="3" xfId="20960" applyFont="1" applyFill="1" applyBorder="1" applyAlignment="1" applyProtection="1">
      <alignment horizontal="left" wrapText="1" indent="1"/>
    </xf>
    <xf numFmtId="0" fontId="7" fillId="0" borderId="3" xfId="20960" applyFont="1" applyFill="1" applyBorder="1" applyAlignment="1" applyProtection="1">
      <alignment horizontal="left" wrapText="1" indent="1"/>
    </xf>
    <xf numFmtId="0" fontId="102" fillId="0" borderId="3" xfId="20960" applyFont="1" applyFill="1" applyBorder="1" applyAlignment="1" applyProtection="1">
      <alignment horizontal="center" vertical="center"/>
    </xf>
    <xf numFmtId="0" fontId="103" fillId="0" borderId="0" xfId="0" applyFont="1" applyBorder="1" applyAlignment="1">
      <alignment wrapText="1"/>
    </xf>
    <xf numFmtId="0" fontId="9" fillId="0" borderId="3" xfId="17" applyFill="1" applyBorder="1" applyAlignment="1" applyProtection="1"/>
    <xf numFmtId="0" fontId="9" fillId="0" borderId="3" xfId="17" applyFill="1" applyBorder="1" applyAlignment="1" applyProtection="1">
      <alignment horizontal="left" vertical="center" wrapText="1"/>
    </xf>
    <xf numFmtId="0" fontId="9" fillId="0" borderId="3" xfId="17" applyFill="1" applyBorder="1" applyAlignment="1" applyProtection="1">
      <alignment horizontal="left" vertical="center"/>
    </xf>
    <xf numFmtId="0" fontId="7" fillId="0" borderId="2" xfId="20960" applyFont="1" applyFill="1" applyBorder="1" applyAlignment="1" applyProtection="1">
      <alignment horizontal="left" wrapText="1" indent="1"/>
    </xf>
    <xf numFmtId="0" fontId="13" fillId="0" borderId="19" xfId="11" applyFont="1" applyFill="1" applyBorder="1" applyAlignment="1" applyProtection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7" fillId="0" borderId="0" xfId="11" applyFont="1" applyFill="1" applyBorder="1" applyAlignment="1" applyProtection="1">
      <alignment horizontal="left"/>
    </xf>
    <xf numFmtId="0" fontId="16" fillId="0" borderId="0" xfId="11" applyFont="1" applyFill="1" applyBorder="1" applyAlignment="1" applyProtection="1">
      <alignment horizontal="right"/>
    </xf>
    <xf numFmtId="0" fontId="8" fillId="0" borderId="0" xfId="11" applyFont="1" applyFill="1" applyBorder="1" applyAlignment="1" applyProtection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 horizontal="left" indent="1"/>
    </xf>
    <xf numFmtId="0" fontId="3" fillId="0" borderId="7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7" fillId="0" borderId="1" xfId="11" applyFont="1" applyFill="1" applyBorder="1" applyAlignment="1" applyProtection="1"/>
    <xf numFmtId="0" fontId="13" fillId="0" borderId="1" xfId="11" applyFont="1" applyFill="1" applyBorder="1" applyAlignment="1" applyProtection="1">
      <alignment horizontal="left" vertical="center"/>
    </xf>
    <xf numFmtId="0" fontId="4" fillId="36" borderId="28" xfId="0" applyFont="1" applyFill="1" applyBorder="1" applyAlignment="1">
      <alignment vertical="center" wrapText="1"/>
    </xf>
    <xf numFmtId="0" fontId="5" fillId="3" borderId="3" xfId="20960" applyFont="1" applyFill="1" applyBorder="1" applyAlignment="1" applyProtection="1"/>
    <xf numFmtId="0" fontId="5" fillId="3" borderId="3" xfId="20960" applyFont="1" applyFill="1" applyBorder="1" applyAlignment="1" applyProtection="1">
      <alignment horizontal="right" indent="1"/>
    </xf>
    <xf numFmtId="0" fontId="5" fillId="3" borderId="2" xfId="20960" applyFont="1" applyFill="1" applyBorder="1" applyAlignment="1" applyProtection="1">
      <alignment horizontal="right" indent="1"/>
    </xf>
    <xf numFmtId="0" fontId="13" fillId="0" borderId="20" xfId="1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71" fontId="16" fillId="76" borderId="66" xfId="0" applyNumberFormat="1" applyFont="1" applyFill="1" applyBorder="1" applyAlignment="1">
      <alignment horizontal="center"/>
    </xf>
    <xf numFmtId="197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197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97" fontId="7" fillId="0" borderId="3" xfId="7" applyNumberFormat="1" applyFont="1" applyFill="1" applyBorder="1" applyAlignment="1" applyProtection="1">
      <alignment horizontal="right"/>
    </xf>
    <xf numFmtId="197" fontId="7" fillId="36" borderId="3" xfId="7" applyNumberFormat="1" applyFont="1" applyFill="1" applyBorder="1" applyAlignment="1" applyProtection="1">
      <alignment horizontal="right"/>
    </xf>
    <xf numFmtId="197" fontId="7" fillId="0" borderId="10" xfId="0" applyNumberFormat="1" applyFont="1" applyFill="1" applyBorder="1" applyAlignment="1" applyProtection="1">
      <alignment horizontal="right"/>
    </xf>
    <xf numFmtId="197" fontId="7" fillId="0" borderId="3" xfId="0" applyNumberFormat="1" applyFont="1" applyFill="1" applyBorder="1" applyAlignment="1" applyProtection="1">
      <alignment horizontal="right"/>
    </xf>
    <xf numFmtId="197" fontId="7" fillId="36" borderId="22" xfId="0" applyNumberFormat="1" applyFont="1" applyFill="1" applyBorder="1" applyAlignment="1" applyProtection="1">
      <alignment horizontal="right"/>
    </xf>
    <xf numFmtId="197" fontId="7" fillId="0" borderId="3" xfId="7" applyNumberFormat="1" applyFont="1" applyFill="1" applyBorder="1" applyAlignment="1" applyProtection="1">
      <alignment horizontal="right"/>
      <protection locked="0"/>
    </xf>
    <xf numFmtId="197" fontId="7" fillId="0" borderId="10" xfId="0" applyNumberFormat="1" applyFont="1" applyFill="1" applyBorder="1" applyAlignment="1" applyProtection="1">
      <alignment horizontal="right"/>
      <protection locked="0"/>
    </xf>
    <xf numFmtId="197" fontId="7" fillId="0" borderId="3" xfId="0" applyNumberFormat="1" applyFont="1" applyFill="1" applyBorder="1" applyAlignment="1" applyProtection="1">
      <alignment horizontal="right"/>
      <protection locked="0"/>
    </xf>
    <xf numFmtId="197" fontId="7" fillId="0" borderId="22" xfId="0" applyNumberFormat="1" applyFont="1" applyFill="1" applyBorder="1" applyAlignment="1" applyProtection="1">
      <alignment horizontal="right"/>
    </xf>
    <xf numFmtId="197" fontId="7" fillId="36" borderId="25" xfId="7" applyNumberFormat="1" applyFont="1" applyFill="1" applyBorder="1" applyAlignment="1" applyProtection="1">
      <alignment horizontal="right"/>
    </xf>
    <xf numFmtId="197" fontId="7" fillId="36" borderId="26" xfId="0" applyNumberFormat="1" applyFont="1" applyFill="1" applyBorder="1" applyAlignment="1" applyProtection="1">
      <alignment horizontal="right"/>
    </xf>
    <xf numFmtId="197" fontId="18" fillId="0" borderId="3" xfId="0" applyNumberFormat="1" applyFont="1" applyFill="1" applyBorder="1" applyAlignment="1" applyProtection="1">
      <alignment horizontal="right"/>
      <protection locked="0"/>
    </xf>
    <xf numFmtId="197" fontId="7" fillId="36" borderId="22" xfId="7" applyNumberFormat="1" applyFont="1" applyFill="1" applyBorder="1" applyAlignment="1" applyProtection="1">
      <alignment horizontal="right"/>
    </xf>
    <xf numFmtId="197" fontId="18" fillId="36" borderId="3" xfId="0" applyNumberFormat="1" applyFont="1" applyFill="1" applyBorder="1" applyAlignment="1">
      <alignment horizontal="right"/>
    </xf>
    <xf numFmtId="197" fontId="7" fillId="0" borderId="22" xfId="7" applyNumberFormat="1" applyFont="1" applyFill="1" applyBorder="1" applyAlignment="1" applyProtection="1">
      <alignment horizontal="right"/>
    </xf>
    <xf numFmtId="197" fontId="19" fillId="0" borderId="3" xfId="0" applyNumberFormat="1" applyFont="1" applyFill="1" applyBorder="1" applyAlignment="1">
      <alignment horizontal="center"/>
    </xf>
    <xf numFmtId="197" fontId="19" fillId="0" borderId="22" xfId="0" applyNumberFormat="1" applyFont="1" applyFill="1" applyBorder="1" applyAlignment="1">
      <alignment horizontal="center"/>
    </xf>
    <xf numFmtId="197" fontId="18" fillId="36" borderId="3" xfId="0" applyNumberFormat="1" applyFont="1" applyFill="1" applyBorder="1" applyAlignment="1" applyProtection="1">
      <alignment horizontal="right"/>
    </xf>
    <xf numFmtId="197" fontId="18" fillId="0" borderId="22" xfId="0" applyNumberFormat="1" applyFont="1" applyFill="1" applyBorder="1" applyAlignment="1" applyProtection="1">
      <alignment horizontal="right"/>
      <protection locked="0"/>
    </xf>
    <xf numFmtId="197" fontId="18" fillId="0" borderId="3" xfId="0" applyNumberFormat="1" applyFont="1" applyFill="1" applyBorder="1" applyAlignment="1" applyProtection="1">
      <alignment horizontal="left" indent="1"/>
      <protection locked="0"/>
    </xf>
    <xf numFmtId="197" fontId="7" fillId="36" borderId="3" xfId="7" applyNumberFormat="1" applyFont="1" applyFill="1" applyBorder="1" applyAlignment="1" applyProtection="1"/>
    <xf numFmtId="197" fontId="18" fillId="0" borderId="3" xfId="0" applyNumberFormat="1" applyFont="1" applyFill="1" applyBorder="1" applyAlignment="1" applyProtection="1">
      <protection locked="0"/>
    </xf>
    <xf numFmtId="197" fontId="7" fillId="36" borderId="22" xfId="7" applyNumberFormat="1" applyFont="1" applyFill="1" applyBorder="1" applyAlignment="1" applyProtection="1"/>
    <xf numFmtId="197" fontId="18" fillId="0" borderId="3" xfId="0" applyNumberFormat="1" applyFont="1" applyFill="1" applyBorder="1" applyAlignment="1" applyProtection="1">
      <alignment horizontal="right" vertical="center"/>
      <protection locked="0"/>
    </xf>
    <xf numFmtId="197" fontId="18" fillId="36" borderId="25" xfId="0" applyNumberFormat="1" applyFont="1" applyFill="1" applyBorder="1" applyAlignment="1">
      <alignment horizontal="right"/>
    </xf>
    <xf numFmtId="197" fontId="7" fillId="36" borderId="26" xfId="7" applyNumberFormat="1" applyFont="1" applyFill="1" applyBorder="1" applyAlignment="1" applyProtection="1">
      <alignment horizontal="right"/>
    </xf>
    <xf numFmtId="3" fontId="21" fillId="36" borderId="3" xfId="0" applyNumberFormat="1" applyFont="1" applyFill="1" applyBorder="1" applyAlignment="1">
      <alignment vertical="center" wrapText="1"/>
    </xf>
    <xf numFmtId="3" fontId="21" fillId="36" borderId="22" xfId="0" applyNumberFormat="1" applyFont="1" applyFill="1" applyBorder="1" applyAlignment="1">
      <alignment vertical="center" wrapText="1"/>
    </xf>
    <xf numFmtId="3" fontId="21" fillId="0" borderId="3" xfId="0" applyNumberFormat="1" applyFont="1" applyBorder="1" applyAlignment="1">
      <alignment vertical="center" wrapText="1"/>
    </xf>
    <xf numFmtId="3" fontId="21" fillId="0" borderId="22" xfId="0" applyNumberFormat="1" applyFont="1" applyBorder="1" applyAlignment="1">
      <alignment vertical="center" wrapText="1"/>
    </xf>
    <xf numFmtId="3" fontId="21" fillId="0" borderId="3" xfId="0" applyNumberFormat="1" applyFont="1" applyFill="1" applyBorder="1" applyAlignment="1">
      <alignment vertical="center" wrapText="1"/>
    </xf>
    <xf numFmtId="3" fontId="21" fillId="36" borderId="25" xfId="0" applyNumberFormat="1" applyFont="1" applyFill="1" applyBorder="1" applyAlignment="1">
      <alignment vertical="center" wrapText="1"/>
    </xf>
    <xf numFmtId="3" fontId="21" fillId="36" borderId="26" xfId="0" applyNumberFormat="1" applyFont="1" applyFill="1" applyBorder="1" applyAlignment="1">
      <alignment vertical="center" wrapText="1"/>
    </xf>
    <xf numFmtId="197" fontId="23" fillId="0" borderId="34" xfId="0" applyNumberFormat="1" applyFont="1" applyBorder="1" applyAlignment="1">
      <alignment vertical="center"/>
    </xf>
    <xf numFmtId="197" fontId="23" fillId="0" borderId="13" xfId="0" applyNumberFormat="1" applyFont="1" applyBorder="1" applyAlignment="1">
      <alignment vertical="center"/>
    </xf>
    <xf numFmtId="197" fontId="17" fillId="0" borderId="13" xfId="0" applyNumberFormat="1" applyFont="1" applyBorder="1" applyAlignment="1">
      <alignment vertical="center"/>
    </xf>
    <xf numFmtId="197" fontId="23" fillId="0" borderId="14" xfId="0" applyNumberFormat="1" applyFont="1" applyBorder="1" applyAlignment="1">
      <alignment vertical="center"/>
    </xf>
    <xf numFmtId="197" fontId="22" fillId="36" borderId="16" xfId="0" applyNumberFormat="1" applyFont="1" applyFill="1" applyBorder="1" applyAlignment="1">
      <alignment vertical="center"/>
    </xf>
    <xf numFmtId="197" fontId="23" fillId="0" borderId="17" xfId="0" applyNumberFormat="1" applyFont="1" applyBorder="1" applyAlignment="1">
      <alignment vertical="center"/>
    </xf>
    <xf numFmtId="197" fontId="17" fillId="0" borderId="14" xfId="0" applyNumberFormat="1" applyFont="1" applyBorder="1" applyAlignment="1">
      <alignment vertical="center"/>
    </xf>
    <xf numFmtId="197" fontId="22" fillId="36" borderId="63" xfId="0" applyNumberFormat="1" applyFont="1" applyFill="1" applyBorder="1" applyAlignment="1">
      <alignment vertical="center"/>
    </xf>
    <xf numFmtId="197" fontId="23" fillId="36" borderId="13" xfId="0" applyNumberFormat="1" applyFont="1" applyFill="1" applyBorder="1" applyAlignment="1">
      <alignment vertical="center"/>
    </xf>
    <xf numFmtId="197" fontId="3" fillId="0" borderId="3" xfId="0" applyNumberFormat="1" applyFont="1" applyBorder="1" applyAlignment="1"/>
    <xf numFmtId="197" fontId="3" fillId="36" borderId="25" xfId="0" applyNumberFormat="1" applyFont="1" applyFill="1" applyBorder="1"/>
    <xf numFmtId="197" fontId="3" fillId="0" borderId="21" xfId="0" applyNumberFormat="1" applyFont="1" applyBorder="1" applyAlignment="1"/>
    <xf numFmtId="197" fontId="3" fillId="0" borderId="22" xfId="0" applyNumberFormat="1" applyFont="1" applyBorder="1" applyAlignment="1"/>
    <xf numFmtId="197" fontId="3" fillId="36" borderId="56" xfId="0" applyNumberFormat="1" applyFont="1" applyFill="1" applyBorder="1" applyAlignment="1"/>
    <xf numFmtId="197" fontId="3" fillId="36" borderId="24" xfId="0" applyNumberFormat="1" applyFont="1" applyFill="1" applyBorder="1"/>
    <xf numFmtId="197" fontId="3" fillId="36" borderId="26" xfId="0" applyNumberFormat="1" applyFont="1" applyFill="1" applyBorder="1"/>
    <xf numFmtId="197" fontId="3" fillId="36" borderId="57" xfId="0" applyNumberFormat="1" applyFont="1" applyFill="1" applyBorder="1"/>
    <xf numFmtId="197" fontId="3" fillId="0" borderId="3" xfId="0" applyNumberFormat="1" applyFont="1" applyBorder="1"/>
    <xf numFmtId="197" fontId="3" fillId="0" borderId="3" xfId="0" applyNumberFormat="1" applyFont="1" applyFill="1" applyBorder="1"/>
    <xf numFmtId="197" fontId="101" fillId="0" borderId="3" xfId="8" applyNumberFormat="1" applyFont="1" applyFill="1" applyBorder="1" applyAlignment="1">
      <alignment horizontal="right" wrapText="1"/>
    </xf>
    <xf numFmtId="197" fontId="5" fillId="0" borderId="3" xfId="8" applyNumberFormat="1" applyFont="1" applyFill="1" applyBorder="1" applyAlignment="1" applyProtection="1">
      <alignment horizontal="right" wrapText="1"/>
      <protection locked="0"/>
    </xf>
    <xf numFmtId="197" fontId="5" fillId="0" borderId="0" xfId="5" applyNumberFormat="1" applyFont="1" applyFill="1" applyBorder="1" applyProtection="1">
      <protection locked="0"/>
    </xf>
    <xf numFmtId="197" fontId="13" fillId="36" borderId="25" xfId="16" applyNumberFormat="1" applyFont="1" applyFill="1" applyBorder="1" applyAlignment="1" applyProtection="1">
      <protection locked="0"/>
    </xf>
    <xf numFmtId="197" fontId="5" fillId="36" borderId="22" xfId="1" applyNumberFormat="1" applyFont="1" applyFill="1" applyBorder="1" applyProtection="1">
      <protection locked="0"/>
    </xf>
    <xf numFmtId="197" fontId="5" fillId="36" borderId="26" xfId="1" applyNumberFormat="1" applyFont="1" applyFill="1" applyBorder="1" applyProtection="1">
      <protection locked="0"/>
    </xf>
    <xf numFmtId="0" fontId="3" fillId="0" borderId="29" xfId="0" applyFont="1" applyBorder="1" applyAlignment="1">
      <alignment horizontal="center" vertical="center"/>
    </xf>
    <xf numFmtId="197" fontId="3" fillId="0" borderId="8" xfId="0" applyNumberFormat="1" applyFont="1" applyBorder="1" applyAlignment="1"/>
    <xf numFmtId="0" fontId="3" fillId="0" borderId="29" xfId="0" applyFont="1" applyBorder="1" applyAlignment="1">
      <alignment wrapText="1"/>
    </xf>
    <xf numFmtId="197" fontId="3" fillId="0" borderId="8" xfId="0" applyNumberFormat="1" applyFont="1" applyBorder="1"/>
    <xf numFmtId="197" fontId="3" fillId="0" borderId="23" xfId="0" applyNumberFormat="1" applyFont="1" applyBorder="1" applyAlignment="1"/>
    <xf numFmtId="197" fontId="3" fillId="0" borderId="23" xfId="0" applyNumberFormat="1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9" fontId="106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3" xfId="13" applyFont="1" applyFill="1" applyBorder="1" applyAlignment="1" applyProtection="1">
      <alignment horizontal="center" vertical="center" wrapText="1"/>
      <protection locked="0"/>
    </xf>
    <xf numFmtId="9" fontId="3" fillId="0" borderId="22" xfId="20961" applyFont="1" applyBorder="1"/>
    <xf numFmtId="9" fontId="3" fillId="36" borderId="26" xfId="20961" applyFont="1" applyFill="1" applyBorder="1"/>
    <xf numFmtId="171" fontId="3" fillId="0" borderId="22" xfId="0" applyNumberFormat="1" applyFont="1" applyBorder="1" applyAlignment="1"/>
    <xf numFmtId="171" fontId="0" fillId="0" borderId="22" xfId="0" applyNumberFormat="1" applyFill="1" applyBorder="1" applyAlignment="1">
      <alignment horizontal="center"/>
    </xf>
    <xf numFmtId="171" fontId="4" fillId="36" borderId="25" xfId="0" applyNumberFormat="1" applyFont="1" applyFill="1" applyBorder="1" applyAlignment="1">
      <alignment horizontal="center" vertical="center"/>
    </xf>
    <xf numFmtId="0" fontId="5" fillId="0" borderId="19" xfId="8" applyFont="1" applyFill="1" applyBorder="1" applyAlignment="1" applyProtection="1">
      <alignment horizontal="center"/>
      <protection locked="0"/>
    </xf>
    <xf numFmtId="169" fontId="5" fillId="0" borderId="3" xfId="7" applyNumberFormat="1" applyFont="1" applyFill="1" applyBorder="1" applyAlignment="1">
      <alignment vertical="center" wrapText="1"/>
    </xf>
    <xf numFmtId="169" fontId="13" fillId="0" borderId="3" xfId="7" applyNumberFormat="1" applyFont="1" applyFill="1" applyBorder="1" applyAlignment="1">
      <alignment horizontal="center" vertical="center" wrapText="1"/>
    </xf>
    <xf numFmtId="169" fontId="14" fillId="0" borderId="3" xfId="7" applyNumberFormat="1" applyFont="1" applyFill="1" applyBorder="1" applyAlignment="1">
      <alignment horizontal="left" vertical="center" wrapText="1"/>
    </xf>
    <xf numFmtId="10" fontId="5" fillId="0" borderId="3" xfId="20961" applyNumberFormat="1" applyFont="1" applyBorder="1" applyAlignment="1" applyProtection="1">
      <alignment vertical="center" wrapText="1"/>
      <protection locked="0"/>
    </xf>
    <xf numFmtId="10" fontId="13" fillId="0" borderId="3" xfId="20961" applyNumberFormat="1" applyFont="1" applyFill="1" applyBorder="1" applyAlignment="1" applyProtection="1">
      <alignment vertical="center" wrapText="1"/>
      <protection locked="0"/>
    </xf>
    <xf numFmtId="10" fontId="7" fillId="2" borderId="3" xfId="20961" applyNumberFormat="1" applyFont="1" applyFill="1" applyBorder="1" applyAlignment="1" applyProtection="1">
      <alignment vertical="center"/>
      <protection locked="0"/>
    </xf>
    <xf numFmtId="10" fontId="13" fillId="0" borderId="3" xfId="20961" applyNumberFormat="1" applyFont="1" applyFill="1" applyBorder="1" applyAlignment="1" applyProtection="1">
      <alignment horizontal="center" vertical="center" wrapText="1"/>
      <protection locked="0"/>
    </xf>
    <xf numFmtId="10" fontId="7" fillId="2" borderId="25" xfId="20961" applyNumberFormat="1" applyFont="1" applyFill="1" applyBorder="1" applyAlignment="1" applyProtection="1">
      <alignment vertical="center"/>
      <protection locked="0"/>
    </xf>
    <xf numFmtId="14" fontId="5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97" fontId="105" fillId="0" borderId="3" xfId="0" applyNumberFormat="1" applyFont="1" applyFill="1" applyBorder="1" applyAlignment="1" applyProtection="1">
      <alignment horizontal="right"/>
    </xf>
    <xf numFmtId="197" fontId="105" fillId="36" borderId="3" xfId="0" applyNumberFormat="1" applyFont="1" applyFill="1" applyBorder="1" applyAlignment="1" applyProtection="1">
      <alignment horizontal="right"/>
    </xf>
    <xf numFmtId="197" fontId="105" fillId="36" borderId="22" xfId="0" applyNumberFormat="1" applyFont="1" applyFill="1" applyBorder="1" applyAlignment="1" applyProtection="1">
      <alignment horizontal="right"/>
    </xf>
    <xf numFmtId="197" fontId="104" fillId="0" borderId="3" xfId="0" applyNumberFormat="1" applyFont="1" applyFill="1" applyBorder="1" applyAlignment="1" applyProtection="1">
      <alignment horizontal="right"/>
    </xf>
    <xf numFmtId="197" fontId="105" fillId="0" borderId="25" xfId="0" applyNumberFormat="1" applyFont="1" applyFill="1" applyBorder="1" applyAlignment="1" applyProtection="1">
      <alignment horizontal="right"/>
    </xf>
    <xf numFmtId="197" fontId="105" fillId="36" borderId="25" xfId="0" applyNumberFormat="1" applyFont="1" applyFill="1" applyBorder="1" applyAlignment="1" applyProtection="1">
      <alignment horizontal="right"/>
    </xf>
    <xf numFmtId="197" fontId="105" fillId="36" borderId="26" xfId="0" applyNumberFormat="1" applyFont="1" applyFill="1" applyBorder="1" applyAlignment="1" applyProtection="1">
      <alignment horizontal="right"/>
    </xf>
    <xf numFmtId="3" fontId="21" fillId="0" borderId="23" xfId="0" applyNumberFormat="1" applyFont="1" applyFill="1" applyBorder="1" applyAlignment="1">
      <alignment vertical="center" wrapText="1"/>
    </xf>
    <xf numFmtId="3" fontId="21" fillId="0" borderId="22" xfId="0" applyNumberFormat="1" applyFont="1" applyFill="1" applyBorder="1" applyAlignment="1">
      <alignment vertical="center" wrapText="1"/>
    </xf>
    <xf numFmtId="3" fontId="21" fillId="0" borderId="23" xfId="0" applyNumberFormat="1" applyFont="1" applyBorder="1" applyAlignment="1">
      <alignment vertical="center" wrapText="1"/>
    </xf>
    <xf numFmtId="197" fontId="3" fillId="0" borderId="3" xfId="0" applyNumberFormat="1" applyFont="1" applyBorder="1" applyAlignment="1">
      <alignment horizontal="center" vertical="center"/>
    </xf>
    <xf numFmtId="197" fontId="3" fillId="0" borderId="3" xfId="0" applyNumberFormat="1" applyFont="1" applyFill="1" applyBorder="1" applyAlignment="1">
      <alignment horizontal="center" vertical="center"/>
    </xf>
    <xf numFmtId="197" fontId="3" fillId="0" borderId="8" xfId="0" applyNumberFormat="1" applyFont="1" applyFill="1" applyBorder="1" applyAlignment="1">
      <alignment horizontal="center" vertical="center"/>
    </xf>
    <xf numFmtId="197" fontId="7" fillId="0" borderId="14" xfId="0" applyNumberFormat="1" applyFont="1" applyBorder="1" applyAlignment="1">
      <alignment vertical="center"/>
    </xf>
    <xf numFmtId="168" fontId="3" fillId="36" borderId="26" xfId="7" applyFont="1" applyFill="1" applyBorder="1"/>
    <xf numFmtId="10" fontId="7" fillId="0" borderId="3" xfId="20961" applyNumberFormat="1" applyFont="1" applyFill="1" applyBorder="1" applyAlignment="1" applyProtection="1">
      <alignment vertical="center"/>
      <protection locked="0"/>
    </xf>
    <xf numFmtId="14" fontId="20" fillId="0" borderId="7" xfId="0" applyNumberFormat="1" applyFont="1" applyFill="1" applyBorder="1" applyAlignment="1">
      <alignment horizontal="center" vertical="center" wrapText="1"/>
    </xf>
    <xf numFmtId="14" fontId="20" fillId="0" borderId="71" xfId="0" applyNumberFormat="1" applyFont="1" applyFill="1" applyBorder="1" applyAlignment="1">
      <alignment horizontal="center" vertical="center" wrapText="1"/>
    </xf>
    <xf numFmtId="197" fontId="10" fillId="0" borderId="0" xfId="0" applyNumberFormat="1" applyFont="1"/>
    <xf numFmtId="0" fontId="3" fillId="0" borderId="7" xfId="0" applyFont="1" applyFill="1" applyBorder="1" applyAlignment="1">
      <alignment horizontal="center" vertical="center" wrapText="1"/>
    </xf>
    <xf numFmtId="198" fontId="4" fillId="0" borderId="0" xfId="0" applyNumberFormat="1" applyFont="1" applyBorder="1" applyAlignment="1">
      <alignment horizontal="center" vertical="center"/>
    </xf>
    <xf numFmtId="198" fontId="4" fillId="0" borderId="0" xfId="0" applyNumberFormat="1" applyFont="1" applyFill="1" applyBorder="1" applyAlignment="1">
      <alignment horizontal="center" vertical="center"/>
    </xf>
    <xf numFmtId="197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197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18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vertical="center" wrapText="1"/>
    </xf>
    <xf numFmtId="0" fontId="9" fillId="0" borderId="3" xfId="17" applyFont="1" applyBorder="1" applyAlignment="1" applyProtection="1"/>
    <xf numFmtId="14" fontId="4" fillId="0" borderId="19" xfId="0" applyNumberFormat="1" applyFont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left"/>
    </xf>
    <xf numFmtId="0" fontId="2" fillId="0" borderId="8" xfId="0" applyFont="1" applyBorder="1" applyAlignment="1">
      <alignment wrapText="1"/>
    </xf>
    <xf numFmtId="9" fontId="108" fillId="0" borderId="23" xfId="0" applyNumberFormat="1" applyFont="1" applyBorder="1" applyAlignment="1"/>
    <xf numFmtId="0" fontId="108" fillId="0" borderId="23" xfId="0" applyFont="1" applyBorder="1" applyAlignment="1">
      <alignment horizontal="right" vertical="center"/>
    </xf>
    <xf numFmtId="0" fontId="5" fillId="0" borderId="18" xfId="11" applyFont="1" applyFill="1" applyBorder="1" applyAlignment="1" applyProtection="1">
      <alignment vertical="center"/>
    </xf>
    <xf numFmtId="0" fontId="5" fillId="0" borderId="19" xfId="11" applyFont="1" applyFill="1" applyBorder="1" applyAlignment="1" applyProtection="1">
      <alignment vertic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4" xfId="0" applyBorder="1"/>
    <xf numFmtId="171" fontId="4" fillId="36" borderId="26" xfId="0" applyNumberFormat="1" applyFont="1" applyFill="1" applyBorder="1" applyAlignment="1">
      <alignment horizontal="center" vertical="center"/>
    </xf>
    <xf numFmtId="168" fontId="10" fillId="0" borderId="0" xfId="7" applyFont="1"/>
    <xf numFmtId="169" fontId="0" fillId="0" borderId="0" xfId="0" applyNumberFormat="1"/>
    <xf numFmtId="14" fontId="4" fillId="0" borderId="0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5" fillId="0" borderId="0" xfId="7" applyNumberFormat="1" applyFont="1" applyFill="1" applyBorder="1" applyAlignment="1">
      <alignment vertical="center" wrapText="1"/>
    </xf>
    <xf numFmtId="168" fontId="0" fillId="0" borderId="0" xfId="7" applyFont="1"/>
    <xf numFmtId="14" fontId="10" fillId="0" borderId="0" xfId="0" applyNumberFormat="1" applyFont="1" applyAlignment="1">
      <alignment horizontal="left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Alignment="1">
      <alignment horizontal="center"/>
    </xf>
    <xf numFmtId="0" fontId="109" fillId="0" borderId="0" xfId="0" applyFont="1" applyFill="1" applyAlignment="1">
      <alignment horizontal="center"/>
    </xf>
    <xf numFmtId="0" fontId="105" fillId="0" borderId="3" xfId="0" applyFont="1" applyFill="1" applyBorder="1" applyAlignment="1" applyProtection="1">
      <alignment horizontal="center" vertical="center" wrapText="1"/>
    </xf>
    <xf numFmtId="0" fontId="105" fillId="0" borderId="22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11" fillId="0" borderId="10" xfId="0" applyNumberFormat="1" applyFont="1" applyFill="1" applyBorder="1" applyAlignment="1">
      <alignment vertical="center" wrapText="1"/>
    </xf>
    <xf numFmtId="197" fontId="10" fillId="0" borderId="0" xfId="0" applyNumberFormat="1" applyFont="1" applyFill="1"/>
    <xf numFmtId="0" fontId="10" fillId="0" borderId="0" xfId="0" applyFont="1" applyFill="1"/>
    <xf numFmtId="0" fontId="112" fillId="0" borderId="10" xfId="0" applyNumberFormat="1" applyFont="1" applyFill="1" applyBorder="1" applyAlignment="1">
      <alignment horizontal="left" vertical="center" wrapText="1"/>
    </xf>
    <xf numFmtId="0" fontId="109" fillId="0" borderId="10" xfId="0" applyFont="1" applyFill="1" applyBorder="1" applyAlignment="1" applyProtection="1">
      <alignment horizontal="left" vertical="center" indent="1"/>
      <protection locked="0"/>
    </xf>
    <xf numFmtId="0" fontId="109" fillId="0" borderId="10" xfId="0" applyFont="1" applyFill="1" applyBorder="1" applyAlignment="1" applyProtection="1">
      <alignment horizontal="left" vertical="center"/>
      <protection locked="0"/>
    </xf>
    <xf numFmtId="0" fontId="10" fillId="0" borderId="24" xfId="0" applyFont="1" applyFill="1" applyBorder="1" applyAlignment="1">
      <alignment horizontal="center" vertical="center"/>
    </xf>
    <xf numFmtId="0" fontId="111" fillId="0" borderId="28" xfId="0" applyNumberFormat="1" applyFont="1" applyFill="1" applyBorder="1" applyAlignment="1">
      <alignment vertical="center" wrapText="1"/>
    </xf>
    <xf numFmtId="197" fontId="0" fillId="0" borderId="0" xfId="0" applyNumberFormat="1"/>
    <xf numFmtId="0" fontId="105" fillId="0" borderId="0" xfId="11" applyFont="1" applyFill="1" applyBorder="1" applyProtection="1"/>
    <xf numFmtId="0" fontId="112" fillId="0" borderId="0" xfId="0" applyFont="1"/>
    <xf numFmtId="0" fontId="105" fillId="0" borderId="0" xfId="11" applyFont="1" applyFill="1" applyBorder="1" applyAlignment="1" applyProtection="1"/>
    <xf numFmtId="14" fontId="112" fillId="0" borderId="0" xfId="0" applyNumberFormat="1" applyFont="1" applyAlignment="1">
      <alignment horizontal="left"/>
    </xf>
    <xf numFmtId="0" fontId="110" fillId="0" borderId="0" xfId="0" applyFont="1" applyAlignment="1">
      <alignment horizontal="center"/>
    </xf>
    <xf numFmtId="0" fontId="112" fillId="0" borderId="18" xfId="9" applyFont="1" applyFill="1" applyBorder="1" applyAlignment="1" applyProtection="1">
      <alignment horizontal="center" vertical="center"/>
      <protection locked="0"/>
    </xf>
    <xf numFmtId="0" fontId="111" fillId="3" borderId="5" xfId="9" applyFont="1" applyFill="1" applyBorder="1" applyAlignment="1" applyProtection="1">
      <alignment horizontal="center" vertical="center" wrapText="1"/>
      <protection locked="0"/>
    </xf>
    <xf numFmtId="169" fontId="112" fillId="3" borderId="20" xfId="2" applyNumberFormat="1" applyFont="1" applyFill="1" applyBorder="1" applyAlignment="1" applyProtection="1">
      <alignment horizontal="center" vertical="center"/>
      <protection locked="0"/>
    </xf>
    <xf numFmtId="0" fontId="112" fillId="0" borderId="21" xfId="9" applyFont="1" applyFill="1" applyBorder="1" applyAlignment="1" applyProtection="1">
      <alignment horizontal="center" vertical="center"/>
      <protection locked="0"/>
    </xf>
    <xf numFmtId="0" fontId="110" fillId="36" borderId="3" xfId="0" applyFont="1" applyFill="1" applyBorder="1" applyAlignment="1">
      <alignment horizontal="left" vertical="top" wrapText="1"/>
    </xf>
    <xf numFmtId="197" fontId="112" fillId="36" borderId="22" xfId="2" applyNumberFormat="1" applyFont="1" applyFill="1" applyBorder="1" applyAlignment="1" applyProtection="1">
      <alignment vertical="top"/>
    </xf>
    <xf numFmtId="0" fontId="112" fillId="3" borderId="7" xfId="13" applyFont="1" applyFill="1" applyBorder="1" applyAlignment="1" applyProtection="1">
      <alignment vertical="center" wrapText="1"/>
      <protection locked="0"/>
    </xf>
    <xf numFmtId="197" fontId="112" fillId="3" borderId="22" xfId="2" applyNumberFormat="1" applyFont="1" applyFill="1" applyBorder="1" applyAlignment="1" applyProtection="1">
      <alignment vertical="top"/>
      <protection locked="0"/>
    </xf>
    <xf numFmtId="0" fontId="112" fillId="3" borderId="3" xfId="13" applyFont="1" applyFill="1" applyBorder="1" applyAlignment="1" applyProtection="1">
      <alignment vertical="center" wrapText="1"/>
      <protection locked="0"/>
    </xf>
    <xf numFmtId="0" fontId="112" fillId="3" borderId="2" xfId="13" applyFont="1" applyFill="1" applyBorder="1" applyAlignment="1" applyProtection="1">
      <alignment vertical="center" wrapText="1"/>
      <protection locked="0"/>
    </xf>
    <xf numFmtId="197" fontId="112" fillId="36" borderId="22" xfId="2" applyNumberFormat="1" applyFont="1" applyFill="1" applyBorder="1" applyAlignment="1" applyProtection="1">
      <alignment vertical="top" wrapText="1"/>
    </xf>
    <xf numFmtId="0" fontId="112" fillId="3" borderId="7" xfId="13" applyFont="1" applyFill="1" applyBorder="1" applyAlignment="1" applyProtection="1">
      <alignment horizontal="left" vertical="center" wrapText="1"/>
      <protection locked="0"/>
    </xf>
    <xf numFmtId="197" fontId="112" fillId="3" borderId="22" xfId="2" applyNumberFormat="1" applyFont="1" applyFill="1" applyBorder="1" applyAlignment="1" applyProtection="1">
      <alignment vertical="top" wrapText="1"/>
      <protection locked="0"/>
    </xf>
    <xf numFmtId="0" fontId="112" fillId="3" borderId="3" xfId="13" applyFont="1" applyFill="1" applyBorder="1" applyAlignment="1" applyProtection="1">
      <alignment horizontal="left" vertical="center" wrapText="1"/>
      <protection locked="0"/>
    </xf>
    <xf numFmtId="0" fontId="112" fillId="3" borderId="3" xfId="9" applyFont="1" applyFill="1" applyBorder="1" applyAlignment="1" applyProtection="1">
      <alignment horizontal="left" vertical="center" wrapText="1"/>
      <protection locked="0"/>
    </xf>
    <xf numFmtId="0" fontId="112" fillId="0" borderId="3" xfId="13" applyFont="1" applyBorder="1" applyAlignment="1" applyProtection="1">
      <alignment horizontal="left" vertical="center" wrapText="1"/>
      <protection locked="0"/>
    </xf>
    <xf numFmtId="0" fontId="112" fillId="0" borderId="0" xfId="13" applyFont="1" applyBorder="1" applyAlignment="1" applyProtection="1">
      <alignment wrapText="1"/>
      <protection locked="0"/>
    </xf>
    <xf numFmtId="0" fontId="112" fillId="0" borderId="3" xfId="13" applyFont="1" applyFill="1" applyBorder="1" applyAlignment="1" applyProtection="1">
      <alignment horizontal="left" vertical="center" wrapText="1"/>
      <protection locked="0"/>
    </xf>
    <xf numFmtId="1" fontId="111" fillId="36" borderId="3" xfId="2" applyNumberFormat="1" applyFont="1" applyFill="1" applyBorder="1" applyAlignment="1" applyProtection="1">
      <alignment horizontal="left" vertical="top" wrapText="1"/>
    </xf>
    <xf numFmtId="0" fontId="112" fillId="0" borderId="21" xfId="9" applyFont="1" applyFill="1" applyBorder="1" applyAlignment="1" applyProtection="1">
      <alignment horizontal="center" vertical="center" wrapText="1"/>
      <protection locked="0"/>
    </xf>
    <xf numFmtId="0" fontId="111" fillId="3" borderId="3" xfId="13" applyFont="1" applyFill="1" applyBorder="1" applyAlignment="1" applyProtection="1">
      <alignment vertical="center" wrapText="1"/>
      <protection locked="0"/>
    </xf>
    <xf numFmtId="197" fontId="112" fillId="36" borderId="22" xfId="2" applyNumberFormat="1" applyFont="1" applyFill="1" applyBorder="1" applyAlignment="1" applyProtection="1">
      <alignment vertical="top" wrapText="1"/>
      <protection locked="0"/>
    </xf>
    <xf numFmtId="0" fontId="112" fillId="3" borderId="3" xfId="13" applyFont="1" applyFill="1" applyBorder="1" applyAlignment="1" applyProtection="1">
      <alignment horizontal="left" vertical="center" wrapText="1" indent="3"/>
      <protection locked="0"/>
    </xf>
    <xf numFmtId="0" fontId="111" fillId="36" borderId="3" xfId="13" applyFont="1" applyFill="1" applyBorder="1" applyAlignment="1" applyProtection="1">
      <alignment vertical="center" wrapText="1"/>
      <protection locked="0"/>
    </xf>
    <xf numFmtId="0" fontId="112" fillId="0" borderId="24" xfId="9" applyFont="1" applyFill="1" applyBorder="1" applyAlignment="1" applyProtection="1">
      <alignment horizontal="center" vertical="center" wrapText="1"/>
      <protection locked="0"/>
    </xf>
    <xf numFmtId="0" fontId="111" fillId="36" borderId="25" xfId="13" applyFont="1" applyFill="1" applyBorder="1" applyAlignment="1" applyProtection="1">
      <alignment vertical="center" wrapText="1"/>
      <protection locked="0"/>
    </xf>
    <xf numFmtId="197" fontId="112" fillId="36" borderId="26" xfId="2" applyNumberFormat="1" applyFont="1" applyFill="1" applyBorder="1" applyAlignment="1" applyProtection="1">
      <alignment vertical="top" wrapText="1"/>
    </xf>
    <xf numFmtId="0" fontId="111" fillId="0" borderId="0" xfId="11" applyFont="1" applyFill="1" applyBorder="1" applyAlignment="1" applyProtection="1">
      <alignment horizontal="center" vertical="center" wrapText="1"/>
    </xf>
    <xf numFmtId="0" fontId="109" fillId="0" borderId="0" xfId="11" applyFont="1" applyFill="1" applyBorder="1" applyAlignment="1" applyProtection="1">
      <alignment horizontal="right"/>
    </xf>
    <xf numFmtId="0" fontId="10" fillId="0" borderId="18" xfId="0" applyFont="1" applyBorder="1" applyAlignment="1">
      <alignment horizontal="center" vertical="center"/>
    </xf>
    <xf numFmtId="0" fontId="110" fillId="36" borderId="30" xfId="0" applyFont="1" applyFill="1" applyBorder="1" applyAlignment="1">
      <alignment wrapText="1"/>
    </xf>
    <xf numFmtId="197" fontId="10" fillId="36" borderId="20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9" xfId="0" applyFont="1" applyFill="1" applyBorder="1" applyAlignment="1"/>
    <xf numFmtId="197" fontId="10" fillId="0" borderId="22" xfId="0" applyNumberFormat="1" applyFont="1" applyBorder="1" applyAlignment="1"/>
    <xf numFmtId="0" fontId="10" fillId="0" borderId="21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197" fontId="10" fillId="0" borderId="22" xfId="0" applyNumberFormat="1" applyFont="1" applyBorder="1" applyAlignment="1">
      <alignment wrapText="1"/>
    </xf>
    <xf numFmtId="0" fontId="110" fillId="36" borderId="9" xfId="0" applyFont="1" applyFill="1" applyBorder="1" applyAlignment="1">
      <alignment wrapText="1"/>
    </xf>
    <xf numFmtId="197" fontId="10" fillId="36" borderId="22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0" fontId="10" fillId="0" borderId="9" xfId="0" applyFont="1" applyBorder="1" applyAlignment="1">
      <alignment wrapText="1"/>
    </xf>
    <xf numFmtId="0" fontId="10" fillId="0" borderId="24" xfId="0" applyFont="1" applyBorder="1" applyAlignment="1">
      <alignment horizontal="center" vertical="center" wrapText="1"/>
    </xf>
    <xf numFmtId="0" fontId="110" fillId="36" borderId="75" xfId="0" applyFont="1" applyFill="1" applyBorder="1" applyAlignment="1">
      <alignment wrapText="1"/>
    </xf>
    <xf numFmtId="197" fontId="10" fillId="36" borderId="26" xfId="0" applyNumberFormat="1" applyFont="1" applyFill="1" applyBorder="1" applyAlignment="1">
      <alignment horizontal="center" vertical="center" wrapText="1"/>
    </xf>
    <xf numFmtId="199" fontId="113" fillId="0" borderId="0" xfId="0" applyNumberFormat="1" applyFont="1"/>
    <xf numFmtId="0" fontId="10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4" fillId="0" borderId="0" xfId="0" applyFont="1" applyAlignment="1">
      <alignment vertical="center"/>
    </xf>
    <xf numFmtId="0" fontId="114" fillId="0" borderId="0" xfId="0" applyFont="1"/>
    <xf numFmtId="14" fontId="114" fillId="0" borderId="0" xfId="0" applyNumberFormat="1" applyFont="1" applyAlignment="1">
      <alignment horizontal="left"/>
    </xf>
    <xf numFmtId="0" fontId="115" fillId="0" borderId="0" xfId="0" applyFont="1"/>
    <xf numFmtId="0" fontId="1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5" fillId="3" borderId="21" xfId="5" applyFont="1" applyFill="1" applyBorder="1" applyAlignment="1" applyProtection="1">
      <alignment horizontal="left" vertical="center"/>
      <protection locked="0"/>
    </xf>
    <xf numFmtId="0" fontId="105" fillId="3" borderId="3" xfId="5" applyFont="1" applyFill="1" applyBorder="1" applyProtection="1">
      <protection locked="0"/>
    </xf>
    <xf numFmtId="0" fontId="105" fillId="0" borderId="3" xfId="13" applyFont="1" applyFill="1" applyBorder="1" applyAlignment="1" applyProtection="1">
      <alignment horizontal="center" vertical="center" wrapText="1"/>
      <protection locked="0"/>
    </xf>
    <xf numFmtId="0" fontId="105" fillId="3" borderId="3" xfId="13" applyFont="1" applyFill="1" applyBorder="1" applyAlignment="1" applyProtection="1">
      <alignment horizontal="center" vertical="center" wrapText="1"/>
      <protection locked="0"/>
    </xf>
    <xf numFmtId="3" fontId="105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105" fillId="3" borderId="3" xfId="15" applyNumberFormat="1" applyFont="1" applyFill="1" applyBorder="1" applyAlignment="1" applyProtection="1">
      <alignment horizontal="center" vertical="center"/>
      <protection locked="0"/>
    </xf>
    <xf numFmtId="0" fontId="105" fillId="3" borderId="22" xfId="13" applyFont="1" applyFill="1" applyBorder="1" applyAlignment="1" applyProtection="1">
      <alignment horizontal="center" vertical="center" wrapText="1"/>
      <protection locked="0"/>
    </xf>
    <xf numFmtId="0" fontId="105" fillId="3" borderId="21" xfId="5" applyFont="1" applyFill="1" applyBorder="1" applyAlignment="1" applyProtection="1">
      <alignment horizontal="right" vertical="center"/>
      <protection locked="0"/>
    </xf>
    <xf numFmtId="0" fontId="104" fillId="3" borderId="3" xfId="13" applyFont="1" applyFill="1" applyBorder="1" applyAlignment="1" applyProtection="1">
      <alignment wrapText="1"/>
      <protection locked="0"/>
    </xf>
    <xf numFmtId="197" fontId="105" fillId="36" borderId="3" xfId="5" applyNumberFormat="1" applyFont="1" applyFill="1" applyBorder="1" applyProtection="1">
      <protection locked="0"/>
    </xf>
    <xf numFmtId="197" fontId="105" fillId="36" borderId="3" xfId="1" applyNumberFormat="1" applyFont="1" applyFill="1" applyBorder="1" applyProtection="1">
      <protection locked="0"/>
    </xf>
    <xf numFmtId="197" fontId="105" fillId="3" borderId="3" xfId="5" applyNumberFormat="1" applyFont="1" applyFill="1" applyBorder="1" applyProtection="1">
      <protection locked="0"/>
    </xf>
    <xf numFmtId="3" fontId="105" fillId="36" borderId="22" xfId="5" applyNumberFormat="1" applyFont="1" applyFill="1" applyBorder="1" applyProtection="1">
      <protection locked="0"/>
    </xf>
    <xf numFmtId="0" fontId="105" fillId="3" borderId="3" xfId="13" applyFont="1" applyFill="1" applyBorder="1" applyAlignment="1" applyProtection="1">
      <alignment horizontal="left" vertical="center" wrapText="1"/>
      <protection locked="0"/>
    </xf>
    <xf numFmtId="170" fontId="105" fillId="3" borderId="3" xfId="8" applyNumberFormat="1" applyFont="1" applyFill="1" applyBorder="1" applyAlignment="1" applyProtection="1">
      <alignment horizontal="right" wrapText="1"/>
      <protection locked="0"/>
    </xf>
    <xf numFmtId="0" fontId="105" fillId="0" borderId="3" xfId="13" applyFont="1" applyFill="1" applyBorder="1" applyAlignment="1" applyProtection="1">
      <alignment horizontal="left" vertical="center" wrapText="1"/>
      <protection locked="0"/>
    </xf>
    <xf numFmtId="170" fontId="105" fillId="4" borderId="3" xfId="8" applyNumberFormat="1" applyFont="1" applyFill="1" applyBorder="1" applyAlignment="1" applyProtection="1">
      <alignment horizontal="right" wrapText="1"/>
      <protection locked="0"/>
    </xf>
    <xf numFmtId="0" fontId="104" fillId="0" borderId="3" xfId="13" applyFont="1" applyFill="1" applyBorder="1" applyAlignment="1" applyProtection="1">
      <alignment wrapText="1"/>
      <protection locked="0"/>
    </xf>
    <xf numFmtId="197" fontId="105" fillId="0" borderId="3" xfId="1" applyNumberFormat="1" applyFont="1" applyFill="1" applyBorder="1" applyProtection="1">
      <protection locked="0"/>
    </xf>
    <xf numFmtId="0" fontId="105" fillId="3" borderId="24" xfId="9" applyFont="1" applyFill="1" applyBorder="1" applyAlignment="1" applyProtection="1">
      <alignment horizontal="right" vertical="center"/>
      <protection locked="0"/>
    </xf>
    <xf numFmtId="0" fontId="104" fillId="3" borderId="25" xfId="16" applyFont="1" applyFill="1" applyBorder="1" applyAlignment="1" applyProtection="1">
      <protection locked="0"/>
    </xf>
    <xf numFmtId="197" fontId="104" fillId="36" borderId="25" xfId="16" applyNumberFormat="1" applyFont="1" applyFill="1" applyBorder="1" applyAlignment="1" applyProtection="1">
      <protection locked="0"/>
    </xf>
    <xf numFmtId="3" fontId="104" fillId="36" borderId="25" xfId="16" applyNumberFormat="1" applyFont="1" applyFill="1" applyBorder="1" applyAlignment="1" applyProtection="1">
      <protection locked="0"/>
    </xf>
    <xf numFmtId="197" fontId="104" fillId="36" borderId="25" xfId="1" applyNumberFormat="1" applyFont="1" applyFill="1" applyBorder="1" applyAlignment="1" applyProtection="1">
      <protection locked="0"/>
    </xf>
    <xf numFmtId="197" fontId="105" fillId="3" borderId="25" xfId="5" applyNumberFormat="1" applyFont="1" applyFill="1" applyBorder="1" applyProtection="1">
      <protection locked="0"/>
    </xf>
    <xf numFmtId="197" fontId="114" fillId="0" borderId="0" xfId="0" applyNumberFormat="1" applyFont="1"/>
    <xf numFmtId="0" fontId="116" fillId="0" borderId="0" xfId="0" applyFont="1" applyBorder="1"/>
    <xf numFmtId="0" fontId="105" fillId="0" borderId="0" xfId="0" applyFont="1" applyBorder="1"/>
    <xf numFmtId="0" fontId="105" fillId="0" borderId="0" xfId="0" applyFont="1" applyBorder="1" applyAlignment="1"/>
    <xf numFmtId="0" fontId="104" fillId="0" borderId="0" xfId="0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06" fillId="0" borderId="0" xfId="0" applyFont="1"/>
    <xf numFmtId="0" fontId="105" fillId="0" borderId="0" xfId="0" applyFont="1"/>
    <xf numFmtId="0" fontId="105" fillId="0" borderId="0" xfId="0" applyFont="1" applyAlignment="1">
      <alignment horizontal="right"/>
    </xf>
    <xf numFmtId="0" fontId="105" fillId="0" borderId="0" xfId="0" applyFont="1" applyBorder="1" applyAlignment="1">
      <alignment horizontal="right"/>
    </xf>
    <xf numFmtId="0" fontId="105" fillId="0" borderId="18" xfId="0" applyFont="1" applyFill="1" applyBorder="1" applyAlignment="1">
      <alignment horizontal="center" vertical="center" wrapText="1"/>
    </xf>
    <xf numFmtId="0" fontId="104" fillId="0" borderId="19" xfId="0" applyFont="1" applyBorder="1" applyAlignment="1">
      <alignment horizontal="center" vertical="center" wrapText="1"/>
    </xf>
    <xf numFmtId="0" fontId="105" fillId="0" borderId="0" xfId="0" applyFont="1" applyAlignment="1">
      <alignment horizontal="center" vertical="center" wrapText="1"/>
    </xf>
    <xf numFmtId="0" fontId="105" fillId="0" borderId="21" xfId="0" applyFont="1" applyBorder="1" applyAlignment="1">
      <alignment horizontal="center" vertical="center"/>
    </xf>
    <xf numFmtId="0" fontId="105" fillId="0" borderId="3" xfId="0" applyFont="1" applyBorder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105" fillId="0" borderId="21" xfId="0" applyFont="1" applyBorder="1" applyAlignment="1">
      <alignment horizontal="center" vertical="center" wrapText="1"/>
    </xf>
    <xf numFmtId="0" fontId="105" fillId="0" borderId="3" xfId="0" applyFont="1" applyBorder="1" applyAlignment="1">
      <alignment horizontal="center" vertical="center" wrapText="1"/>
    </xf>
    <xf numFmtId="0" fontId="105" fillId="0" borderId="3" xfId="0" applyNumberFormat="1" applyFont="1" applyFill="1" applyBorder="1" applyAlignment="1">
      <alignment horizontal="center" vertical="center" wrapText="1"/>
    </xf>
    <xf numFmtId="0" fontId="105" fillId="77" borderId="3" xfId="0" applyFont="1" applyFill="1" applyBorder="1" applyAlignment="1">
      <alignment horizontal="center" vertical="center" wrapText="1"/>
    </xf>
    <xf numFmtId="0" fontId="105" fillId="0" borderId="3" xfId="0" applyFont="1" applyFill="1" applyBorder="1" applyAlignment="1">
      <alignment horizontal="center" vertical="center" wrapText="1"/>
    </xf>
    <xf numFmtId="0" fontId="105" fillId="77" borderId="3" xfId="0" applyNumberFormat="1" applyFont="1" applyFill="1" applyBorder="1" applyAlignment="1">
      <alignment horizontal="center" vertical="center" wrapText="1"/>
    </xf>
    <xf numFmtId="0" fontId="105" fillId="78" borderId="3" xfId="0" applyNumberFormat="1" applyFont="1" applyFill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0" fontId="105" fillId="0" borderId="21" xfId="0" applyFont="1" applyFill="1" applyBorder="1"/>
    <xf numFmtId="0" fontId="105" fillId="0" borderId="3" xfId="0" applyNumberFormat="1" applyFont="1" applyFill="1" applyBorder="1" applyAlignment="1"/>
    <xf numFmtId="197" fontId="105" fillId="0" borderId="3" xfId="0" applyNumberFormat="1" applyFont="1" applyFill="1" applyBorder="1" applyAlignment="1">
      <alignment horizontal="right" vertical="center" wrapText="1"/>
    </xf>
    <xf numFmtId="197" fontId="105" fillId="77" borderId="3" xfId="0" applyNumberFormat="1" applyFont="1" applyFill="1" applyBorder="1" applyAlignment="1">
      <alignment horizontal="right" vertical="center" wrapText="1"/>
    </xf>
    <xf numFmtId="197" fontId="105" fillId="79" borderId="3" xfId="0" applyNumberFormat="1" applyFont="1" applyFill="1" applyBorder="1" applyAlignment="1">
      <alignment horizontal="right" vertical="center"/>
    </xf>
    <xf numFmtId="197" fontId="105" fillId="80" borderId="3" xfId="0" applyNumberFormat="1" applyFont="1" applyFill="1" applyBorder="1" applyAlignment="1">
      <alignment horizontal="right" vertical="center"/>
    </xf>
    <xf numFmtId="197" fontId="105" fillId="0" borderId="3" xfId="0" applyNumberFormat="1" applyFont="1" applyFill="1" applyBorder="1" applyAlignment="1">
      <alignment horizontal="right"/>
    </xf>
    <xf numFmtId="197" fontId="105" fillId="77" borderId="22" xfId="0" applyNumberFormat="1" applyFont="1" applyFill="1" applyBorder="1" applyAlignment="1">
      <alignment horizontal="right" vertical="center" wrapText="1"/>
    </xf>
    <xf numFmtId="0" fontId="105" fillId="0" borderId="0" xfId="0" applyFont="1" applyFill="1" applyAlignment="1">
      <alignment horizontal="right"/>
    </xf>
    <xf numFmtId="0" fontId="105" fillId="0" borderId="3" xfId="0" applyNumberFormat="1" applyFont="1" applyFill="1" applyBorder="1" applyAlignment="1">
      <alignment horizontal="right"/>
    </xf>
    <xf numFmtId="0" fontId="104" fillId="0" borderId="21" xfId="0" applyFont="1" applyFill="1" applyBorder="1"/>
    <xf numFmtId="0" fontId="104" fillId="0" borderId="3" xfId="0" applyNumberFormat="1" applyFont="1" applyFill="1" applyBorder="1" applyAlignment="1">
      <alignment horizontal="left"/>
    </xf>
    <xf numFmtId="197" fontId="104" fillId="0" borderId="3" xfId="0" applyNumberFormat="1" applyFont="1" applyFill="1" applyBorder="1" applyAlignment="1">
      <alignment horizontal="right"/>
    </xf>
    <xf numFmtId="197" fontId="104" fillId="79" borderId="3" xfId="0" applyNumberFormat="1" applyFont="1" applyFill="1" applyBorder="1" applyAlignment="1">
      <alignment horizontal="right" vertical="center"/>
    </xf>
    <xf numFmtId="0" fontId="104" fillId="0" borderId="0" xfId="0" applyFont="1" applyFill="1" applyAlignment="1">
      <alignment horizontal="right"/>
    </xf>
    <xf numFmtId="0" fontId="104" fillId="0" borderId="0" xfId="0" applyFont="1" applyAlignment="1">
      <alignment horizontal="right"/>
    </xf>
    <xf numFmtId="0" fontId="105" fillId="0" borderId="21" xfId="0" applyNumberFormat="1" applyFont="1" applyFill="1" applyBorder="1"/>
    <xf numFmtId="0" fontId="105" fillId="0" borderId="3" xfId="0" applyNumberFormat="1" applyFont="1" applyFill="1" applyBorder="1" applyAlignment="1">
      <alignment horizontal="left"/>
    </xf>
    <xf numFmtId="0" fontId="105" fillId="0" borderId="21" xfId="0" applyFont="1" applyFill="1" applyBorder="1" applyAlignment="1">
      <alignment horizontal="right"/>
    </xf>
    <xf numFmtId="0" fontId="105" fillId="0" borderId="3" xfId="11" applyFont="1" applyFill="1" applyBorder="1" applyAlignment="1">
      <alignment horizontal="left" vertical="center" wrapText="1"/>
    </xf>
    <xf numFmtId="49" fontId="105" fillId="0" borderId="21" xfId="0" applyNumberFormat="1" applyFont="1" applyFill="1" applyBorder="1" applyAlignment="1">
      <alignment horizontal="right" vertical="center"/>
    </xf>
    <xf numFmtId="0" fontId="105" fillId="0" borderId="79" xfId="0" applyNumberFormat="1" applyFont="1" applyFill="1" applyBorder="1" applyAlignment="1">
      <alignment vertical="center" wrapText="1"/>
    </xf>
    <xf numFmtId="0" fontId="105" fillId="0" borderId="3" xfId="0" applyNumberFormat="1" applyFont="1" applyFill="1" applyBorder="1" applyAlignment="1">
      <alignment vertical="center" wrapText="1"/>
    </xf>
    <xf numFmtId="0" fontId="105" fillId="0" borderId="21" xfId="0" applyNumberFormat="1" applyFont="1" applyFill="1" applyBorder="1" applyAlignment="1">
      <alignment horizontal="right" vertical="center"/>
    </xf>
    <xf numFmtId="0" fontId="118" fillId="0" borderId="79" xfId="0" applyNumberFormat="1" applyFont="1" applyFill="1" applyBorder="1" applyAlignment="1">
      <alignment vertical="center" wrapText="1"/>
    </xf>
    <xf numFmtId="0" fontId="104" fillId="0" borderId="21" xfId="0" applyFont="1" applyFill="1" applyBorder="1" applyAlignment="1">
      <alignment horizontal="right"/>
    </xf>
    <xf numFmtId="0" fontId="105" fillId="0" borderId="3" xfId="0" applyNumberFormat="1" applyFont="1" applyFill="1" applyBorder="1" applyAlignment="1">
      <alignment horizontal="right" vertical="center" wrapText="1"/>
    </xf>
    <xf numFmtId="49" fontId="104" fillId="0" borderId="21" xfId="0" applyNumberFormat="1" applyFont="1" applyFill="1" applyBorder="1" applyAlignment="1">
      <alignment horizontal="right" vertical="center"/>
    </xf>
    <xf numFmtId="197" fontId="105" fillId="0" borderId="3" xfId="0" applyNumberFormat="1" applyFont="1" applyBorder="1" applyAlignment="1">
      <alignment horizontal="right"/>
    </xf>
    <xf numFmtId="49" fontId="105" fillId="0" borderId="24" xfId="0" applyNumberFormat="1" applyFont="1" applyFill="1" applyBorder="1" applyAlignment="1">
      <alignment horizontal="right" vertical="center"/>
    </xf>
    <xf numFmtId="0" fontId="105" fillId="0" borderId="25" xfId="0" applyNumberFormat="1" applyFont="1" applyFill="1" applyBorder="1" applyAlignment="1">
      <alignment horizontal="right" vertical="center" wrapText="1"/>
    </xf>
    <xf numFmtId="197" fontId="105" fillId="0" borderId="25" xfId="0" applyNumberFormat="1" applyFont="1" applyBorder="1" applyAlignment="1">
      <alignment horizontal="right"/>
    </xf>
    <xf numFmtId="197" fontId="105" fillId="77" borderId="25" xfId="0" applyNumberFormat="1" applyFont="1" applyFill="1" applyBorder="1" applyAlignment="1">
      <alignment horizontal="right" vertical="center" wrapText="1"/>
    </xf>
    <xf numFmtId="197" fontId="105" fillId="0" borderId="25" xfId="0" applyNumberFormat="1" applyFont="1" applyFill="1" applyBorder="1" applyAlignment="1">
      <alignment horizontal="right"/>
    </xf>
    <xf numFmtId="197" fontId="105" fillId="77" borderId="26" xfId="0" applyNumberFormat="1" applyFont="1" applyFill="1" applyBorder="1" applyAlignment="1">
      <alignment horizontal="right" vertical="center" wrapText="1"/>
    </xf>
    <xf numFmtId="0" fontId="105" fillId="0" borderId="0" xfId="0" applyFont="1" applyFill="1" applyBorder="1"/>
    <xf numFmtId="0" fontId="105" fillId="0" borderId="0" xfId="0" applyFont="1" applyFill="1" applyBorder="1" applyAlignment="1">
      <alignment horizontal="right"/>
    </xf>
    <xf numFmtId="0" fontId="105" fillId="0" borderId="0" xfId="0" applyNumberFormat="1" applyFont="1" applyFill="1" applyBorder="1" applyAlignment="1">
      <alignment horizontal="right" vertical="center" wrapText="1"/>
    </xf>
    <xf numFmtId="14" fontId="105" fillId="0" borderId="0" xfId="0" applyNumberFormat="1" applyFont="1" applyBorder="1"/>
    <xf numFmtId="0" fontId="104" fillId="0" borderId="1" xfId="0" applyFont="1" applyBorder="1" applyAlignment="1">
      <alignment horizontal="center"/>
    </xf>
    <xf numFmtId="0" fontId="105" fillId="0" borderId="18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/>
    </xf>
    <xf numFmtId="0" fontId="105" fillId="0" borderId="76" xfId="0" applyFont="1" applyBorder="1" applyAlignment="1">
      <alignment horizontal="center" vertical="center" wrapText="1"/>
    </xf>
    <xf numFmtId="0" fontId="105" fillId="77" borderId="10" xfId="0" applyFont="1" applyFill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105" fillId="0" borderId="22" xfId="0" applyFont="1" applyFill="1" applyBorder="1" applyAlignment="1">
      <alignment horizontal="center" vertical="center" wrapText="1"/>
    </xf>
    <xf numFmtId="0" fontId="105" fillId="0" borderId="70" xfId="0" applyFont="1" applyFill="1" applyBorder="1"/>
    <xf numFmtId="197" fontId="105" fillId="79" borderId="22" xfId="0" applyNumberFormat="1" applyFont="1" applyFill="1" applyBorder="1" applyAlignment="1">
      <alignment horizontal="right" vertical="center"/>
    </xf>
    <xf numFmtId="0" fontId="105" fillId="0" borderId="3" xfId="0" applyFont="1" applyFill="1" applyBorder="1"/>
    <xf numFmtId="197" fontId="105" fillId="77" borderId="3" xfId="0" applyNumberFormat="1" applyFont="1" applyFill="1" applyBorder="1" applyAlignment="1">
      <alignment horizontal="right" vertical="center"/>
    </xf>
    <xf numFmtId="197" fontId="105" fillId="0" borderId="3" xfId="0" applyNumberFormat="1" applyFont="1" applyBorder="1" applyAlignment="1">
      <alignment horizontal="right" vertical="center"/>
    </xf>
    <xf numFmtId="197" fontId="105" fillId="0" borderId="22" xfId="0" applyNumberFormat="1" applyFont="1" applyBorder="1" applyAlignment="1">
      <alignment horizontal="right" vertical="center"/>
    </xf>
    <xf numFmtId="0" fontId="105" fillId="0" borderId="8" xfId="0" applyNumberFormat="1" applyFont="1" applyFill="1" applyBorder="1" applyAlignment="1">
      <alignment horizontal="center"/>
    </xf>
    <xf numFmtId="197" fontId="105" fillId="0" borderId="0" xfId="0" applyNumberFormat="1" applyFont="1"/>
    <xf numFmtId="0" fontId="105" fillId="0" borderId="0" xfId="0" applyFont="1" applyFill="1" applyBorder="1" applyAlignment="1">
      <alignment horizontal="right" vertical="center"/>
    </xf>
    <xf numFmtId="0" fontId="104" fillId="0" borderId="19" xfId="0" applyFont="1" applyBorder="1" applyAlignment="1">
      <alignment horizontal="center" vertical="center"/>
    </xf>
    <xf numFmtId="0" fontId="105" fillId="0" borderId="21" xfId="0" applyFont="1" applyBorder="1"/>
    <xf numFmtId="0" fontId="104" fillId="0" borderId="3" xfId="0" applyFont="1" applyBorder="1" applyAlignment="1">
      <alignment horizontal="center"/>
    </xf>
    <xf numFmtId="0" fontId="105" fillId="77" borderId="22" xfId="0" applyNumberFormat="1" applyFont="1" applyFill="1" applyBorder="1" applyAlignment="1">
      <alignment horizontal="center" vertical="center" wrapText="1"/>
    </xf>
    <xf numFmtId="0" fontId="105" fillId="0" borderId="0" xfId="0" applyFont="1" applyBorder="1" applyAlignment="1">
      <alignment wrapText="1"/>
    </xf>
    <xf numFmtId="197" fontId="105" fillId="77" borderId="22" xfId="0" applyNumberFormat="1" applyFont="1" applyFill="1" applyBorder="1" applyAlignment="1">
      <alignment horizontal="right" vertical="center"/>
    </xf>
    <xf numFmtId="197" fontId="105" fillId="0" borderId="3" xfId="0" applyNumberFormat="1" applyFont="1" applyFill="1" applyBorder="1" applyAlignment="1">
      <alignment horizontal="right" vertical="center"/>
    </xf>
    <xf numFmtId="0" fontId="104" fillId="0" borderId="3" xfId="0" applyNumberFormat="1" applyFont="1" applyFill="1" applyBorder="1" applyAlignment="1"/>
    <xf numFmtId="197" fontId="104" fillId="0" borderId="3" xfId="0" applyNumberFormat="1" applyFont="1" applyBorder="1" applyAlignment="1">
      <alignment horizontal="right" vertical="center"/>
    </xf>
    <xf numFmtId="197" fontId="104" fillId="0" borderId="3" xfId="0" applyNumberFormat="1" applyFont="1" applyFill="1" applyBorder="1" applyAlignment="1">
      <alignment horizontal="right" vertical="center"/>
    </xf>
    <xf numFmtId="0" fontId="104" fillId="0" borderId="0" xfId="0" applyFont="1" applyBorder="1"/>
    <xf numFmtId="0" fontId="105" fillId="0" borderId="0" xfId="0" applyFont="1" applyFill="1"/>
    <xf numFmtId="197" fontId="105" fillId="0" borderId="25" xfId="0" applyNumberFormat="1" applyFont="1" applyBorder="1" applyAlignment="1">
      <alignment horizontal="right" vertical="center"/>
    </xf>
    <xf numFmtId="197" fontId="105" fillId="77" borderId="26" xfId="0" applyNumberFormat="1" applyFont="1" applyFill="1" applyBorder="1" applyAlignment="1">
      <alignment horizontal="right" vertical="center"/>
    </xf>
    <xf numFmtId="197" fontId="105" fillId="0" borderId="25" xfId="0" applyNumberFormat="1" applyFont="1" applyFill="1" applyBorder="1" applyAlignment="1">
      <alignment horizontal="right" vertical="center"/>
    </xf>
    <xf numFmtId="0" fontId="105" fillId="0" borderId="0" xfId="0" applyFont="1" applyFill="1" applyAlignment="1">
      <alignment horizontal="right" vertical="center"/>
    </xf>
    <xf numFmtId="0" fontId="105" fillId="0" borderId="19" xfId="0" applyNumberFormat="1" applyFont="1" applyFill="1" applyBorder="1" applyAlignment="1">
      <alignment horizontal="center" vertical="center" wrapText="1"/>
    </xf>
    <xf numFmtId="14" fontId="104" fillId="0" borderId="0" xfId="0" applyNumberFormat="1" applyFont="1" applyBorder="1" applyAlignment="1">
      <alignment horizontal="center"/>
    </xf>
    <xf numFmtId="0" fontId="118" fillId="0" borderId="0" xfId="0" applyFont="1"/>
    <xf numFmtId="0" fontId="118" fillId="0" borderId="0" xfId="0" applyFont="1" applyFill="1"/>
    <xf numFmtId="0" fontId="119" fillId="0" borderId="0" xfId="0" applyFont="1"/>
    <xf numFmtId="200" fontId="118" fillId="0" borderId="0" xfId="0" applyNumberFormat="1" applyFont="1"/>
    <xf numFmtId="0" fontId="104" fillId="0" borderId="0" xfId="0" applyFont="1" applyAlignment="1">
      <alignment horizontal="center" wrapText="1"/>
    </xf>
    <xf numFmtId="0" fontId="104" fillId="0" borderId="0" xfId="0" applyFont="1" applyFill="1" applyAlignment="1">
      <alignment horizontal="center" wrapText="1"/>
    </xf>
    <xf numFmtId="0" fontId="118" fillId="0" borderId="18" xfId="0" applyFont="1" applyBorder="1"/>
    <xf numFmtId="0" fontId="104" fillId="0" borderId="60" xfId="0" applyFont="1" applyBorder="1" applyAlignment="1">
      <alignment horizontal="left" vertical="center" wrapText="1"/>
    </xf>
    <xf numFmtId="0" fontId="105" fillId="77" borderId="19" xfId="0" applyNumberFormat="1" applyFont="1" applyFill="1" applyBorder="1" applyAlignment="1">
      <alignment horizontal="center" vertical="center" wrapText="1"/>
    </xf>
    <xf numFmtId="197" fontId="104" fillId="77" borderId="3" xfId="0" applyNumberFormat="1" applyFont="1" applyFill="1" applyBorder="1" applyAlignment="1">
      <alignment horizontal="right" vertical="center"/>
    </xf>
    <xf numFmtId="0" fontId="105" fillId="0" borderId="3" xfId="0" applyNumberFormat="1" applyFont="1" applyFill="1" applyBorder="1" applyAlignment="1">
      <alignment horizontal="right" vertical="center"/>
    </xf>
    <xf numFmtId="197" fontId="105" fillId="0" borderId="22" xfId="0" applyNumberFormat="1" applyFont="1" applyFill="1" applyBorder="1" applyAlignment="1">
      <alignment horizontal="right" vertical="center"/>
    </xf>
    <xf numFmtId="197" fontId="119" fillId="0" borderId="0" xfId="0" applyNumberFormat="1" applyFont="1"/>
    <xf numFmtId="0" fontId="105" fillId="0" borderId="80" xfId="0" applyFont="1" applyBorder="1"/>
    <xf numFmtId="0" fontId="118" fillId="0" borderId="3" xfId="0" applyNumberFormat="1" applyFont="1" applyFill="1" applyBorder="1" applyAlignment="1"/>
    <xf numFmtId="0" fontId="118" fillId="0" borderId="3" xfId="0" applyNumberFormat="1" applyFont="1" applyFill="1" applyBorder="1" applyAlignment="1">
      <alignment horizontal="right"/>
    </xf>
    <xf numFmtId="0" fontId="118" fillId="0" borderId="3" xfId="0" applyNumberFormat="1" applyFont="1" applyFill="1" applyBorder="1" applyAlignment="1">
      <alignment horizontal="right" vertical="center"/>
    </xf>
    <xf numFmtId="0" fontId="118" fillId="0" borderId="0" xfId="0" applyNumberFormat="1" applyFont="1" applyFill="1" applyBorder="1" applyAlignment="1"/>
    <xf numFmtId="197" fontId="105" fillId="0" borderId="0" xfId="0" applyNumberFormat="1" applyFont="1" applyFill="1" applyBorder="1" applyAlignment="1"/>
    <xf numFmtId="197" fontId="105" fillId="0" borderId="0" xfId="0" applyNumberFormat="1" applyFont="1" applyFill="1" applyBorder="1" applyAlignment="1">
      <alignment horizontal="left" indent="1"/>
    </xf>
    <xf numFmtId="0" fontId="105" fillId="0" borderId="0" xfId="0" applyNumberFormat="1" applyFont="1" applyFill="1" applyBorder="1" applyAlignment="1">
      <alignment horizontal="left" indent="1"/>
    </xf>
    <xf numFmtId="197" fontId="120" fillId="0" borderId="0" xfId="0" applyNumberFormat="1" applyFont="1" applyFill="1" applyBorder="1" applyAlignment="1"/>
    <xf numFmtId="0" fontId="120" fillId="0" borderId="0" xfId="0" applyNumberFormat="1" applyFont="1" applyFill="1" applyBorder="1" applyAlignment="1"/>
    <xf numFmtId="197" fontId="118" fillId="0" borderId="0" xfId="0" applyNumberFormat="1" applyFont="1" applyFill="1" applyBorder="1" applyAlignment="1">
      <alignment horizontal="left" indent="1"/>
    </xf>
    <xf numFmtId="0" fontId="118" fillId="0" borderId="0" xfId="0" applyNumberFormat="1" applyFont="1" applyFill="1" applyBorder="1" applyAlignment="1">
      <alignment horizontal="left" indent="1"/>
    </xf>
    <xf numFmtId="0" fontId="118" fillId="0" borderId="3" xfId="0" applyFont="1" applyBorder="1"/>
    <xf numFmtId="0" fontId="104" fillId="0" borderId="3" xfId="0" applyFont="1" applyBorder="1" applyAlignment="1">
      <alignment horizontal="left" vertical="center" wrapText="1"/>
    </xf>
    <xf numFmtId="0" fontId="105" fillId="0" borderId="3" xfId="0" applyFont="1" applyBorder="1"/>
    <xf numFmtId="197" fontId="105" fillId="0" borderId="3" xfId="0" applyNumberFormat="1" applyFont="1" applyFill="1" applyBorder="1" applyAlignment="1">
      <alignment vertical="center"/>
    </xf>
    <xf numFmtId="197" fontId="105" fillId="77" borderId="3" xfId="0" applyNumberFormat="1" applyFont="1" applyFill="1" applyBorder="1" applyAlignment="1">
      <alignment vertical="center"/>
    </xf>
    <xf numFmtId="0" fontId="105" fillId="0" borderId="3" xfId="0" applyFont="1" applyBorder="1" applyAlignment="1">
      <alignment horizontal="right"/>
    </xf>
    <xf numFmtId="0" fontId="117" fillId="0" borderId="3" xfId="0" applyFont="1" applyBorder="1"/>
    <xf numFmtId="0" fontId="117" fillId="0" borderId="3" xfId="0" applyNumberFormat="1" applyFont="1" applyFill="1" applyBorder="1" applyAlignment="1">
      <alignment vertical="center" wrapText="1"/>
    </xf>
    <xf numFmtId="0" fontId="117" fillId="0" borderId="3" xfId="0" applyFont="1" applyBorder="1" applyAlignment="1">
      <alignment horizontal="right"/>
    </xf>
    <xf numFmtId="14" fontId="105" fillId="0" borderId="0" xfId="0" applyNumberFormat="1" applyFont="1"/>
    <xf numFmtId="197" fontId="105" fillId="0" borderId="25" xfId="0" applyNumberFormat="1" applyFont="1" applyFill="1" applyBorder="1" applyAlignment="1">
      <alignment horizontal="right" vertical="center" wrapText="1"/>
    </xf>
    <xf numFmtId="0" fontId="103" fillId="0" borderId="73" xfId="0" applyFont="1" applyFill="1" applyBorder="1" applyAlignment="1">
      <alignment horizontal="left" wrapText="1"/>
    </xf>
    <xf numFmtId="0" fontId="103" fillId="0" borderId="72" xfId="0" applyFont="1" applyFill="1" applyBorder="1" applyAlignment="1">
      <alignment horizontal="left" wrapText="1"/>
    </xf>
    <xf numFmtId="0" fontId="7" fillId="0" borderId="29" xfId="0" applyFont="1" applyFill="1" applyBorder="1" applyAlignment="1" applyProtection="1">
      <alignment horizontal="center"/>
    </xf>
    <xf numFmtId="0" fontId="7" fillId="0" borderId="30" xfId="0" applyFont="1" applyFill="1" applyBorder="1" applyAlignment="1" applyProtection="1">
      <alignment horizontal="center"/>
    </xf>
    <xf numFmtId="0" fontId="7" fillId="0" borderId="32" xfId="0" applyFont="1" applyFill="1" applyBorder="1" applyAlignment="1" applyProtection="1">
      <alignment horizontal="center"/>
    </xf>
    <xf numFmtId="0" fontId="7" fillId="0" borderId="31" xfId="0" applyFont="1" applyFill="1" applyBorder="1" applyAlignment="1" applyProtection="1">
      <alignment horizontal="center"/>
    </xf>
    <xf numFmtId="0" fontId="110" fillId="0" borderId="4" xfId="0" applyFont="1" applyBorder="1" applyAlignment="1">
      <alignment horizontal="center" vertical="center"/>
    </xf>
    <xf numFmtId="0" fontId="110" fillId="0" borderId="76" xfId="0" applyFont="1" applyBorder="1" applyAlignment="1">
      <alignment horizontal="center" vertical="center"/>
    </xf>
    <xf numFmtId="0" fontId="104" fillId="0" borderId="5" xfId="0" applyFont="1" applyFill="1" applyBorder="1" applyAlignment="1">
      <alignment horizontal="center" vertical="center"/>
    </xf>
    <xf numFmtId="0" fontId="104" fillId="0" borderId="7" xfId="0" applyFont="1" applyFill="1" applyBorder="1" applyAlignment="1">
      <alignment horizontal="center" vertical="center"/>
    </xf>
    <xf numFmtId="0" fontId="104" fillId="0" borderId="19" xfId="0" applyFont="1" applyFill="1" applyBorder="1" applyAlignment="1" applyProtection="1">
      <alignment horizontal="center"/>
    </xf>
    <xf numFmtId="0" fontId="104" fillId="0" borderId="20" xfId="0" applyFont="1" applyFill="1" applyBorder="1" applyAlignment="1" applyProtection="1">
      <alignment horizontal="center"/>
    </xf>
    <xf numFmtId="0" fontId="8" fillId="0" borderId="29" xfId="0" applyFont="1" applyBorder="1" applyAlignment="1">
      <alignment horizontal="center" wrapText="1"/>
    </xf>
    <xf numFmtId="0" fontId="7" fillId="0" borderId="31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0" fontId="3" fillId="0" borderId="22" xfId="0" applyFont="1" applyBorder="1" applyAlignment="1"/>
    <xf numFmtId="0" fontId="8" fillId="0" borderId="8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7" fillId="0" borderId="8" xfId="0" applyFont="1" applyFill="1" applyBorder="1" applyAlignment="1">
      <alignment wrapText="1"/>
    </xf>
    <xf numFmtId="0" fontId="107" fillId="0" borderId="2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101" fillId="3" borderId="74" xfId="13" applyFont="1" applyFill="1" applyBorder="1" applyAlignment="1" applyProtection="1">
      <alignment horizontal="center" vertical="center" wrapText="1"/>
      <protection locked="0"/>
    </xf>
    <xf numFmtId="0" fontId="101" fillId="3" borderId="71" xfId="13" applyFont="1" applyFill="1" applyBorder="1" applyAlignment="1" applyProtection="1">
      <alignment horizontal="center" vertical="center" wrapText="1"/>
      <protection locked="0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9" fontId="13" fillId="3" borderId="18" xfId="1" applyNumberFormat="1" applyFont="1" applyFill="1" applyBorder="1" applyAlignment="1" applyProtection="1">
      <alignment horizontal="center"/>
      <protection locked="0"/>
    </xf>
    <xf numFmtId="169" fontId="13" fillId="3" borderId="19" xfId="1" applyNumberFormat="1" applyFont="1" applyFill="1" applyBorder="1" applyAlignment="1" applyProtection="1">
      <alignment horizontal="center"/>
      <protection locked="0"/>
    </xf>
    <xf numFmtId="169" fontId="13" fillId="3" borderId="20" xfId="1" applyNumberFormat="1" applyFont="1" applyFill="1" applyBorder="1" applyAlignment="1" applyProtection="1">
      <alignment horizontal="center"/>
      <protection locked="0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169" fontId="13" fillId="0" borderId="77" xfId="1" applyNumberFormat="1" applyFont="1" applyFill="1" applyBorder="1" applyAlignment="1" applyProtection="1">
      <alignment horizontal="center" vertical="center" wrapText="1"/>
      <protection locked="0"/>
    </xf>
    <xf numFmtId="169" fontId="13" fillId="0" borderId="7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5" fillId="0" borderId="3" xfId="0" applyFont="1" applyBorder="1" applyAlignment="1">
      <alignment horizontal="center" vertical="center"/>
    </xf>
    <xf numFmtId="0" fontId="105" fillId="0" borderId="3" xfId="0" applyFont="1" applyFill="1" applyBorder="1" applyAlignment="1">
      <alignment horizontal="center" vertical="center"/>
    </xf>
    <xf numFmtId="0" fontId="105" fillId="0" borderId="22" xfId="0" applyFont="1" applyFill="1" applyBorder="1" applyAlignment="1">
      <alignment horizontal="center" vertical="center"/>
    </xf>
    <xf numFmtId="0" fontId="105" fillId="0" borderId="19" xfId="0" applyFont="1" applyFill="1" applyBorder="1" applyAlignment="1">
      <alignment horizontal="center" vertical="center" wrapText="1"/>
    </xf>
    <xf numFmtId="0" fontId="105" fillId="0" borderId="20" xfId="0" applyFont="1" applyFill="1" applyBorder="1" applyAlignment="1">
      <alignment horizontal="center" vertical="center" wrapText="1"/>
    </xf>
    <xf numFmtId="0" fontId="105" fillId="0" borderId="8" xfId="0" applyFont="1" applyBorder="1" applyAlignment="1">
      <alignment horizontal="center" vertical="center"/>
    </xf>
    <xf numFmtId="0" fontId="105" fillId="0" borderId="9" xfId="0" applyFont="1" applyBorder="1" applyAlignment="1">
      <alignment horizontal="center" vertical="center"/>
    </xf>
    <xf numFmtId="0" fontId="105" fillId="0" borderId="10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/>
    </xf>
    <xf numFmtId="0" fontId="105" fillId="0" borderId="29" xfId="0" applyFont="1" applyFill="1" applyBorder="1" applyAlignment="1">
      <alignment horizontal="center" vertical="center" wrapText="1"/>
    </xf>
    <xf numFmtId="0" fontId="105" fillId="0" borderId="30" xfId="0" applyFont="1" applyFill="1" applyBorder="1" applyAlignment="1">
      <alignment horizontal="center" vertical="center" wrapText="1"/>
    </xf>
    <xf numFmtId="0" fontId="105" fillId="0" borderId="32" xfId="0" applyFont="1" applyFill="1" applyBorder="1" applyAlignment="1">
      <alignment horizontal="center" vertical="center" wrapText="1"/>
    </xf>
    <xf numFmtId="0" fontId="105" fillId="0" borderId="3" xfId="0" applyFont="1" applyFill="1" applyBorder="1" applyAlignment="1">
      <alignment horizontal="center"/>
    </xf>
    <xf numFmtId="0" fontId="105" fillId="0" borderId="22" xfId="0" applyFont="1" applyFill="1" applyBorder="1" applyAlignment="1">
      <alignment horizontal="center"/>
    </xf>
    <xf numFmtId="0" fontId="105" fillId="0" borderId="3" xfId="0" applyFont="1" applyBorder="1" applyAlignment="1">
      <alignment horizontal="center"/>
    </xf>
    <xf numFmtId="0" fontId="105" fillId="0" borderId="19" xfId="0" applyFont="1" applyBorder="1" applyAlignment="1">
      <alignment horizontal="center" vertical="center" wrapText="1"/>
    </xf>
    <xf numFmtId="0" fontId="105" fillId="0" borderId="19" xfId="0" applyNumberFormat="1" applyFont="1" applyFill="1" applyBorder="1" applyAlignment="1">
      <alignment horizontal="center" vertical="center" wrapText="1"/>
    </xf>
    <xf numFmtId="0" fontId="105" fillId="0" borderId="32" xfId="0" applyFont="1" applyBorder="1" applyAlignment="1">
      <alignment horizontal="center" vertical="center" wrapText="1"/>
    </xf>
    <xf numFmtId="0" fontId="105" fillId="0" borderId="29" xfId="0" applyFont="1" applyBorder="1" applyAlignment="1">
      <alignment horizontal="center" vertical="center" wrapText="1"/>
    </xf>
    <xf numFmtId="0" fontId="105" fillId="0" borderId="30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105" fillId="0" borderId="8" xfId="0" applyFont="1" applyBorder="1" applyAlignment="1">
      <alignment horizontal="center" vertical="center" wrapText="1"/>
    </xf>
    <xf numFmtId="0" fontId="105" fillId="0" borderId="9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105" fillId="0" borderId="23" xfId="0" applyFont="1" applyBorder="1" applyAlignment="1">
      <alignment horizontal="center" vertical="center" wrapText="1"/>
    </xf>
    <xf numFmtId="197" fontId="3" fillId="0" borderId="0" xfId="0" applyNumberFormat="1" applyFont="1"/>
  </cellXfs>
  <cellStyles count="20962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1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3" name="Straight Connector 2"/>
        <xdr:cNvCxnSpPr/>
      </xdr:nvCxnSpPr>
      <xdr:spPr>
        <a:xfrm>
          <a:off x="704850" y="819150"/>
          <a:ext cx="6324600" cy="1152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pliance@procreditbank.ge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5" sqref="C5"/>
    </sheetView>
  </sheetViews>
  <sheetFormatPr defaultRowHeight="15"/>
  <cols>
    <col min="1" max="1" width="10.28515625" style="2" customWidth="1"/>
    <col min="2" max="2" width="134.7109375" bestFit="1" customWidth="1"/>
    <col min="3" max="3" width="39.42578125" customWidth="1"/>
    <col min="7" max="7" width="25" customWidth="1"/>
  </cols>
  <sheetData>
    <row r="1" spans="1:3">
      <c r="A1" s="6"/>
      <c r="B1" s="164" t="s">
        <v>269</v>
      </c>
    </row>
    <row r="2" spans="1:3" s="161" customFormat="1" ht="15.75">
      <c r="A2" s="190">
        <v>1</v>
      </c>
      <c r="B2" s="162" t="s">
        <v>270</v>
      </c>
      <c r="C2" s="86" t="s">
        <v>395</v>
      </c>
    </row>
    <row r="3" spans="1:3" s="161" customFormat="1" ht="15.75">
      <c r="A3" s="190">
        <v>2</v>
      </c>
      <c r="B3" s="163" t="s">
        <v>271</v>
      </c>
      <c r="C3" s="86" t="s">
        <v>396</v>
      </c>
    </row>
    <row r="4" spans="1:3" s="161" customFormat="1" ht="15.75">
      <c r="A4" s="190">
        <v>3</v>
      </c>
      <c r="B4" s="163" t="s">
        <v>272</v>
      </c>
      <c r="C4" s="86" t="s">
        <v>403</v>
      </c>
    </row>
    <row r="5" spans="1:3" s="161" customFormat="1" ht="15.75">
      <c r="A5" s="191">
        <v>4</v>
      </c>
      <c r="B5" s="169" t="s">
        <v>273</v>
      </c>
      <c r="C5" s="312" t="s">
        <v>410</v>
      </c>
    </row>
    <row r="6" spans="1:3" s="165" customFormat="1" ht="65.25" customHeight="1">
      <c r="A6" s="567" t="s">
        <v>415</v>
      </c>
      <c r="B6" s="568"/>
      <c r="C6" s="568"/>
    </row>
    <row r="7" spans="1:3">
      <c r="A7" s="189" t="s">
        <v>345</v>
      </c>
      <c r="B7" s="164" t="s">
        <v>274</v>
      </c>
    </row>
    <row r="8" spans="1:3">
      <c r="A8" s="6">
        <v>1</v>
      </c>
      <c r="B8" s="166" t="s">
        <v>235</v>
      </c>
    </row>
    <row r="9" spans="1:3">
      <c r="A9" s="6">
        <v>2</v>
      </c>
      <c r="B9" s="166" t="s">
        <v>275</v>
      </c>
    </row>
    <row r="10" spans="1:3">
      <c r="A10" s="6">
        <v>3</v>
      </c>
      <c r="B10" s="166" t="s">
        <v>276</v>
      </c>
    </row>
    <row r="11" spans="1:3">
      <c r="A11" s="6">
        <v>4</v>
      </c>
      <c r="B11" s="166" t="s">
        <v>277</v>
      </c>
      <c r="C11" s="160"/>
    </row>
    <row r="12" spans="1:3">
      <c r="A12" s="6">
        <v>5</v>
      </c>
      <c r="B12" s="166" t="s">
        <v>196</v>
      </c>
    </row>
    <row r="13" spans="1:3">
      <c r="A13" s="6">
        <v>6</v>
      </c>
      <c r="B13" s="167" t="s">
        <v>157</v>
      </c>
    </row>
    <row r="14" spans="1:3">
      <c r="A14" s="6">
        <v>7</v>
      </c>
      <c r="B14" s="166" t="s">
        <v>279</v>
      </c>
    </row>
    <row r="15" spans="1:3">
      <c r="A15" s="6">
        <v>8</v>
      </c>
      <c r="B15" s="166" t="s">
        <v>283</v>
      </c>
    </row>
    <row r="16" spans="1:3">
      <c r="A16" s="6">
        <v>9</v>
      </c>
      <c r="B16" s="166" t="s">
        <v>95</v>
      </c>
    </row>
    <row r="17" spans="1:2">
      <c r="A17" s="6">
        <v>10</v>
      </c>
      <c r="B17" s="166" t="s">
        <v>287</v>
      </c>
    </row>
    <row r="18" spans="1:2">
      <c r="A18" s="6">
        <v>11</v>
      </c>
      <c r="B18" s="167" t="s">
        <v>263</v>
      </c>
    </row>
    <row r="19" spans="1:2">
      <c r="A19" s="6">
        <v>12</v>
      </c>
      <c r="B19" s="167" t="s">
        <v>260</v>
      </c>
    </row>
    <row r="20" spans="1:2">
      <c r="A20" s="6">
        <v>13</v>
      </c>
      <c r="B20" s="168" t="s">
        <v>384</v>
      </c>
    </row>
    <row r="21" spans="1:2">
      <c r="A21" s="6">
        <v>14</v>
      </c>
      <c r="B21" s="167" t="s">
        <v>77</v>
      </c>
    </row>
    <row r="22" spans="1:2">
      <c r="A22" s="106">
        <v>15</v>
      </c>
      <c r="B22" s="167" t="s">
        <v>84</v>
      </c>
    </row>
    <row r="23" spans="1:2">
      <c r="A23" s="5"/>
      <c r="B23" s="3"/>
    </row>
    <row r="24" spans="1:2">
      <c r="A24" s="5"/>
      <c r="B24" s="3"/>
    </row>
    <row r="25" spans="1:2">
      <c r="A25" s="5"/>
      <c r="B25" s="3"/>
    </row>
  </sheetData>
  <mergeCells count="1">
    <mergeCell ref="A6:C6"/>
  </mergeCells>
  <hyperlinks>
    <hyperlink ref="B8" location="'1. key ratios'!A1" display="ცხრილი 1: ძირითადი მაჩვენებლები"/>
    <hyperlink ref="B9" location="'2. RC'!A1" display="ცხრილი 2: საბალანსო უწყისი"/>
    <hyperlink ref="B10" location="'3. PL'!A1" display="ცხრილი 3: მოგება-ზარალის ანგარიშგება"/>
    <hyperlink ref="B11" location="'4. Off-Balance'!A1" display="ბალანსგარეშე ანგარიშების უწყისი "/>
    <hyperlink ref="B12" location="'5. RWA'!A1" display="ცხრილი 5: რისკის მიხედვით შეწონილი რისკის პოზიციები"/>
    <hyperlink ref="B14" location="'7. LI1'!A1" display="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"/>
    <hyperlink ref="B13" location="'6. Administrators-shareholders'!A1" display="ინფორმაცია ბანკის სამეთვალყურეო საბჭოს, დირექტორატის და აქციონერთა შესახებ"/>
    <hyperlink ref="B15" location="'8. LI2'!A1" display="ცხრილი 8: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"/>
    <hyperlink ref="B16" location="'9. Capital'!A1" display="ცხრილი 9: საზედამხედველო კაპიტალი"/>
    <hyperlink ref="B17" location="'10. CC2'!A1" display="ცხრილი 10: კავშირი საზედამხედველო კაპიტალსა და ფინანსური მდგომარეობის ანგარიშგებას შორის"/>
    <hyperlink ref="B19" location="'12. CRM'!A1" display="საკრედიტო რისკის მიტიგაცია"/>
    <hyperlink ref="B18" location="'11. CRWA'!A1" display="საკრედიტო რისკის მიხედვით შეწონილი რისკის პოზიციები"/>
    <hyperlink ref="B20" location="'13. CRME'!A1" display="სტანდარტიზებული მიდგომა - საკრედიტო რისკი საკრედიტო რისკის მიტიგაციის ეფექტი"/>
    <hyperlink ref="B21" location="'14. CICR'!A1" display="სავალუტო კურსის ცვლილებით გამოწვეული საკრედიტო რისკის მიხედვით შეწონილი რისკის პოზიციები"/>
    <hyperlink ref="B22" location="'15. CCR'!A1" display="კონტრაგენტთან დაკავშირებული საკრედიტო რისკის მიხედვით შეწონილი რისკის პოზიციები"/>
    <hyperlink ref="C5" r:id="rId1" display="compliance@procreditbank.ge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D55"/>
  <sheetViews>
    <sheetView zoomScaleNormal="100" workbookViewId="0">
      <pane xSplit="1" ySplit="5" topLeftCell="B21" activePane="bottomRight" state="frozen"/>
      <selection pane="topRight" activeCell="B1" sqref="B1"/>
      <selection pane="bottomLeft" activeCell="A5" sqref="A5"/>
      <selection pane="bottomRight" activeCell="A46" sqref="A46:XFD46"/>
    </sheetView>
  </sheetViews>
  <sheetFormatPr defaultRowHeight="11.25"/>
  <cols>
    <col min="1" max="1" width="8.85546875" style="340" bestFit="1" customWidth="1"/>
    <col min="2" max="2" width="116" style="9" customWidth="1"/>
    <col min="3" max="3" width="9.85546875" style="9" bestFit="1" customWidth="1"/>
    <col min="4" max="16384" width="9.140625" style="9"/>
  </cols>
  <sheetData>
    <row r="1" spans="1:4">
      <c r="A1" s="347" t="s">
        <v>199</v>
      </c>
      <c r="B1" s="348" t="str">
        <f>'1. key ratios'!B1</f>
        <v>ს.ს "პროკრედიტ ბანკი"</v>
      </c>
    </row>
    <row r="2" spans="1:4" s="349" customFormat="1" ht="15.75" customHeight="1">
      <c r="A2" s="349" t="s">
        <v>200</v>
      </c>
      <c r="B2" s="350">
        <f>'1. key ratios'!B2</f>
        <v>43008</v>
      </c>
    </row>
    <row r="3" spans="1:4" s="349" customFormat="1" ht="15.75" customHeight="1"/>
    <row r="4" spans="1:4" ht="12" thickBot="1">
      <c r="A4" s="340" t="s">
        <v>354</v>
      </c>
      <c r="B4" s="351" t="s">
        <v>95</v>
      </c>
    </row>
    <row r="5" spans="1:4">
      <c r="A5" s="352" t="s">
        <v>29</v>
      </c>
      <c r="B5" s="353"/>
      <c r="C5" s="354" t="s">
        <v>30</v>
      </c>
    </row>
    <row r="6" spans="1:4">
      <c r="A6" s="355">
        <v>1</v>
      </c>
      <c r="B6" s="356" t="s">
        <v>31</v>
      </c>
      <c r="C6" s="357">
        <f>SUM(C7:C11)</f>
        <v>172036378.14699998</v>
      </c>
      <c r="D6" s="302"/>
    </row>
    <row r="7" spans="1:4">
      <c r="A7" s="355">
        <v>2</v>
      </c>
      <c r="B7" s="358" t="s">
        <v>32</v>
      </c>
      <c r="C7" s="359">
        <v>88914815</v>
      </c>
      <c r="D7" s="302"/>
    </row>
    <row r="8" spans="1:4">
      <c r="A8" s="355">
        <v>3</v>
      </c>
      <c r="B8" s="360" t="s">
        <v>33</v>
      </c>
      <c r="C8" s="359">
        <v>36388151.469999999</v>
      </c>
      <c r="D8" s="302"/>
    </row>
    <row r="9" spans="1:4">
      <c r="A9" s="355">
        <v>4</v>
      </c>
      <c r="B9" s="360" t="s">
        <v>34</v>
      </c>
      <c r="C9" s="359">
        <v>0</v>
      </c>
      <c r="D9" s="302"/>
    </row>
    <row r="10" spans="1:4">
      <c r="A10" s="355">
        <v>5</v>
      </c>
      <c r="B10" s="360" t="s">
        <v>35</v>
      </c>
      <c r="C10" s="359">
        <v>0</v>
      </c>
      <c r="D10" s="302"/>
    </row>
    <row r="11" spans="1:4">
      <c r="A11" s="355">
        <v>6</v>
      </c>
      <c r="B11" s="361" t="s">
        <v>36</v>
      </c>
      <c r="C11" s="359">
        <v>46733411.676999994</v>
      </c>
      <c r="D11" s="302"/>
    </row>
    <row r="12" spans="1:4" s="21" customFormat="1">
      <c r="A12" s="355">
        <v>7</v>
      </c>
      <c r="B12" s="356" t="s">
        <v>37</v>
      </c>
      <c r="C12" s="362">
        <f>SUM(C13:C27)</f>
        <v>7543009.79</v>
      </c>
      <c r="D12" s="302"/>
    </row>
    <row r="13" spans="1:4" s="21" customFormat="1">
      <c r="A13" s="355">
        <v>8</v>
      </c>
      <c r="B13" s="363" t="s">
        <v>38</v>
      </c>
      <c r="C13" s="364">
        <v>0</v>
      </c>
      <c r="D13" s="302"/>
    </row>
    <row r="14" spans="1:4" s="21" customFormat="1" ht="22.5">
      <c r="A14" s="355">
        <v>9</v>
      </c>
      <c r="B14" s="365" t="s">
        <v>39</v>
      </c>
      <c r="C14" s="364">
        <v>0</v>
      </c>
      <c r="D14" s="302"/>
    </row>
    <row r="15" spans="1:4" s="21" customFormat="1">
      <c r="A15" s="355">
        <v>10</v>
      </c>
      <c r="B15" s="366" t="s">
        <v>40</v>
      </c>
      <c r="C15" s="364">
        <v>1348437.61</v>
      </c>
      <c r="D15" s="302"/>
    </row>
    <row r="16" spans="1:4" s="21" customFormat="1">
      <c r="A16" s="355">
        <v>11</v>
      </c>
      <c r="B16" s="367" t="s">
        <v>41</v>
      </c>
      <c r="C16" s="364">
        <v>0</v>
      </c>
      <c r="D16" s="302"/>
    </row>
    <row r="17" spans="1:4" s="21" customFormat="1">
      <c r="A17" s="355">
        <v>12</v>
      </c>
      <c r="B17" s="366" t="s">
        <v>42</v>
      </c>
      <c r="C17" s="364">
        <v>0</v>
      </c>
      <c r="D17" s="302"/>
    </row>
    <row r="18" spans="1:4" s="21" customFormat="1">
      <c r="A18" s="355">
        <v>13</v>
      </c>
      <c r="B18" s="366" t="s">
        <v>43</v>
      </c>
      <c r="C18" s="364">
        <v>0</v>
      </c>
      <c r="D18" s="302"/>
    </row>
    <row r="19" spans="1:4" s="21" customFormat="1">
      <c r="A19" s="355">
        <v>14</v>
      </c>
      <c r="B19" s="366" t="s">
        <v>44</v>
      </c>
      <c r="C19" s="364">
        <v>0</v>
      </c>
      <c r="D19" s="302"/>
    </row>
    <row r="20" spans="1:4" s="21" customFormat="1" ht="22.5">
      <c r="A20" s="355">
        <v>15</v>
      </c>
      <c r="B20" s="366" t="s">
        <v>45</v>
      </c>
      <c r="C20" s="364">
        <v>0</v>
      </c>
      <c r="D20" s="302"/>
    </row>
    <row r="21" spans="1:4" s="21" customFormat="1" ht="22.5">
      <c r="A21" s="355">
        <v>16</v>
      </c>
      <c r="B21" s="365" t="s">
        <v>46</v>
      </c>
      <c r="C21" s="364">
        <v>0</v>
      </c>
      <c r="D21" s="302"/>
    </row>
    <row r="22" spans="1:4" s="21" customFormat="1">
      <c r="A22" s="355">
        <v>17</v>
      </c>
      <c r="B22" s="368" t="s">
        <v>47</v>
      </c>
      <c r="C22" s="364">
        <v>6194572.1799999997</v>
      </c>
      <c r="D22" s="302"/>
    </row>
    <row r="23" spans="1:4" s="21" customFormat="1" ht="22.5">
      <c r="A23" s="355">
        <v>18</v>
      </c>
      <c r="B23" s="365" t="s">
        <v>48</v>
      </c>
      <c r="C23" s="364">
        <v>0</v>
      </c>
      <c r="D23" s="302"/>
    </row>
    <row r="24" spans="1:4" s="21" customFormat="1" ht="22.5">
      <c r="A24" s="355">
        <v>19</v>
      </c>
      <c r="B24" s="365" t="s">
        <v>49</v>
      </c>
      <c r="C24" s="364">
        <v>0</v>
      </c>
      <c r="D24" s="302"/>
    </row>
    <row r="25" spans="1:4" s="21" customFormat="1" ht="22.5">
      <c r="A25" s="355">
        <v>20</v>
      </c>
      <c r="B25" s="369" t="s">
        <v>50</v>
      </c>
      <c r="C25" s="364">
        <v>0</v>
      </c>
      <c r="D25" s="302"/>
    </row>
    <row r="26" spans="1:4" s="21" customFormat="1">
      <c r="A26" s="355">
        <v>21</v>
      </c>
      <c r="B26" s="369" t="s">
        <v>51</v>
      </c>
      <c r="C26" s="364">
        <v>0</v>
      </c>
      <c r="D26" s="302"/>
    </row>
    <row r="27" spans="1:4" s="21" customFormat="1" ht="22.5">
      <c r="A27" s="355">
        <v>22</v>
      </c>
      <c r="B27" s="369" t="s">
        <v>52</v>
      </c>
      <c r="C27" s="364">
        <v>0</v>
      </c>
      <c r="D27" s="302"/>
    </row>
    <row r="28" spans="1:4" s="21" customFormat="1">
      <c r="A28" s="355">
        <v>23</v>
      </c>
      <c r="B28" s="370" t="s">
        <v>26</v>
      </c>
      <c r="C28" s="362">
        <f>C6-C12</f>
        <v>164493368.35699999</v>
      </c>
      <c r="D28" s="302"/>
    </row>
    <row r="29" spans="1:4" s="21" customFormat="1">
      <c r="A29" s="371"/>
      <c r="B29" s="372"/>
      <c r="C29" s="364"/>
      <c r="D29" s="302"/>
    </row>
    <row r="30" spans="1:4" s="21" customFormat="1">
      <c r="A30" s="371">
        <v>24</v>
      </c>
      <c r="B30" s="370" t="s">
        <v>53</v>
      </c>
      <c r="C30" s="362">
        <f>C31+C34</f>
        <v>0</v>
      </c>
      <c r="D30" s="302"/>
    </row>
    <row r="31" spans="1:4" s="21" customFormat="1">
      <c r="A31" s="371">
        <v>25</v>
      </c>
      <c r="B31" s="360" t="s">
        <v>54</v>
      </c>
      <c r="C31" s="373">
        <f>C32+C33</f>
        <v>0</v>
      </c>
      <c r="D31" s="302"/>
    </row>
    <row r="32" spans="1:4" s="21" customFormat="1">
      <c r="A32" s="371">
        <v>26</v>
      </c>
      <c r="B32" s="374" t="s">
        <v>55</v>
      </c>
      <c r="C32" s="364"/>
      <c r="D32" s="302"/>
    </row>
    <row r="33" spans="1:4" s="21" customFormat="1">
      <c r="A33" s="371">
        <v>27</v>
      </c>
      <c r="B33" s="374" t="s">
        <v>56</v>
      </c>
      <c r="C33" s="364"/>
      <c r="D33" s="302"/>
    </row>
    <row r="34" spans="1:4" s="21" customFormat="1">
      <c r="A34" s="371">
        <v>28</v>
      </c>
      <c r="B34" s="360" t="s">
        <v>57</v>
      </c>
      <c r="C34" s="364"/>
      <c r="D34" s="302"/>
    </row>
    <row r="35" spans="1:4" s="21" customFormat="1">
      <c r="A35" s="371">
        <v>29</v>
      </c>
      <c r="B35" s="370" t="s">
        <v>58</v>
      </c>
      <c r="C35" s="362">
        <f>SUM(C36:C40)</f>
        <v>0</v>
      </c>
      <c r="D35" s="302"/>
    </row>
    <row r="36" spans="1:4" s="21" customFormat="1">
      <c r="A36" s="371">
        <v>30</v>
      </c>
      <c r="B36" s="365" t="s">
        <v>59</v>
      </c>
      <c r="C36" s="364"/>
      <c r="D36" s="302"/>
    </row>
    <row r="37" spans="1:4" s="21" customFormat="1">
      <c r="A37" s="371">
        <v>31</v>
      </c>
      <c r="B37" s="366" t="s">
        <v>60</v>
      </c>
      <c r="C37" s="364"/>
      <c r="D37" s="302"/>
    </row>
    <row r="38" spans="1:4" s="21" customFormat="1" ht="22.5">
      <c r="A38" s="371">
        <v>32</v>
      </c>
      <c r="B38" s="365" t="s">
        <v>61</v>
      </c>
      <c r="C38" s="364"/>
      <c r="D38" s="302"/>
    </row>
    <row r="39" spans="1:4" s="21" customFormat="1" ht="22.5">
      <c r="A39" s="371">
        <v>33</v>
      </c>
      <c r="B39" s="365" t="s">
        <v>49</v>
      </c>
      <c r="C39" s="364"/>
      <c r="D39" s="302"/>
    </row>
    <row r="40" spans="1:4" s="21" customFormat="1" ht="22.5">
      <c r="A40" s="371">
        <v>34</v>
      </c>
      <c r="B40" s="369" t="s">
        <v>62</v>
      </c>
      <c r="C40" s="364"/>
      <c r="D40" s="302"/>
    </row>
    <row r="41" spans="1:4" s="21" customFormat="1">
      <c r="A41" s="371">
        <v>35</v>
      </c>
      <c r="B41" s="370" t="s">
        <v>27</v>
      </c>
      <c r="C41" s="362">
        <f>C30-C35</f>
        <v>0</v>
      </c>
      <c r="D41" s="302"/>
    </row>
    <row r="42" spans="1:4" s="21" customFormat="1">
      <c r="A42" s="371"/>
      <c r="B42" s="372"/>
      <c r="C42" s="364"/>
      <c r="D42" s="302"/>
    </row>
    <row r="43" spans="1:4" s="21" customFormat="1">
      <c r="A43" s="371">
        <v>36</v>
      </c>
      <c r="B43" s="375" t="s">
        <v>63</v>
      </c>
      <c r="C43" s="362">
        <f>SUM(C44:C46)</f>
        <v>55956046.494985089</v>
      </c>
      <c r="D43" s="302"/>
    </row>
    <row r="44" spans="1:4" s="21" customFormat="1">
      <c r="A44" s="371">
        <v>37</v>
      </c>
      <c r="B44" s="360" t="s">
        <v>64</v>
      </c>
      <c r="C44" s="364">
        <v>39627200.000000015</v>
      </c>
      <c r="D44" s="302"/>
    </row>
    <row r="45" spans="1:4" s="21" customFormat="1">
      <c r="A45" s="371">
        <v>38</v>
      </c>
      <c r="B45" s="360" t="s">
        <v>65</v>
      </c>
      <c r="C45" s="364">
        <v>0</v>
      </c>
      <c r="D45" s="302"/>
    </row>
    <row r="46" spans="1:4" s="21" customFormat="1">
      <c r="A46" s="371">
        <v>39</v>
      </c>
      <c r="B46" s="360" t="s">
        <v>66</v>
      </c>
      <c r="C46" s="364">
        <v>16328846.494985078</v>
      </c>
      <c r="D46" s="302"/>
    </row>
    <row r="47" spans="1:4" s="21" customFormat="1">
      <c r="A47" s="371">
        <v>40</v>
      </c>
      <c r="B47" s="375" t="s">
        <v>67</v>
      </c>
      <c r="C47" s="362">
        <f>SUM(C48:C51)</f>
        <v>0</v>
      </c>
      <c r="D47" s="302"/>
    </row>
    <row r="48" spans="1:4" s="21" customFormat="1">
      <c r="A48" s="371">
        <v>41</v>
      </c>
      <c r="B48" s="365" t="s">
        <v>68</v>
      </c>
      <c r="C48" s="364"/>
      <c r="D48" s="302"/>
    </row>
    <row r="49" spans="1:4" s="21" customFormat="1">
      <c r="A49" s="371">
        <v>42</v>
      </c>
      <c r="B49" s="366" t="s">
        <v>69</v>
      </c>
      <c r="C49" s="364"/>
      <c r="D49" s="302"/>
    </row>
    <row r="50" spans="1:4" s="21" customFormat="1" ht="22.5">
      <c r="A50" s="371">
        <v>43</v>
      </c>
      <c r="B50" s="365" t="s">
        <v>70</v>
      </c>
      <c r="C50" s="364"/>
      <c r="D50" s="302"/>
    </row>
    <row r="51" spans="1:4" s="21" customFormat="1" ht="22.5">
      <c r="A51" s="371">
        <v>44</v>
      </c>
      <c r="B51" s="365" t="s">
        <v>49</v>
      </c>
      <c r="C51" s="364"/>
      <c r="D51" s="302"/>
    </row>
    <row r="52" spans="1:4" s="21" customFormat="1" ht="12" thickBot="1">
      <c r="A52" s="376">
        <v>45</v>
      </c>
      <c r="B52" s="377" t="s">
        <v>28</v>
      </c>
      <c r="C52" s="378">
        <f>C43-C47</f>
        <v>55956046.494985089</v>
      </c>
      <c r="D52" s="302"/>
    </row>
    <row r="55" spans="1:4">
      <c r="B55" s="9" t="s">
        <v>237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ignoredErrors>
    <ignoredError sqref="C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D44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E1" sqref="E1:G1048576"/>
    </sheetView>
  </sheetViews>
  <sheetFormatPr defaultRowHeight="15.75"/>
  <cols>
    <col min="1" max="1" width="10.7109375" style="75" customWidth="1"/>
    <col min="2" max="2" width="103.85546875" style="75" customWidth="1"/>
    <col min="3" max="3" width="32.85546875" style="75" customWidth="1"/>
    <col min="4" max="4" width="32.28515625" style="75" customWidth="1"/>
  </cols>
  <sheetData>
    <row r="1" spans="1:4">
      <c r="A1" s="14" t="s">
        <v>199</v>
      </c>
      <c r="B1" s="16" t="str">
        <f>'1. key ratios'!B1</f>
        <v>ს.ს "პროკრედიტ ბანკი"</v>
      </c>
    </row>
    <row r="2" spans="1:4" s="18" customFormat="1" ht="15.75" customHeight="1">
      <c r="A2" s="18" t="s">
        <v>200</v>
      </c>
      <c r="B2" s="283">
        <f>'1. key ratios'!B2</f>
        <v>43008</v>
      </c>
    </row>
    <row r="3" spans="1:4" s="18" customFormat="1" ht="15.75" customHeight="1">
      <c r="A3" s="23"/>
    </row>
    <row r="4" spans="1:4" s="18" customFormat="1" ht="15.75" customHeight="1" thickBot="1">
      <c r="A4" s="18" t="s">
        <v>355</v>
      </c>
      <c r="B4" s="174" t="s">
        <v>287</v>
      </c>
      <c r="D4" s="176" t="s">
        <v>101</v>
      </c>
    </row>
    <row r="5" spans="1:4" ht="63.75">
      <c r="A5" s="136" t="s">
        <v>29</v>
      </c>
      <c r="B5" s="137" t="s">
        <v>244</v>
      </c>
      <c r="C5" s="138" t="s">
        <v>250</v>
      </c>
      <c r="D5" s="175" t="s">
        <v>288</v>
      </c>
    </row>
    <row r="6" spans="1:4">
      <c r="A6" s="126">
        <v>1</v>
      </c>
      <c r="B6" s="78" t="s">
        <v>162</v>
      </c>
      <c r="C6" s="230">
        <v>54695407.739999995</v>
      </c>
      <c r="D6" s="127"/>
    </row>
    <row r="7" spans="1:4">
      <c r="A7" s="126">
        <v>2</v>
      </c>
      <c r="B7" s="79" t="s">
        <v>163</v>
      </c>
      <c r="C7" s="231">
        <v>135656512.34999999</v>
      </c>
      <c r="D7" s="128"/>
    </row>
    <row r="8" spans="1:4">
      <c r="A8" s="126">
        <v>3</v>
      </c>
      <c r="B8" s="79" t="s">
        <v>164</v>
      </c>
      <c r="C8" s="231">
        <v>65449983.380000003</v>
      </c>
      <c r="D8" s="128"/>
    </row>
    <row r="9" spans="1:4">
      <c r="A9" s="126">
        <v>4</v>
      </c>
      <c r="B9" s="79" t="s">
        <v>193</v>
      </c>
      <c r="C9" s="231">
        <v>0</v>
      </c>
      <c r="D9" s="128"/>
    </row>
    <row r="10" spans="1:4">
      <c r="A10" s="126">
        <v>5</v>
      </c>
      <c r="B10" s="79" t="s">
        <v>165</v>
      </c>
      <c r="C10" s="231">
        <v>13739239.76</v>
      </c>
      <c r="D10" s="128"/>
    </row>
    <row r="11" spans="1:4">
      <c r="A11" s="126">
        <v>6.1</v>
      </c>
      <c r="B11" s="79" t="s">
        <v>166</v>
      </c>
      <c r="C11" s="232">
        <v>932915939.46340001</v>
      </c>
      <c r="D11" s="129"/>
    </row>
    <row r="12" spans="1:4">
      <c r="A12" s="126">
        <v>6.2</v>
      </c>
      <c r="B12" s="80" t="s">
        <v>167</v>
      </c>
      <c r="C12" s="232">
        <v>-33475261.416448005</v>
      </c>
      <c r="D12" s="129"/>
    </row>
    <row r="13" spans="1:4">
      <c r="A13" s="126" t="s">
        <v>392</v>
      </c>
      <c r="B13" s="81" t="s">
        <v>393</v>
      </c>
      <c r="C13" s="232">
        <v>-16328846.494985078</v>
      </c>
      <c r="D13" s="194" t="s">
        <v>411</v>
      </c>
    </row>
    <row r="14" spans="1:4">
      <c r="A14" s="126">
        <v>6</v>
      </c>
      <c r="B14" s="79" t="s">
        <v>168</v>
      </c>
      <c r="C14" s="238">
        <v>899440678.04695201</v>
      </c>
      <c r="D14" s="129"/>
    </row>
    <row r="15" spans="1:4">
      <c r="A15" s="126">
        <v>7</v>
      </c>
      <c r="B15" s="79" t="s">
        <v>169</v>
      </c>
      <c r="C15" s="231">
        <v>4732750.1499999994</v>
      </c>
      <c r="D15" s="128"/>
    </row>
    <row r="16" spans="1:4">
      <c r="A16" s="126">
        <v>8</v>
      </c>
      <c r="B16" s="79" t="s">
        <v>170</v>
      </c>
      <c r="C16" s="231">
        <v>0</v>
      </c>
      <c r="D16" s="128"/>
    </row>
    <row r="17" spans="1:4">
      <c r="A17" s="126">
        <v>9</v>
      </c>
      <c r="B17" s="79" t="s">
        <v>171</v>
      </c>
      <c r="C17" s="231">
        <v>6346837.9799999995</v>
      </c>
      <c r="D17" s="128"/>
    </row>
    <row r="18" spans="1:4">
      <c r="A18" s="126">
        <v>9.1</v>
      </c>
      <c r="B18" s="81" t="s">
        <v>47</v>
      </c>
      <c r="C18" s="232">
        <v>6194572.1799999997</v>
      </c>
      <c r="D18" s="194" t="s">
        <v>422</v>
      </c>
    </row>
    <row r="19" spans="1:4">
      <c r="A19" s="126">
        <v>9.1999999999999993</v>
      </c>
      <c r="B19" s="81" t="s">
        <v>249</v>
      </c>
      <c r="C19" s="232">
        <v>0</v>
      </c>
      <c r="D19" s="128"/>
    </row>
    <row r="20" spans="1:4">
      <c r="A20" s="126">
        <v>9.3000000000000007</v>
      </c>
      <c r="B20" s="81" t="s">
        <v>248</v>
      </c>
      <c r="C20" s="232">
        <v>0</v>
      </c>
      <c r="D20" s="128"/>
    </row>
    <row r="21" spans="1:4">
      <c r="A21" s="126">
        <v>10</v>
      </c>
      <c r="B21" s="79" t="s">
        <v>172</v>
      </c>
      <c r="C21" s="231">
        <v>72640865.769999981</v>
      </c>
      <c r="D21" s="128"/>
    </row>
    <row r="22" spans="1:4">
      <c r="A22" s="126">
        <v>10.1</v>
      </c>
      <c r="B22" s="81" t="s">
        <v>247</v>
      </c>
      <c r="C22" s="231">
        <v>1348437.61</v>
      </c>
      <c r="D22" s="194" t="s">
        <v>365</v>
      </c>
    </row>
    <row r="23" spans="1:4">
      <c r="A23" s="126">
        <v>11</v>
      </c>
      <c r="B23" s="82" t="s">
        <v>173</v>
      </c>
      <c r="C23" s="233">
        <v>17466488.549999997</v>
      </c>
      <c r="D23" s="130"/>
    </row>
    <row r="24" spans="1:4">
      <c r="A24" s="126">
        <v>12</v>
      </c>
      <c r="B24" s="84" t="s">
        <v>174</v>
      </c>
      <c r="C24" s="234">
        <v>1270168763.7269521</v>
      </c>
      <c r="D24" s="131"/>
    </row>
    <row r="25" spans="1:4">
      <c r="A25" s="126">
        <v>13</v>
      </c>
      <c r="B25" s="79" t="s">
        <v>175</v>
      </c>
      <c r="C25" s="235">
        <v>60711870.957500003</v>
      </c>
      <c r="D25" s="132"/>
    </row>
    <row r="26" spans="1:4">
      <c r="A26" s="126">
        <v>14</v>
      </c>
      <c r="B26" s="79" t="s">
        <v>176</v>
      </c>
      <c r="C26" s="231">
        <v>198290370.66249999</v>
      </c>
      <c r="D26" s="128"/>
    </row>
    <row r="27" spans="1:4">
      <c r="A27" s="126">
        <v>15</v>
      </c>
      <c r="B27" s="79" t="s">
        <v>177</v>
      </c>
      <c r="C27" s="231">
        <v>219162703.28740001</v>
      </c>
      <c r="D27" s="128"/>
    </row>
    <row r="28" spans="1:4">
      <c r="A28" s="126">
        <v>16</v>
      </c>
      <c r="B28" s="79" t="s">
        <v>178</v>
      </c>
      <c r="C28" s="231">
        <v>212572101.09999999</v>
      </c>
      <c r="D28" s="128"/>
    </row>
    <row r="29" spans="1:4">
      <c r="A29" s="126">
        <v>17</v>
      </c>
      <c r="B29" s="79" t="s">
        <v>179</v>
      </c>
      <c r="C29" s="231">
        <v>0</v>
      </c>
      <c r="D29" s="128"/>
    </row>
    <row r="30" spans="1:4">
      <c r="A30" s="126">
        <v>18</v>
      </c>
      <c r="B30" s="79" t="s">
        <v>180</v>
      </c>
      <c r="C30" s="231">
        <v>315313240.59162241</v>
      </c>
      <c r="D30" s="128"/>
    </row>
    <row r="31" spans="1:4">
      <c r="A31" s="126">
        <v>19</v>
      </c>
      <c r="B31" s="79" t="s">
        <v>181</v>
      </c>
      <c r="C31" s="231">
        <v>9623458.7599999998</v>
      </c>
      <c r="D31" s="128"/>
    </row>
    <row r="32" spans="1:4">
      <c r="A32" s="126">
        <v>20</v>
      </c>
      <c r="B32" s="79" t="s">
        <v>103</v>
      </c>
      <c r="C32" s="231">
        <v>20541140.231422</v>
      </c>
      <c r="D32" s="128"/>
    </row>
    <row r="33" spans="1:4">
      <c r="A33" s="126">
        <v>20.100000000000001</v>
      </c>
      <c r="B33" s="83" t="s">
        <v>391</v>
      </c>
      <c r="C33" s="297">
        <v>947273.58140000002</v>
      </c>
      <c r="D33" s="130"/>
    </row>
    <row r="34" spans="1:4">
      <c r="A34" s="126">
        <v>21</v>
      </c>
      <c r="B34" s="82" t="s">
        <v>182</v>
      </c>
      <c r="C34" s="233">
        <v>61917500.000000015</v>
      </c>
      <c r="D34" s="130"/>
    </row>
    <row r="35" spans="1:4">
      <c r="A35" s="126">
        <v>21.1</v>
      </c>
      <c r="B35" s="83" t="s">
        <v>246</v>
      </c>
      <c r="C35" s="236">
        <v>39627200.000000015</v>
      </c>
      <c r="D35" s="194" t="s">
        <v>416</v>
      </c>
    </row>
    <row r="36" spans="1:4">
      <c r="A36" s="126">
        <v>22</v>
      </c>
      <c r="B36" s="84" t="s">
        <v>183</v>
      </c>
      <c r="C36" s="234">
        <v>1098132385.5904443</v>
      </c>
      <c r="D36" s="131"/>
    </row>
    <row r="37" spans="1:4">
      <c r="A37" s="126">
        <v>23</v>
      </c>
      <c r="B37" s="82" t="s">
        <v>184</v>
      </c>
      <c r="C37" s="231">
        <v>88914815</v>
      </c>
      <c r="D37" s="194" t="s">
        <v>412</v>
      </c>
    </row>
    <row r="38" spans="1:4">
      <c r="A38" s="126">
        <v>24</v>
      </c>
      <c r="B38" s="82" t="s">
        <v>185</v>
      </c>
      <c r="C38" s="231">
        <v>0</v>
      </c>
      <c r="D38" s="128"/>
    </row>
    <row r="39" spans="1:4">
      <c r="A39" s="126">
        <v>25</v>
      </c>
      <c r="B39" s="82" t="s">
        <v>245</v>
      </c>
      <c r="C39" s="231">
        <v>0</v>
      </c>
      <c r="D39" s="128"/>
    </row>
    <row r="40" spans="1:4">
      <c r="A40" s="126">
        <v>26</v>
      </c>
      <c r="B40" s="82" t="s">
        <v>187</v>
      </c>
      <c r="C40" s="231">
        <v>36388151.469999999</v>
      </c>
      <c r="D40" s="194" t="s">
        <v>413</v>
      </c>
    </row>
    <row r="41" spans="1:4">
      <c r="A41" s="126">
        <v>27</v>
      </c>
      <c r="B41" s="82" t="s">
        <v>188</v>
      </c>
      <c r="C41" s="231">
        <v>0</v>
      </c>
      <c r="D41" s="128"/>
    </row>
    <row r="42" spans="1:4">
      <c r="A42" s="126">
        <v>28</v>
      </c>
      <c r="B42" s="82" t="s">
        <v>189</v>
      </c>
      <c r="C42" s="231">
        <v>46733411.676999994</v>
      </c>
      <c r="D42" s="194" t="s">
        <v>414</v>
      </c>
    </row>
    <row r="43" spans="1:4">
      <c r="A43" s="126">
        <v>29</v>
      </c>
      <c r="B43" s="82" t="s">
        <v>38</v>
      </c>
      <c r="C43" s="231">
        <v>0</v>
      </c>
      <c r="D43" s="128"/>
    </row>
    <row r="44" spans="1:4" ht="16.5" thickBot="1">
      <c r="A44" s="133">
        <v>30</v>
      </c>
      <c r="B44" s="134" t="s">
        <v>190</v>
      </c>
      <c r="C44" s="237">
        <v>172036378.14699998</v>
      </c>
      <c r="D44" s="13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22"/>
  <sheetViews>
    <sheetView zoomScale="70" zoomScaleNormal="70" workbookViewId="0">
      <pane xSplit="2" ySplit="7" topLeftCell="C8" activePane="bottomRight" state="frozen"/>
      <selection activeCell="A25" sqref="A25:XFD47"/>
      <selection pane="topRight" activeCell="A25" sqref="A25:XFD47"/>
      <selection pane="bottomLeft" activeCell="A25" sqref="A25:XFD47"/>
      <selection pane="bottomRight" activeCell="A25" sqref="A25:XFD47"/>
    </sheetView>
  </sheetViews>
  <sheetFormatPr defaultColWidth="9.140625" defaultRowHeight="12.75"/>
  <cols>
    <col min="1" max="1" width="10.5703125" style="2" bestFit="1" customWidth="1"/>
    <col min="2" max="2" width="95" style="2" customWidth="1"/>
    <col min="3" max="3" width="11.28515625" style="2" bestFit="1" customWidth="1"/>
    <col min="4" max="4" width="13.28515625" style="2" bestFit="1" customWidth="1"/>
    <col min="5" max="5" width="10.7109375" style="2" bestFit="1" customWidth="1"/>
    <col min="6" max="6" width="13.28515625" style="2" bestFit="1" customWidth="1"/>
    <col min="7" max="7" width="9.42578125" style="2" bestFit="1" customWidth="1"/>
    <col min="8" max="8" width="13.28515625" style="2" bestFit="1" customWidth="1"/>
    <col min="9" max="9" width="9.42578125" style="2" bestFit="1" customWidth="1"/>
    <col min="10" max="10" width="13.28515625" style="2" bestFit="1" customWidth="1"/>
    <col min="11" max="11" width="11.28515625" style="2" bestFit="1" customWidth="1"/>
    <col min="12" max="12" width="13.28515625" style="2" bestFit="1" customWidth="1"/>
    <col min="13" max="13" width="11.7109375" style="2" bestFit="1" customWidth="1"/>
    <col min="14" max="14" width="13.28515625" style="2" bestFit="1" customWidth="1"/>
    <col min="15" max="15" width="9.42578125" style="2" bestFit="1" customWidth="1"/>
    <col min="16" max="16" width="13.28515625" style="2" bestFit="1" customWidth="1"/>
    <col min="17" max="17" width="9.42578125" style="2" bestFit="1" customWidth="1"/>
    <col min="18" max="18" width="13.28515625" style="2" bestFit="1" customWidth="1"/>
    <col min="19" max="19" width="31.5703125" style="2" bestFit="1" customWidth="1"/>
    <col min="20" max="16384" width="9.140625" style="9"/>
  </cols>
  <sheetData>
    <row r="1" spans="1:19">
      <c r="A1" s="2" t="s">
        <v>199</v>
      </c>
      <c r="B1" s="2" t="str">
        <f>'1. key ratios'!B1</f>
        <v>ს.ს "პროკრედიტ ბანკი"</v>
      </c>
    </row>
    <row r="2" spans="1:19">
      <c r="A2" s="2" t="s">
        <v>200</v>
      </c>
      <c r="B2" s="282">
        <f>'1. key ratios'!B2</f>
        <v>43008</v>
      </c>
    </row>
    <row r="4" spans="1:19" ht="39" thickBot="1">
      <c r="A4" s="74" t="s">
        <v>356</v>
      </c>
      <c r="B4" s="264" t="s">
        <v>381</v>
      </c>
    </row>
    <row r="5" spans="1:19">
      <c r="A5" s="121"/>
      <c r="B5" s="125"/>
      <c r="C5" s="101" t="s">
        <v>0</v>
      </c>
      <c r="D5" s="101" t="s">
        <v>1</v>
      </c>
      <c r="E5" s="101" t="s">
        <v>2</v>
      </c>
      <c r="F5" s="101" t="s">
        <v>3</v>
      </c>
      <c r="G5" s="101" t="s">
        <v>4</v>
      </c>
      <c r="H5" s="101" t="s">
        <v>6</v>
      </c>
      <c r="I5" s="101" t="s">
        <v>251</v>
      </c>
      <c r="J5" s="101" t="s">
        <v>252</v>
      </c>
      <c r="K5" s="101" t="s">
        <v>253</v>
      </c>
      <c r="L5" s="101" t="s">
        <v>254</v>
      </c>
      <c r="M5" s="101" t="s">
        <v>255</v>
      </c>
      <c r="N5" s="101" t="s">
        <v>256</v>
      </c>
      <c r="O5" s="101" t="s">
        <v>368</v>
      </c>
      <c r="P5" s="101" t="s">
        <v>369</v>
      </c>
      <c r="Q5" s="101" t="s">
        <v>370</v>
      </c>
      <c r="R5" s="255" t="s">
        <v>371</v>
      </c>
      <c r="S5" s="102" t="s">
        <v>372</v>
      </c>
    </row>
    <row r="6" spans="1:19" ht="46.5" customHeight="1">
      <c r="A6" s="140"/>
      <c r="B6" s="598" t="s">
        <v>373</v>
      </c>
      <c r="C6" s="596">
        <v>0</v>
      </c>
      <c r="D6" s="597"/>
      <c r="E6" s="596">
        <v>0.2</v>
      </c>
      <c r="F6" s="597"/>
      <c r="G6" s="596">
        <v>0.35</v>
      </c>
      <c r="H6" s="597"/>
      <c r="I6" s="596">
        <v>0.5</v>
      </c>
      <c r="J6" s="597"/>
      <c r="K6" s="596">
        <v>0.75</v>
      </c>
      <c r="L6" s="597"/>
      <c r="M6" s="596">
        <v>1</v>
      </c>
      <c r="N6" s="597"/>
      <c r="O6" s="596">
        <v>1.5</v>
      </c>
      <c r="P6" s="597"/>
      <c r="Q6" s="596">
        <v>2.5</v>
      </c>
      <c r="R6" s="597"/>
      <c r="S6" s="594" t="s">
        <v>264</v>
      </c>
    </row>
    <row r="7" spans="1:19">
      <c r="A7" s="140"/>
      <c r="B7" s="599"/>
      <c r="C7" s="263" t="s">
        <v>366</v>
      </c>
      <c r="D7" s="263" t="s">
        <v>367</v>
      </c>
      <c r="E7" s="263" t="s">
        <v>366</v>
      </c>
      <c r="F7" s="263" t="s">
        <v>367</v>
      </c>
      <c r="G7" s="263" t="s">
        <v>366</v>
      </c>
      <c r="H7" s="263" t="s">
        <v>367</v>
      </c>
      <c r="I7" s="263" t="s">
        <v>366</v>
      </c>
      <c r="J7" s="263" t="s">
        <v>367</v>
      </c>
      <c r="K7" s="263" t="s">
        <v>366</v>
      </c>
      <c r="L7" s="263" t="s">
        <v>367</v>
      </c>
      <c r="M7" s="263" t="s">
        <v>366</v>
      </c>
      <c r="N7" s="263" t="s">
        <v>367</v>
      </c>
      <c r="O7" s="263" t="s">
        <v>366</v>
      </c>
      <c r="P7" s="263" t="s">
        <v>367</v>
      </c>
      <c r="Q7" s="263" t="s">
        <v>366</v>
      </c>
      <c r="R7" s="263" t="s">
        <v>367</v>
      </c>
      <c r="S7" s="595"/>
    </row>
    <row r="8" spans="1:19" s="144" customFormat="1">
      <c r="A8" s="105">
        <v>1</v>
      </c>
      <c r="B8" s="156" t="s">
        <v>228</v>
      </c>
      <c r="C8" s="239">
        <v>39904614.540000007</v>
      </c>
      <c r="D8" s="239"/>
      <c r="E8" s="239">
        <v>0</v>
      </c>
      <c r="F8" s="256"/>
      <c r="G8" s="239">
        <v>0</v>
      </c>
      <c r="H8" s="239"/>
      <c r="I8" s="239">
        <v>0</v>
      </c>
      <c r="J8" s="239"/>
      <c r="K8" s="239">
        <v>0</v>
      </c>
      <c r="L8" s="239"/>
      <c r="M8" s="239">
        <v>119089629.1071</v>
      </c>
      <c r="N8" s="239"/>
      <c r="O8" s="239">
        <v>0</v>
      </c>
      <c r="P8" s="239"/>
      <c r="Q8" s="239">
        <v>0</v>
      </c>
      <c r="R8" s="256"/>
      <c r="S8" s="269">
        <v>119089629.1071</v>
      </c>
    </row>
    <row r="9" spans="1:19" s="144" customFormat="1">
      <c r="A9" s="105">
        <v>2</v>
      </c>
      <c r="B9" s="156" t="s">
        <v>229</v>
      </c>
      <c r="C9" s="239">
        <v>0</v>
      </c>
      <c r="D9" s="239"/>
      <c r="E9" s="239">
        <v>0</v>
      </c>
      <c r="F9" s="239"/>
      <c r="G9" s="239">
        <v>0</v>
      </c>
      <c r="H9" s="239"/>
      <c r="I9" s="239">
        <v>0</v>
      </c>
      <c r="J9" s="239"/>
      <c r="K9" s="239">
        <v>0</v>
      </c>
      <c r="L9" s="239"/>
      <c r="M9" s="239">
        <v>0</v>
      </c>
      <c r="N9" s="239"/>
      <c r="O9" s="239">
        <v>0</v>
      </c>
      <c r="P9" s="239"/>
      <c r="Q9" s="239">
        <v>0</v>
      </c>
      <c r="R9" s="256"/>
      <c r="S9" s="269">
        <v>0</v>
      </c>
    </row>
    <row r="10" spans="1:19" s="144" customFormat="1">
      <c r="A10" s="105">
        <v>3</v>
      </c>
      <c r="B10" s="156" t="s">
        <v>230</v>
      </c>
      <c r="C10" s="239">
        <v>0</v>
      </c>
      <c r="D10" s="239"/>
      <c r="E10" s="239">
        <v>0</v>
      </c>
      <c r="F10" s="239"/>
      <c r="G10" s="239">
        <v>0</v>
      </c>
      <c r="H10" s="239"/>
      <c r="I10" s="239">
        <v>0</v>
      </c>
      <c r="J10" s="239"/>
      <c r="K10" s="239">
        <v>0</v>
      </c>
      <c r="L10" s="239"/>
      <c r="M10" s="239">
        <v>0</v>
      </c>
      <c r="N10" s="239"/>
      <c r="O10" s="239">
        <v>0</v>
      </c>
      <c r="P10" s="239"/>
      <c r="Q10" s="239">
        <v>0</v>
      </c>
      <c r="R10" s="256"/>
      <c r="S10" s="269">
        <v>0</v>
      </c>
    </row>
    <row r="11" spans="1:19" s="144" customFormat="1">
      <c r="A11" s="105">
        <v>4</v>
      </c>
      <c r="B11" s="156" t="s">
        <v>231</v>
      </c>
      <c r="C11" s="239">
        <v>0</v>
      </c>
      <c r="D11" s="239"/>
      <c r="E11" s="239">
        <v>0</v>
      </c>
      <c r="F11" s="239"/>
      <c r="G11" s="239">
        <v>0</v>
      </c>
      <c r="H11" s="239"/>
      <c r="I11" s="239">
        <v>0</v>
      </c>
      <c r="J11" s="239"/>
      <c r="K11" s="239">
        <v>0</v>
      </c>
      <c r="L11" s="239"/>
      <c r="M11" s="239">
        <v>0</v>
      </c>
      <c r="N11" s="239"/>
      <c r="O11" s="239">
        <v>0</v>
      </c>
      <c r="P11" s="239"/>
      <c r="Q11" s="239">
        <v>0</v>
      </c>
      <c r="R11" s="256"/>
      <c r="S11" s="269">
        <v>0</v>
      </c>
    </row>
    <row r="12" spans="1:19" s="144" customFormat="1">
      <c r="A12" s="105">
        <v>5</v>
      </c>
      <c r="B12" s="156" t="s">
        <v>232</v>
      </c>
      <c r="C12" s="239">
        <v>0</v>
      </c>
      <c r="D12" s="239"/>
      <c r="E12" s="239">
        <v>0</v>
      </c>
      <c r="F12" s="239"/>
      <c r="G12" s="239">
        <v>0</v>
      </c>
      <c r="H12" s="239"/>
      <c r="I12" s="239">
        <v>0</v>
      </c>
      <c r="J12" s="239"/>
      <c r="K12" s="239">
        <v>0</v>
      </c>
      <c r="L12" s="239"/>
      <c r="M12" s="239">
        <v>0</v>
      </c>
      <c r="N12" s="239"/>
      <c r="O12" s="239">
        <v>0</v>
      </c>
      <c r="P12" s="239"/>
      <c r="Q12" s="239">
        <v>0</v>
      </c>
      <c r="R12" s="256"/>
      <c r="S12" s="269">
        <v>0</v>
      </c>
    </row>
    <row r="13" spans="1:19" s="144" customFormat="1">
      <c r="A13" s="105">
        <v>6</v>
      </c>
      <c r="B13" s="156" t="s">
        <v>233</v>
      </c>
      <c r="C13" s="239">
        <v>0</v>
      </c>
      <c r="D13" s="239"/>
      <c r="E13" s="239">
        <v>62401857.16579999</v>
      </c>
      <c r="F13" s="239"/>
      <c r="G13" s="239">
        <v>0</v>
      </c>
      <c r="H13" s="239"/>
      <c r="I13" s="239">
        <v>3498913.8414999996</v>
      </c>
      <c r="J13" s="239"/>
      <c r="K13" s="239">
        <v>0</v>
      </c>
      <c r="L13" s="239"/>
      <c r="M13" s="239">
        <v>0</v>
      </c>
      <c r="N13" s="239"/>
      <c r="O13" s="239">
        <v>0</v>
      </c>
      <c r="P13" s="239"/>
      <c r="Q13" s="239">
        <v>0</v>
      </c>
      <c r="R13" s="256"/>
      <c r="S13" s="269">
        <v>14229828.353909999</v>
      </c>
    </row>
    <row r="14" spans="1:19" s="144" customFormat="1">
      <c r="A14" s="105">
        <v>7</v>
      </c>
      <c r="B14" s="156" t="s">
        <v>78</v>
      </c>
      <c r="C14" s="239">
        <v>0</v>
      </c>
      <c r="D14" s="239"/>
      <c r="E14" s="239">
        <v>0</v>
      </c>
      <c r="F14" s="239"/>
      <c r="G14" s="239">
        <v>0</v>
      </c>
      <c r="H14" s="239"/>
      <c r="I14" s="239">
        <v>0</v>
      </c>
      <c r="J14" s="239"/>
      <c r="K14" s="239">
        <v>0</v>
      </c>
      <c r="L14" s="239"/>
      <c r="M14" s="239">
        <v>363482208.5220201</v>
      </c>
      <c r="N14" s="239">
        <v>48333582.029849201</v>
      </c>
      <c r="O14" s="239">
        <v>0</v>
      </c>
      <c r="P14" s="239"/>
      <c r="Q14" s="239">
        <v>0</v>
      </c>
      <c r="R14" s="256"/>
      <c r="S14" s="269">
        <v>411815790.55186927</v>
      </c>
    </row>
    <row r="15" spans="1:19" s="144" customFormat="1">
      <c r="A15" s="105">
        <v>8</v>
      </c>
      <c r="B15" s="156" t="s">
        <v>79</v>
      </c>
      <c r="C15" s="239">
        <v>0</v>
      </c>
      <c r="D15" s="239"/>
      <c r="E15" s="239">
        <v>0</v>
      </c>
      <c r="F15" s="239"/>
      <c r="G15" s="239">
        <v>0</v>
      </c>
      <c r="H15" s="239"/>
      <c r="I15" s="239">
        <v>0</v>
      </c>
      <c r="J15" s="239"/>
      <c r="K15" s="239">
        <v>542070914.51530004</v>
      </c>
      <c r="L15" s="239"/>
      <c r="M15" s="239">
        <v>0</v>
      </c>
      <c r="N15" s="239"/>
      <c r="O15" s="239">
        <v>0</v>
      </c>
      <c r="P15" s="239"/>
      <c r="Q15" s="239">
        <v>0</v>
      </c>
      <c r="R15" s="256"/>
      <c r="S15" s="269">
        <v>406553185.88647503</v>
      </c>
    </row>
    <row r="16" spans="1:19" s="144" customFormat="1">
      <c r="A16" s="105">
        <v>9</v>
      </c>
      <c r="B16" s="156" t="s">
        <v>80</v>
      </c>
      <c r="C16" s="239">
        <v>0</v>
      </c>
      <c r="D16" s="239"/>
      <c r="E16" s="239">
        <v>0</v>
      </c>
      <c r="F16" s="239"/>
      <c r="G16" s="239">
        <v>0</v>
      </c>
      <c r="H16" s="239"/>
      <c r="I16" s="239">
        <v>0</v>
      </c>
      <c r="J16" s="239"/>
      <c r="K16" s="239">
        <v>0</v>
      </c>
      <c r="L16" s="239"/>
      <c r="M16" s="239">
        <v>0</v>
      </c>
      <c r="N16" s="239"/>
      <c r="O16" s="239">
        <v>0</v>
      </c>
      <c r="P16" s="239"/>
      <c r="Q16" s="239">
        <v>0</v>
      </c>
      <c r="R16" s="256"/>
      <c r="S16" s="269">
        <v>0</v>
      </c>
    </row>
    <row r="17" spans="1:19" s="144" customFormat="1">
      <c r="A17" s="105">
        <v>10</v>
      </c>
      <c r="B17" s="156" t="s">
        <v>72</v>
      </c>
      <c r="C17" s="239">
        <v>0</v>
      </c>
      <c r="D17" s="239"/>
      <c r="E17" s="239">
        <v>0</v>
      </c>
      <c r="F17" s="239"/>
      <c r="G17" s="239">
        <v>0</v>
      </c>
      <c r="H17" s="239"/>
      <c r="I17" s="239">
        <v>0</v>
      </c>
      <c r="J17" s="239"/>
      <c r="K17" s="239">
        <v>0</v>
      </c>
      <c r="L17" s="239"/>
      <c r="M17" s="239">
        <v>6176363.2905999999</v>
      </c>
      <c r="N17" s="239"/>
      <c r="O17" s="239">
        <v>0</v>
      </c>
      <c r="P17" s="239"/>
      <c r="Q17" s="239">
        <v>0</v>
      </c>
      <c r="R17" s="256"/>
      <c r="S17" s="269">
        <v>6176363.2905999999</v>
      </c>
    </row>
    <row r="18" spans="1:19" s="144" customFormat="1">
      <c r="A18" s="105">
        <v>11</v>
      </c>
      <c r="B18" s="156" t="s">
        <v>73</v>
      </c>
      <c r="C18" s="239">
        <v>0</v>
      </c>
      <c r="D18" s="239"/>
      <c r="E18" s="239">
        <v>0</v>
      </c>
      <c r="F18" s="239"/>
      <c r="G18" s="239">
        <v>0</v>
      </c>
      <c r="H18" s="239"/>
      <c r="I18" s="239">
        <v>0</v>
      </c>
      <c r="J18" s="239"/>
      <c r="K18" s="239">
        <v>0</v>
      </c>
      <c r="L18" s="239"/>
      <c r="M18" s="239">
        <v>0</v>
      </c>
      <c r="N18" s="239"/>
      <c r="O18" s="239">
        <v>0</v>
      </c>
      <c r="P18" s="239"/>
      <c r="Q18" s="239">
        <v>0</v>
      </c>
      <c r="R18" s="256"/>
      <c r="S18" s="269">
        <v>0</v>
      </c>
    </row>
    <row r="19" spans="1:19" s="144" customFormat="1">
      <c r="A19" s="105">
        <v>12</v>
      </c>
      <c r="B19" s="156" t="s">
        <v>74</v>
      </c>
      <c r="C19" s="239">
        <v>0</v>
      </c>
      <c r="D19" s="239"/>
      <c r="E19" s="239">
        <v>0</v>
      </c>
      <c r="F19" s="239"/>
      <c r="G19" s="239">
        <v>0</v>
      </c>
      <c r="H19" s="239"/>
      <c r="I19" s="239">
        <v>0</v>
      </c>
      <c r="J19" s="239"/>
      <c r="K19" s="239">
        <v>0</v>
      </c>
      <c r="L19" s="239"/>
      <c r="M19" s="239">
        <v>0</v>
      </c>
      <c r="N19" s="239"/>
      <c r="O19" s="239">
        <v>0</v>
      </c>
      <c r="P19" s="239"/>
      <c r="Q19" s="239">
        <v>0</v>
      </c>
      <c r="R19" s="256"/>
      <c r="S19" s="269">
        <v>0</v>
      </c>
    </row>
    <row r="20" spans="1:19" s="144" customFormat="1">
      <c r="A20" s="105">
        <v>13</v>
      </c>
      <c r="B20" s="156" t="s">
        <v>75</v>
      </c>
      <c r="C20" s="239">
        <v>0</v>
      </c>
      <c r="D20" s="239"/>
      <c r="E20" s="239">
        <v>0</v>
      </c>
      <c r="F20" s="239"/>
      <c r="G20" s="239">
        <v>0</v>
      </c>
      <c r="H20" s="239"/>
      <c r="I20" s="239">
        <v>0</v>
      </c>
      <c r="J20" s="239"/>
      <c r="K20" s="239">
        <v>0</v>
      </c>
      <c r="L20" s="239"/>
      <c r="M20" s="239">
        <v>0</v>
      </c>
      <c r="N20" s="239"/>
      <c r="O20" s="239">
        <v>0</v>
      </c>
      <c r="P20" s="239"/>
      <c r="Q20" s="239">
        <v>0</v>
      </c>
      <c r="R20" s="256"/>
      <c r="S20" s="269">
        <v>0</v>
      </c>
    </row>
    <row r="21" spans="1:19" s="144" customFormat="1">
      <c r="A21" s="105">
        <v>14</v>
      </c>
      <c r="B21" s="156" t="s">
        <v>262</v>
      </c>
      <c r="C21" s="239">
        <v>54695407.739999995</v>
      </c>
      <c r="D21" s="239"/>
      <c r="E21" s="239">
        <v>0</v>
      </c>
      <c r="F21" s="239"/>
      <c r="G21" s="239">
        <v>0</v>
      </c>
      <c r="H21" s="239"/>
      <c r="I21" s="239">
        <v>0</v>
      </c>
      <c r="J21" s="239"/>
      <c r="K21" s="239">
        <v>0</v>
      </c>
      <c r="L21" s="239"/>
      <c r="M21" s="239">
        <v>82980189.826799974</v>
      </c>
      <c r="N21" s="239"/>
      <c r="O21" s="239">
        <v>0</v>
      </c>
      <c r="P21" s="239"/>
      <c r="Q21" s="239">
        <v>5550925.6600000001</v>
      </c>
      <c r="R21" s="256"/>
      <c r="S21" s="269">
        <v>96857503.97679998</v>
      </c>
    </row>
    <row r="22" spans="1:19" ht="13.5" thickBot="1">
      <c r="A22" s="93"/>
      <c r="B22" s="146" t="s">
        <v>71</v>
      </c>
      <c r="C22" s="240">
        <f>SUM(C8:C21)</f>
        <v>94600022.280000001</v>
      </c>
      <c r="D22" s="240">
        <f t="shared" ref="D22:S22" si="0">SUM(D8:D21)</f>
        <v>0</v>
      </c>
      <c r="E22" s="240">
        <f t="shared" si="0"/>
        <v>62401857.16579999</v>
      </c>
      <c r="F22" s="240">
        <f t="shared" si="0"/>
        <v>0</v>
      </c>
      <c r="G22" s="240">
        <f t="shared" si="0"/>
        <v>0</v>
      </c>
      <c r="H22" s="240">
        <f t="shared" si="0"/>
        <v>0</v>
      </c>
      <c r="I22" s="240">
        <f t="shared" si="0"/>
        <v>3498913.8414999996</v>
      </c>
      <c r="J22" s="240">
        <f t="shared" si="0"/>
        <v>0</v>
      </c>
      <c r="K22" s="240">
        <f t="shared" si="0"/>
        <v>542070914.51530004</v>
      </c>
      <c r="L22" s="240">
        <f t="shared" si="0"/>
        <v>0</v>
      </c>
      <c r="M22" s="240">
        <f t="shared" si="0"/>
        <v>571728390.74652004</v>
      </c>
      <c r="N22" s="240">
        <f t="shared" si="0"/>
        <v>48333582.029849201</v>
      </c>
      <c r="O22" s="240">
        <f t="shared" si="0"/>
        <v>0</v>
      </c>
      <c r="P22" s="240">
        <f t="shared" si="0"/>
        <v>0</v>
      </c>
      <c r="Q22" s="240">
        <f t="shared" si="0"/>
        <v>5550925.6600000001</v>
      </c>
      <c r="R22" s="240">
        <f t="shared" si="0"/>
        <v>0</v>
      </c>
      <c r="S22" s="298">
        <f t="shared" si="0"/>
        <v>1054722301.1667541</v>
      </c>
    </row>
  </sheetData>
  <mergeCells count="10">
    <mergeCell ref="S6:S7"/>
    <mergeCell ref="O6:P6"/>
    <mergeCell ref="Q6:R6"/>
    <mergeCell ref="B6:B7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V21"/>
  <sheetViews>
    <sheetView zoomScale="70" zoomScaleNormal="70" workbookViewId="0">
      <pane xSplit="2" ySplit="6" topLeftCell="C7" activePane="bottomRight" state="frozen"/>
      <selection activeCell="A25" sqref="A25:XFD47"/>
      <selection pane="topRight" activeCell="A25" sqref="A25:XFD47"/>
      <selection pane="bottomLeft" activeCell="A25" sqref="A25:XFD47"/>
      <selection pane="bottomRight" activeCell="A25" sqref="A25:XFD47"/>
    </sheetView>
  </sheetViews>
  <sheetFormatPr defaultColWidth="9.140625" defaultRowHeight="12.75"/>
  <cols>
    <col min="1" max="1" width="10.5703125" style="2" bestFit="1" customWidth="1"/>
    <col min="2" max="2" width="74.5703125" style="2" customWidth="1"/>
    <col min="3" max="3" width="19" style="2" customWidth="1"/>
    <col min="4" max="4" width="19.5703125" style="2" customWidth="1"/>
    <col min="5" max="5" width="31.140625" style="2" customWidth="1"/>
    <col min="6" max="6" width="29.140625" style="2" customWidth="1"/>
    <col min="7" max="7" width="28.5703125" style="2" customWidth="1"/>
    <col min="8" max="8" width="26.42578125" style="2" customWidth="1"/>
    <col min="9" max="9" width="23.7109375" style="2" customWidth="1"/>
    <col min="10" max="10" width="21.5703125" style="2" customWidth="1"/>
    <col min="11" max="11" width="15.7109375" style="2" customWidth="1"/>
    <col min="12" max="12" width="13.28515625" style="2" customWidth="1"/>
    <col min="13" max="13" width="20.85546875" style="2" customWidth="1"/>
    <col min="14" max="14" width="19.28515625" style="2" customWidth="1"/>
    <col min="15" max="15" width="18.42578125" style="2" customWidth="1"/>
    <col min="16" max="16" width="19" style="2" customWidth="1"/>
    <col min="17" max="17" width="20.28515625" style="2" customWidth="1"/>
    <col min="18" max="18" width="18" style="2" customWidth="1"/>
    <col min="19" max="19" width="36" style="2" customWidth="1"/>
    <col min="20" max="20" width="19.42578125" style="2" customWidth="1"/>
    <col min="21" max="21" width="19.140625" style="2" customWidth="1"/>
    <col min="22" max="22" width="20" style="2" customWidth="1"/>
    <col min="23" max="16384" width="9.140625" style="9"/>
  </cols>
  <sheetData>
    <row r="1" spans="1:22">
      <c r="A1" s="2" t="s">
        <v>199</v>
      </c>
      <c r="B1" s="2" t="str">
        <f>'1. key ratios'!B1</f>
        <v>ს.ს "პროკრედიტ ბანკი"</v>
      </c>
    </row>
    <row r="2" spans="1:22">
      <c r="A2" s="2" t="s">
        <v>200</v>
      </c>
      <c r="B2" s="282">
        <f>'1. key ratios'!B2</f>
        <v>43008</v>
      </c>
    </row>
    <row r="4" spans="1:22" ht="27.75" thickBot="1">
      <c r="A4" s="2" t="s">
        <v>357</v>
      </c>
      <c r="B4" s="265" t="s">
        <v>382</v>
      </c>
      <c r="V4" s="176" t="s">
        <v>101</v>
      </c>
    </row>
    <row r="5" spans="1:22">
      <c r="A5" s="91"/>
      <c r="B5" s="92"/>
      <c r="C5" s="600" t="s">
        <v>210</v>
      </c>
      <c r="D5" s="601"/>
      <c r="E5" s="601"/>
      <c r="F5" s="601"/>
      <c r="G5" s="601"/>
      <c r="H5" s="601"/>
      <c r="I5" s="601"/>
      <c r="J5" s="601"/>
      <c r="K5" s="601"/>
      <c r="L5" s="602"/>
      <c r="M5" s="600" t="s">
        <v>211</v>
      </c>
      <c r="N5" s="601"/>
      <c r="O5" s="601"/>
      <c r="P5" s="601"/>
      <c r="Q5" s="601"/>
      <c r="R5" s="601"/>
      <c r="S5" s="602"/>
      <c r="T5" s="605" t="s">
        <v>380</v>
      </c>
      <c r="U5" s="605" t="s">
        <v>379</v>
      </c>
      <c r="V5" s="603" t="s">
        <v>212</v>
      </c>
    </row>
    <row r="6" spans="1:22" s="74" customFormat="1" ht="140.25">
      <c r="A6" s="103"/>
      <c r="B6" s="157"/>
      <c r="C6" s="89" t="s">
        <v>213</v>
      </c>
      <c r="D6" s="88" t="s">
        <v>214</v>
      </c>
      <c r="E6" s="87" t="s">
        <v>215</v>
      </c>
      <c r="F6" s="266" t="s">
        <v>374</v>
      </c>
      <c r="G6" s="88" t="s">
        <v>216</v>
      </c>
      <c r="H6" s="88" t="s">
        <v>217</v>
      </c>
      <c r="I6" s="88" t="s">
        <v>218</v>
      </c>
      <c r="J6" s="88" t="s">
        <v>261</v>
      </c>
      <c r="K6" s="88" t="s">
        <v>219</v>
      </c>
      <c r="L6" s="90" t="s">
        <v>220</v>
      </c>
      <c r="M6" s="89" t="s">
        <v>221</v>
      </c>
      <c r="N6" s="88" t="s">
        <v>222</v>
      </c>
      <c r="O6" s="88" t="s">
        <v>223</v>
      </c>
      <c r="P6" s="88" t="s">
        <v>224</v>
      </c>
      <c r="Q6" s="88" t="s">
        <v>225</v>
      </c>
      <c r="R6" s="88" t="s">
        <v>226</v>
      </c>
      <c r="S6" s="90" t="s">
        <v>227</v>
      </c>
      <c r="T6" s="606"/>
      <c r="U6" s="606"/>
      <c r="V6" s="604"/>
    </row>
    <row r="7" spans="1:22" s="144" customFormat="1">
      <c r="A7" s="145">
        <v>1</v>
      </c>
      <c r="B7" s="143" t="s">
        <v>228</v>
      </c>
      <c r="C7" s="241">
        <v>0</v>
      </c>
      <c r="D7" s="239">
        <v>0</v>
      </c>
      <c r="E7" s="239"/>
      <c r="F7" s="239"/>
      <c r="G7" s="239"/>
      <c r="H7" s="239"/>
      <c r="I7" s="239"/>
      <c r="J7" s="239"/>
      <c r="K7" s="239"/>
      <c r="L7" s="242"/>
      <c r="M7" s="241">
        <v>0</v>
      </c>
      <c r="N7" s="239">
        <v>0</v>
      </c>
      <c r="O7" s="239">
        <v>107806385.81625001</v>
      </c>
      <c r="P7" s="239">
        <v>0</v>
      </c>
      <c r="Q7" s="239">
        <v>0</v>
      </c>
      <c r="R7" s="239">
        <v>0</v>
      </c>
      <c r="S7" s="242">
        <v>0</v>
      </c>
      <c r="T7" s="260">
        <v>107806385.81625001</v>
      </c>
      <c r="U7" s="259"/>
      <c r="V7" s="243">
        <f>SUM(T7,U7)</f>
        <v>107806385.81625001</v>
      </c>
    </row>
    <row r="8" spans="1:22" s="144" customFormat="1">
      <c r="A8" s="145">
        <v>2</v>
      </c>
      <c r="B8" s="143" t="s">
        <v>229</v>
      </c>
      <c r="C8" s="241">
        <v>0</v>
      </c>
      <c r="D8" s="239">
        <v>0</v>
      </c>
      <c r="E8" s="239"/>
      <c r="F8" s="239"/>
      <c r="G8" s="239"/>
      <c r="H8" s="239"/>
      <c r="I8" s="239"/>
      <c r="J8" s="239"/>
      <c r="K8" s="239"/>
      <c r="L8" s="242"/>
      <c r="M8" s="241">
        <v>0</v>
      </c>
      <c r="N8" s="239">
        <v>0</v>
      </c>
      <c r="O8" s="239">
        <v>0</v>
      </c>
      <c r="P8" s="239">
        <v>0</v>
      </c>
      <c r="Q8" s="239">
        <v>0</v>
      </c>
      <c r="R8" s="239">
        <v>0</v>
      </c>
      <c r="S8" s="242">
        <v>0</v>
      </c>
      <c r="T8" s="260">
        <v>0</v>
      </c>
      <c r="U8" s="259"/>
      <c r="V8" s="243">
        <f t="shared" ref="V8:V20" si="0">SUM(T8,U8)</f>
        <v>0</v>
      </c>
    </row>
    <row r="9" spans="1:22" s="144" customFormat="1">
      <c r="A9" s="145">
        <v>3</v>
      </c>
      <c r="B9" s="143" t="s">
        <v>230</v>
      </c>
      <c r="C9" s="241">
        <v>0</v>
      </c>
      <c r="D9" s="239">
        <v>0</v>
      </c>
      <c r="E9" s="239"/>
      <c r="F9" s="239"/>
      <c r="G9" s="239"/>
      <c r="H9" s="239"/>
      <c r="I9" s="239"/>
      <c r="J9" s="239"/>
      <c r="K9" s="239"/>
      <c r="L9" s="242"/>
      <c r="M9" s="241">
        <v>0</v>
      </c>
      <c r="N9" s="239">
        <v>0</v>
      </c>
      <c r="O9" s="239">
        <v>0</v>
      </c>
      <c r="P9" s="239">
        <v>0</v>
      </c>
      <c r="Q9" s="239">
        <v>0</v>
      </c>
      <c r="R9" s="239">
        <v>0</v>
      </c>
      <c r="S9" s="242">
        <v>0</v>
      </c>
      <c r="T9" s="260">
        <v>0</v>
      </c>
      <c r="U9" s="259"/>
      <c r="V9" s="243">
        <f t="shared" si="0"/>
        <v>0</v>
      </c>
    </row>
    <row r="10" spans="1:22" s="144" customFormat="1">
      <c r="A10" s="145">
        <v>4</v>
      </c>
      <c r="B10" s="143" t="s">
        <v>231</v>
      </c>
      <c r="C10" s="241">
        <v>0</v>
      </c>
      <c r="D10" s="239">
        <v>0</v>
      </c>
      <c r="E10" s="239"/>
      <c r="F10" s="239"/>
      <c r="G10" s="239"/>
      <c r="H10" s="239"/>
      <c r="I10" s="239"/>
      <c r="J10" s="239"/>
      <c r="K10" s="239"/>
      <c r="L10" s="242"/>
      <c r="M10" s="241">
        <v>0</v>
      </c>
      <c r="N10" s="239">
        <v>0</v>
      </c>
      <c r="O10" s="239">
        <v>0</v>
      </c>
      <c r="P10" s="239">
        <v>0</v>
      </c>
      <c r="Q10" s="239">
        <v>0</v>
      </c>
      <c r="R10" s="239">
        <v>0</v>
      </c>
      <c r="S10" s="242">
        <v>0</v>
      </c>
      <c r="T10" s="260">
        <v>0</v>
      </c>
      <c r="U10" s="259"/>
      <c r="V10" s="243">
        <f t="shared" si="0"/>
        <v>0</v>
      </c>
    </row>
    <row r="11" spans="1:22" s="144" customFormat="1">
      <c r="A11" s="145">
        <v>5</v>
      </c>
      <c r="B11" s="143" t="s">
        <v>232</v>
      </c>
      <c r="C11" s="241">
        <v>0</v>
      </c>
      <c r="D11" s="239">
        <v>0</v>
      </c>
      <c r="E11" s="239"/>
      <c r="F11" s="239"/>
      <c r="G11" s="239"/>
      <c r="H11" s="239"/>
      <c r="I11" s="239"/>
      <c r="J11" s="239"/>
      <c r="K11" s="239"/>
      <c r="L11" s="242"/>
      <c r="M11" s="241">
        <v>0</v>
      </c>
      <c r="N11" s="239">
        <v>0</v>
      </c>
      <c r="O11" s="239">
        <v>0</v>
      </c>
      <c r="P11" s="239">
        <v>0</v>
      </c>
      <c r="Q11" s="239">
        <v>0</v>
      </c>
      <c r="R11" s="239">
        <v>0</v>
      </c>
      <c r="S11" s="242">
        <v>0</v>
      </c>
      <c r="T11" s="260">
        <v>0</v>
      </c>
      <c r="U11" s="259"/>
      <c r="V11" s="243">
        <f t="shared" si="0"/>
        <v>0</v>
      </c>
    </row>
    <row r="12" spans="1:22" s="144" customFormat="1">
      <c r="A12" s="145">
        <v>6</v>
      </c>
      <c r="B12" s="143" t="s">
        <v>233</v>
      </c>
      <c r="C12" s="241">
        <v>0</v>
      </c>
      <c r="D12" s="239">
        <v>0</v>
      </c>
      <c r="E12" s="239"/>
      <c r="F12" s="239"/>
      <c r="G12" s="239"/>
      <c r="H12" s="239"/>
      <c r="I12" s="239"/>
      <c r="J12" s="239"/>
      <c r="K12" s="239"/>
      <c r="L12" s="242"/>
      <c r="M12" s="241">
        <v>0</v>
      </c>
      <c r="N12" s="239">
        <v>0</v>
      </c>
      <c r="O12" s="239">
        <v>0</v>
      </c>
      <c r="P12" s="239">
        <v>0</v>
      </c>
      <c r="Q12" s="239">
        <v>0</v>
      </c>
      <c r="R12" s="239">
        <v>0</v>
      </c>
      <c r="S12" s="242">
        <v>0</v>
      </c>
      <c r="T12" s="260">
        <v>0</v>
      </c>
      <c r="U12" s="259"/>
      <c r="V12" s="243">
        <f t="shared" si="0"/>
        <v>0</v>
      </c>
    </row>
    <row r="13" spans="1:22" s="144" customFormat="1">
      <c r="A13" s="145">
        <v>7</v>
      </c>
      <c r="B13" s="143" t="s">
        <v>78</v>
      </c>
      <c r="C13" s="241">
        <v>0</v>
      </c>
      <c r="D13" s="239">
        <v>7920018.7488179803</v>
      </c>
      <c r="E13" s="239"/>
      <c r="F13" s="239"/>
      <c r="G13" s="239"/>
      <c r="H13" s="239"/>
      <c r="I13" s="239"/>
      <c r="J13" s="239"/>
      <c r="K13" s="239"/>
      <c r="L13" s="242"/>
      <c r="M13" s="241">
        <v>0</v>
      </c>
      <c r="N13" s="239">
        <v>0</v>
      </c>
      <c r="O13" s="239">
        <v>0</v>
      </c>
      <c r="P13" s="239">
        <v>0</v>
      </c>
      <c r="Q13" s="239">
        <v>0</v>
      </c>
      <c r="R13" s="239">
        <v>0</v>
      </c>
      <c r="S13" s="242">
        <v>0</v>
      </c>
      <c r="T13" s="260">
        <v>6024634.6168999998</v>
      </c>
      <c r="U13" s="259">
        <v>1895384.13191798</v>
      </c>
      <c r="V13" s="243">
        <f t="shared" si="0"/>
        <v>7920018.7488179803</v>
      </c>
    </row>
    <row r="14" spans="1:22" s="144" customFormat="1">
      <c r="A14" s="145">
        <v>8</v>
      </c>
      <c r="B14" s="143" t="s">
        <v>79</v>
      </c>
      <c r="C14" s="241">
        <v>0</v>
      </c>
      <c r="D14" s="239">
        <v>682226.34699999995</v>
      </c>
      <c r="E14" s="239"/>
      <c r="F14" s="239"/>
      <c r="G14" s="239"/>
      <c r="H14" s="239"/>
      <c r="I14" s="239"/>
      <c r="J14" s="239"/>
      <c r="K14" s="239"/>
      <c r="L14" s="242"/>
      <c r="M14" s="241">
        <v>0</v>
      </c>
      <c r="N14" s="239">
        <v>0</v>
      </c>
      <c r="O14" s="239">
        <v>0</v>
      </c>
      <c r="P14" s="239">
        <v>0</v>
      </c>
      <c r="Q14" s="239">
        <v>0</v>
      </c>
      <c r="R14" s="239">
        <v>0</v>
      </c>
      <c r="S14" s="242">
        <v>0</v>
      </c>
      <c r="T14" s="260">
        <v>682226.34699999995</v>
      </c>
      <c r="U14" s="259"/>
      <c r="V14" s="243">
        <f t="shared" si="0"/>
        <v>682226.34699999995</v>
      </c>
    </row>
    <row r="15" spans="1:22" s="144" customFormat="1">
      <c r="A15" s="145">
        <v>9</v>
      </c>
      <c r="B15" s="143" t="s">
        <v>80</v>
      </c>
      <c r="C15" s="241">
        <v>0</v>
      </c>
      <c r="D15" s="239">
        <v>0</v>
      </c>
      <c r="E15" s="239"/>
      <c r="F15" s="239"/>
      <c r="G15" s="239"/>
      <c r="H15" s="239"/>
      <c r="I15" s="239"/>
      <c r="J15" s="239"/>
      <c r="K15" s="239"/>
      <c r="L15" s="242"/>
      <c r="M15" s="241">
        <v>0</v>
      </c>
      <c r="N15" s="239">
        <v>0</v>
      </c>
      <c r="O15" s="239">
        <v>0</v>
      </c>
      <c r="P15" s="239">
        <v>0</v>
      </c>
      <c r="Q15" s="239">
        <v>0</v>
      </c>
      <c r="R15" s="239">
        <v>0</v>
      </c>
      <c r="S15" s="242">
        <v>0</v>
      </c>
      <c r="T15" s="260">
        <v>0</v>
      </c>
      <c r="U15" s="259"/>
      <c r="V15" s="243">
        <f t="shared" si="0"/>
        <v>0</v>
      </c>
    </row>
    <row r="16" spans="1:22" s="144" customFormat="1">
      <c r="A16" s="145">
        <v>10</v>
      </c>
      <c r="B16" s="143" t="s">
        <v>72</v>
      </c>
      <c r="C16" s="241">
        <v>0</v>
      </c>
      <c r="D16" s="239">
        <v>0</v>
      </c>
      <c r="E16" s="239"/>
      <c r="F16" s="239"/>
      <c r="G16" s="239"/>
      <c r="H16" s="239"/>
      <c r="I16" s="239"/>
      <c r="J16" s="239"/>
      <c r="K16" s="239"/>
      <c r="L16" s="242"/>
      <c r="M16" s="241">
        <v>0</v>
      </c>
      <c r="N16" s="239">
        <v>0</v>
      </c>
      <c r="O16" s="239">
        <v>0</v>
      </c>
      <c r="P16" s="239">
        <v>0</v>
      </c>
      <c r="Q16" s="239">
        <v>0</v>
      </c>
      <c r="R16" s="239">
        <v>0</v>
      </c>
      <c r="S16" s="242">
        <v>0</v>
      </c>
      <c r="T16" s="260">
        <v>0</v>
      </c>
      <c r="U16" s="259"/>
      <c r="V16" s="243">
        <f t="shared" si="0"/>
        <v>0</v>
      </c>
    </row>
    <row r="17" spans="1:22" s="144" customFormat="1">
      <c r="A17" s="145">
        <v>11</v>
      </c>
      <c r="B17" s="143" t="s">
        <v>73</v>
      </c>
      <c r="C17" s="241">
        <v>0</v>
      </c>
      <c r="D17" s="239">
        <v>0</v>
      </c>
      <c r="E17" s="239"/>
      <c r="F17" s="239"/>
      <c r="G17" s="239"/>
      <c r="H17" s="239"/>
      <c r="I17" s="239"/>
      <c r="J17" s="239"/>
      <c r="K17" s="239"/>
      <c r="L17" s="242"/>
      <c r="M17" s="241">
        <v>0</v>
      </c>
      <c r="N17" s="239">
        <v>0</v>
      </c>
      <c r="O17" s="239">
        <v>0</v>
      </c>
      <c r="P17" s="239">
        <v>0</v>
      </c>
      <c r="Q17" s="239">
        <v>0</v>
      </c>
      <c r="R17" s="239">
        <v>0</v>
      </c>
      <c r="S17" s="242">
        <v>0</v>
      </c>
      <c r="T17" s="260">
        <v>0</v>
      </c>
      <c r="U17" s="259"/>
      <c r="V17" s="243">
        <f t="shared" si="0"/>
        <v>0</v>
      </c>
    </row>
    <row r="18" spans="1:22" s="144" customFormat="1">
      <c r="A18" s="145">
        <v>12</v>
      </c>
      <c r="B18" s="143" t="s">
        <v>74</v>
      </c>
      <c r="C18" s="241">
        <v>0</v>
      </c>
      <c r="D18" s="239">
        <v>0</v>
      </c>
      <c r="E18" s="239"/>
      <c r="F18" s="239"/>
      <c r="G18" s="239"/>
      <c r="H18" s="239"/>
      <c r="I18" s="239"/>
      <c r="J18" s="239"/>
      <c r="K18" s="239"/>
      <c r="L18" s="242"/>
      <c r="M18" s="241">
        <v>0</v>
      </c>
      <c r="N18" s="239">
        <v>0</v>
      </c>
      <c r="O18" s="239">
        <v>0</v>
      </c>
      <c r="P18" s="239">
        <v>0</v>
      </c>
      <c r="Q18" s="239">
        <v>0</v>
      </c>
      <c r="R18" s="239">
        <v>0</v>
      </c>
      <c r="S18" s="242">
        <v>0</v>
      </c>
      <c r="T18" s="260">
        <v>0</v>
      </c>
      <c r="U18" s="259"/>
      <c r="V18" s="243">
        <f t="shared" si="0"/>
        <v>0</v>
      </c>
    </row>
    <row r="19" spans="1:22" s="144" customFormat="1">
      <c r="A19" s="145">
        <v>13</v>
      </c>
      <c r="B19" s="143" t="s">
        <v>75</v>
      </c>
      <c r="C19" s="241">
        <v>0</v>
      </c>
      <c r="D19" s="239">
        <v>0</v>
      </c>
      <c r="E19" s="239"/>
      <c r="F19" s="239"/>
      <c r="G19" s="239"/>
      <c r="H19" s="239"/>
      <c r="I19" s="239"/>
      <c r="J19" s="239"/>
      <c r="K19" s="239"/>
      <c r="L19" s="242"/>
      <c r="M19" s="241">
        <v>0</v>
      </c>
      <c r="N19" s="239">
        <v>0</v>
      </c>
      <c r="O19" s="239">
        <v>0</v>
      </c>
      <c r="P19" s="239">
        <v>0</v>
      </c>
      <c r="Q19" s="239">
        <v>0</v>
      </c>
      <c r="R19" s="239">
        <v>0</v>
      </c>
      <c r="S19" s="242">
        <v>0</v>
      </c>
      <c r="T19" s="260">
        <v>0</v>
      </c>
      <c r="U19" s="259"/>
      <c r="V19" s="243">
        <f t="shared" si="0"/>
        <v>0</v>
      </c>
    </row>
    <row r="20" spans="1:22" s="144" customFormat="1">
      <c r="A20" s="145">
        <v>14</v>
      </c>
      <c r="B20" s="143" t="s">
        <v>262</v>
      </c>
      <c r="C20" s="241">
        <v>0</v>
      </c>
      <c r="D20" s="239">
        <v>0</v>
      </c>
      <c r="E20" s="239"/>
      <c r="F20" s="239"/>
      <c r="G20" s="239"/>
      <c r="H20" s="239"/>
      <c r="I20" s="239"/>
      <c r="J20" s="239"/>
      <c r="K20" s="239"/>
      <c r="L20" s="242"/>
      <c r="M20" s="241">
        <v>0</v>
      </c>
      <c r="N20" s="239">
        <v>0</v>
      </c>
      <c r="O20" s="239">
        <v>0</v>
      </c>
      <c r="P20" s="239">
        <v>0</v>
      </c>
      <c r="Q20" s="239">
        <v>0</v>
      </c>
      <c r="R20" s="239">
        <v>0</v>
      </c>
      <c r="S20" s="242">
        <v>0</v>
      </c>
      <c r="T20" s="260">
        <v>0</v>
      </c>
      <c r="U20" s="259"/>
      <c r="V20" s="243">
        <f t="shared" si="0"/>
        <v>0</v>
      </c>
    </row>
    <row r="21" spans="1:22" ht="13.5" thickBot="1">
      <c r="A21" s="93"/>
      <c r="B21" s="94" t="s">
        <v>71</v>
      </c>
      <c r="C21" s="244">
        <f>SUM(C7:C20)</f>
        <v>0</v>
      </c>
      <c r="D21" s="240">
        <f t="shared" ref="D21:V21" si="1">SUM(D7:D20)</f>
        <v>8602245.0958179794</v>
      </c>
      <c r="E21" s="240">
        <f t="shared" si="1"/>
        <v>0</v>
      </c>
      <c r="F21" s="240">
        <f t="shared" si="1"/>
        <v>0</v>
      </c>
      <c r="G21" s="240">
        <f t="shared" si="1"/>
        <v>0</v>
      </c>
      <c r="H21" s="240">
        <f t="shared" si="1"/>
        <v>0</v>
      </c>
      <c r="I21" s="240">
        <f t="shared" si="1"/>
        <v>0</v>
      </c>
      <c r="J21" s="240">
        <f t="shared" si="1"/>
        <v>0</v>
      </c>
      <c r="K21" s="240">
        <f t="shared" si="1"/>
        <v>0</v>
      </c>
      <c r="L21" s="245">
        <f t="shared" si="1"/>
        <v>0</v>
      </c>
      <c r="M21" s="244">
        <f t="shared" si="1"/>
        <v>0</v>
      </c>
      <c r="N21" s="240">
        <f t="shared" si="1"/>
        <v>0</v>
      </c>
      <c r="O21" s="240">
        <f t="shared" si="1"/>
        <v>107806385.81625001</v>
      </c>
      <c r="P21" s="240">
        <f t="shared" si="1"/>
        <v>0</v>
      </c>
      <c r="Q21" s="240">
        <f t="shared" si="1"/>
        <v>0</v>
      </c>
      <c r="R21" s="240">
        <f t="shared" si="1"/>
        <v>0</v>
      </c>
      <c r="S21" s="245">
        <f t="shared" si="1"/>
        <v>0</v>
      </c>
      <c r="T21" s="245">
        <f>SUM(T7:T20)</f>
        <v>114513246.78015001</v>
      </c>
      <c r="U21" s="245">
        <f t="shared" si="1"/>
        <v>1895384.13191798</v>
      </c>
      <c r="V21" s="246">
        <f t="shared" si="1"/>
        <v>116408630.91206799</v>
      </c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3"/>
  <sheetViews>
    <sheetView tabSelected="1" zoomScale="85" zoomScaleNormal="85" workbookViewId="0">
      <selection activeCell="C23" sqref="C23:H23"/>
    </sheetView>
  </sheetViews>
  <sheetFormatPr defaultColWidth="9.140625" defaultRowHeight="12.75"/>
  <cols>
    <col min="1" max="1" width="10.5703125" style="2" bestFit="1" customWidth="1"/>
    <col min="2" max="2" width="101.85546875" style="2" customWidth="1"/>
    <col min="3" max="3" width="13.7109375" style="2" customWidth="1"/>
    <col min="4" max="4" width="14.85546875" style="2" bestFit="1" customWidth="1"/>
    <col min="5" max="5" width="17.7109375" style="2" customWidth="1"/>
    <col min="6" max="6" width="15.85546875" style="2" customWidth="1"/>
    <col min="7" max="7" width="17.42578125" style="2" customWidth="1"/>
    <col min="8" max="8" width="15.28515625" style="2" customWidth="1"/>
    <col min="9" max="9" width="9.85546875" style="9" bestFit="1" customWidth="1"/>
    <col min="10" max="16384" width="9.140625" style="9"/>
  </cols>
  <sheetData>
    <row r="1" spans="1:9">
      <c r="A1" s="2" t="s">
        <v>199</v>
      </c>
      <c r="B1" s="2" t="str">
        <f>'1. key ratios'!B1</f>
        <v>ს.ს "პროკრედიტ ბანკი"</v>
      </c>
    </row>
    <row r="2" spans="1:9">
      <c r="A2" s="2" t="s">
        <v>200</v>
      </c>
      <c r="B2" s="282">
        <f>'1. key ratios'!B2</f>
        <v>43008</v>
      </c>
    </row>
    <row r="4" spans="1:9" ht="13.5" thickBot="1">
      <c r="A4" s="2" t="s">
        <v>358</v>
      </c>
      <c r="B4" s="262" t="s">
        <v>383</v>
      </c>
    </row>
    <row r="5" spans="1:9">
      <c r="A5" s="91"/>
      <c r="B5" s="141"/>
      <c r="C5" s="147" t="s">
        <v>0</v>
      </c>
      <c r="D5" s="147" t="s">
        <v>1</v>
      </c>
      <c r="E5" s="147" t="s">
        <v>2</v>
      </c>
      <c r="F5" s="147" t="s">
        <v>3</v>
      </c>
      <c r="G5" s="257" t="s">
        <v>4</v>
      </c>
      <c r="H5" s="148" t="s">
        <v>6</v>
      </c>
      <c r="I5" s="21"/>
    </row>
    <row r="6" spans="1:9" ht="15" customHeight="1">
      <c r="A6" s="140"/>
      <c r="B6" s="19"/>
      <c r="C6" s="607" t="s">
        <v>375</v>
      </c>
      <c r="D6" s="609" t="s">
        <v>385</v>
      </c>
      <c r="E6" s="610"/>
      <c r="F6" s="607" t="s">
        <v>386</v>
      </c>
      <c r="G6" s="607" t="s">
        <v>387</v>
      </c>
      <c r="H6" s="592" t="s">
        <v>377</v>
      </c>
      <c r="I6" s="21"/>
    </row>
    <row r="7" spans="1:9" ht="76.5">
      <c r="A7" s="140"/>
      <c r="B7" s="19"/>
      <c r="C7" s="608"/>
      <c r="D7" s="261" t="s">
        <v>378</v>
      </c>
      <c r="E7" s="261" t="s">
        <v>376</v>
      </c>
      <c r="F7" s="608"/>
      <c r="G7" s="608"/>
      <c r="H7" s="593"/>
      <c r="I7" s="21"/>
    </row>
    <row r="8" spans="1:9">
      <c r="A8" s="85">
        <v>1</v>
      </c>
      <c r="B8" s="77" t="s">
        <v>228</v>
      </c>
      <c r="C8" s="247">
        <v>158994243.6471</v>
      </c>
      <c r="D8" s="248"/>
      <c r="E8" s="247"/>
      <c r="F8" s="247">
        <v>119089629.1071</v>
      </c>
      <c r="G8" s="258">
        <v>11283243.290849984</v>
      </c>
      <c r="H8" s="267">
        <f>IFERROR(G8/(C8+E8),"")</f>
        <v>7.0966363511209968E-2</v>
      </c>
      <c r="I8" s="302"/>
    </row>
    <row r="9" spans="1:9" ht="15" customHeight="1">
      <c r="A9" s="85">
        <v>2</v>
      </c>
      <c r="B9" s="77" t="s">
        <v>229</v>
      </c>
      <c r="C9" s="247">
        <v>0</v>
      </c>
      <c r="D9" s="248"/>
      <c r="E9" s="247"/>
      <c r="F9" s="247">
        <v>0</v>
      </c>
      <c r="G9" s="258">
        <v>0</v>
      </c>
      <c r="H9" s="267" t="str">
        <f t="shared" ref="H9:H22" si="0">IFERROR(G9/(C9+E9),"")</f>
        <v/>
      </c>
      <c r="I9" s="302"/>
    </row>
    <row r="10" spans="1:9">
      <c r="A10" s="85">
        <v>3</v>
      </c>
      <c r="B10" s="77" t="s">
        <v>230</v>
      </c>
      <c r="C10" s="247">
        <v>0</v>
      </c>
      <c r="D10" s="248"/>
      <c r="E10" s="247"/>
      <c r="F10" s="247">
        <v>0</v>
      </c>
      <c r="G10" s="258">
        <v>0</v>
      </c>
      <c r="H10" s="267" t="str">
        <f t="shared" si="0"/>
        <v/>
      </c>
      <c r="I10" s="302"/>
    </row>
    <row r="11" spans="1:9">
      <c r="A11" s="85">
        <v>4</v>
      </c>
      <c r="B11" s="77" t="s">
        <v>231</v>
      </c>
      <c r="C11" s="247">
        <v>0</v>
      </c>
      <c r="D11" s="248"/>
      <c r="E11" s="247"/>
      <c r="F11" s="247">
        <v>0</v>
      </c>
      <c r="G11" s="258">
        <v>0</v>
      </c>
      <c r="H11" s="267" t="str">
        <f t="shared" si="0"/>
        <v/>
      </c>
      <c r="I11" s="302"/>
    </row>
    <row r="12" spans="1:9">
      <c r="A12" s="85">
        <v>5</v>
      </c>
      <c r="B12" s="77" t="s">
        <v>232</v>
      </c>
      <c r="C12" s="247">
        <v>0</v>
      </c>
      <c r="D12" s="248"/>
      <c r="E12" s="247"/>
      <c r="F12" s="247">
        <v>0</v>
      </c>
      <c r="G12" s="258">
        <v>0</v>
      </c>
      <c r="H12" s="267" t="str">
        <f t="shared" si="0"/>
        <v/>
      </c>
      <c r="I12" s="302"/>
    </row>
    <row r="13" spans="1:9">
      <c r="A13" s="85">
        <v>6</v>
      </c>
      <c r="B13" s="77" t="s">
        <v>233</v>
      </c>
      <c r="C13" s="247">
        <v>65900771.007299989</v>
      </c>
      <c r="D13" s="248"/>
      <c r="E13" s="247"/>
      <c r="F13" s="247">
        <v>14229828.353909999</v>
      </c>
      <c r="G13" s="258">
        <v>14229828.353909999</v>
      </c>
      <c r="H13" s="267">
        <f t="shared" si="0"/>
        <v>0.21592810124078407</v>
      </c>
      <c r="I13" s="302"/>
    </row>
    <row r="14" spans="1:9">
      <c r="A14" s="85">
        <v>7</v>
      </c>
      <c r="B14" s="77" t="s">
        <v>78</v>
      </c>
      <c r="C14" s="247">
        <v>363482208.5220201</v>
      </c>
      <c r="D14" s="248">
        <v>77661550.655422002</v>
      </c>
      <c r="E14" s="247">
        <v>48333582.029849201</v>
      </c>
      <c r="F14" s="247">
        <v>546982654.59247935</v>
      </c>
      <c r="G14" s="258">
        <v>539062635.84366131</v>
      </c>
      <c r="H14" s="267">
        <f t="shared" si="0"/>
        <v>1.3089897187314505</v>
      </c>
      <c r="I14" s="302"/>
    </row>
    <row r="15" spans="1:9">
      <c r="A15" s="85">
        <v>8</v>
      </c>
      <c r="B15" s="77" t="s">
        <v>79</v>
      </c>
      <c r="C15" s="247">
        <v>542070914.51530004</v>
      </c>
      <c r="D15" s="248"/>
      <c r="E15" s="247"/>
      <c r="F15" s="247">
        <v>632652223.20212507</v>
      </c>
      <c r="G15" s="258">
        <v>631969996.85512507</v>
      </c>
      <c r="H15" s="267">
        <f t="shared" si="0"/>
        <v>1.1658437668071704</v>
      </c>
      <c r="I15" s="302"/>
    </row>
    <row r="16" spans="1:9">
      <c r="A16" s="85">
        <v>9</v>
      </c>
      <c r="B16" s="77" t="s">
        <v>80</v>
      </c>
      <c r="C16" s="247">
        <v>0</v>
      </c>
      <c r="D16" s="248"/>
      <c r="E16" s="247"/>
      <c r="F16" s="247">
        <v>0</v>
      </c>
      <c r="G16" s="258">
        <v>0</v>
      </c>
      <c r="H16" s="267" t="str">
        <f t="shared" si="0"/>
        <v/>
      </c>
      <c r="I16" s="302"/>
    </row>
    <row r="17" spans="1:9">
      <c r="A17" s="85">
        <v>10</v>
      </c>
      <c r="B17" s="77" t="s">
        <v>72</v>
      </c>
      <c r="C17" s="247">
        <v>6176363.2905999999</v>
      </c>
      <c r="D17" s="248"/>
      <c r="E17" s="247"/>
      <c r="F17" s="247">
        <v>8958121.7739000004</v>
      </c>
      <c r="G17" s="258">
        <v>8958121.7739000004</v>
      </c>
      <c r="H17" s="267">
        <f t="shared" si="0"/>
        <v>1.4503877690507043</v>
      </c>
      <c r="I17" s="302"/>
    </row>
    <row r="18" spans="1:9">
      <c r="A18" s="85">
        <v>11</v>
      </c>
      <c r="B18" s="77" t="s">
        <v>73</v>
      </c>
      <c r="C18" s="247">
        <v>0</v>
      </c>
      <c r="D18" s="248"/>
      <c r="E18" s="247"/>
      <c r="F18" s="247">
        <v>0</v>
      </c>
      <c r="G18" s="258">
        <v>0</v>
      </c>
      <c r="H18" s="267" t="str">
        <f t="shared" si="0"/>
        <v/>
      </c>
      <c r="I18" s="302"/>
    </row>
    <row r="19" spans="1:9">
      <c r="A19" s="85">
        <v>12</v>
      </c>
      <c r="B19" s="77" t="s">
        <v>74</v>
      </c>
      <c r="C19" s="247">
        <v>0</v>
      </c>
      <c r="D19" s="248"/>
      <c r="E19" s="247"/>
      <c r="F19" s="247">
        <v>0</v>
      </c>
      <c r="G19" s="258">
        <v>0</v>
      </c>
      <c r="H19" s="267" t="str">
        <f t="shared" si="0"/>
        <v/>
      </c>
      <c r="I19" s="302"/>
    </row>
    <row r="20" spans="1:9">
      <c r="A20" s="85">
        <v>13</v>
      </c>
      <c r="B20" s="77" t="s">
        <v>75</v>
      </c>
      <c r="C20" s="247">
        <v>0</v>
      </c>
      <c r="D20" s="248"/>
      <c r="E20" s="247"/>
      <c r="F20" s="247">
        <v>0</v>
      </c>
      <c r="G20" s="258">
        <v>0</v>
      </c>
      <c r="H20" s="267" t="str">
        <f t="shared" si="0"/>
        <v/>
      </c>
      <c r="I20" s="302"/>
    </row>
    <row r="21" spans="1:9">
      <c r="A21" s="85">
        <v>14</v>
      </c>
      <c r="B21" s="77" t="s">
        <v>262</v>
      </c>
      <c r="C21" s="247">
        <v>143226523.22679996</v>
      </c>
      <c r="D21" s="248"/>
      <c r="E21" s="247"/>
      <c r="F21" s="247">
        <v>100566655.83709998</v>
      </c>
      <c r="G21" s="258">
        <v>100566655.83709998</v>
      </c>
      <c r="H21" s="267">
        <f t="shared" si="0"/>
        <v>0.70215106511977632</v>
      </c>
      <c r="I21" s="302"/>
    </row>
    <row r="22" spans="1:9" ht="13.5" thickBot="1">
      <c r="A22" s="142"/>
      <c r="B22" s="149" t="s">
        <v>71</v>
      </c>
      <c r="C22" s="240">
        <f>SUM(C8:C21)</f>
        <v>1279851024.20912</v>
      </c>
      <c r="D22" s="240">
        <f t="shared" ref="D22:G22" si="1">SUM(D8:D21)</f>
        <v>77661550.655422002</v>
      </c>
      <c r="E22" s="240">
        <f t="shared" si="1"/>
        <v>48333582.029849201</v>
      </c>
      <c r="F22" s="240">
        <f t="shared" si="1"/>
        <v>1422479112.8666143</v>
      </c>
      <c r="G22" s="240">
        <f t="shared" si="1"/>
        <v>1306070481.9545465</v>
      </c>
      <c r="H22" s="268">
        <f t="shared" si="0"/>
        <v>0.98335011249148296</v>
      </c>
    </row>
    <row r="23" spans="1:9">
      <c r="C23" s="636"/>
      <c r="D23" s="636"/>
      <c r="E23" s="636"/>
      <c r="F23" s="636"/>
      <c r="G23" s="636"/>
      <c r="H23" s="636"/>
    </row>
  </sheetData>
  <mergeCells count="5">
    <mergeCell ref="C6:C7"/>
    <mergeCell ref="F6:F7"/>
    <mergeCell ref="G6:G7"/>
    <mergeCell ref="H6:H7"/>
    <mergeCell ref="D6:E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F17"/>
  <sheetViews>
    <sheetView workbookViewId="0">
      <pane xSplit="1" ySplit="6" topLeftCell="B7" activePane="bottomRight" state="frozen"/>
      <selection activeCell="A25" sqref="A25:XFD47"/>
      <selection pane="topRight" activeCell="A25" sqref="A25:XFD47"/>
      <selection pane="bottomLeft" activeCell="A25" sqref="A25:XFD47"/>
      <selection pane="bottomRight" activeCell="A25" sqref="A25:XFD47"/>
    </sheetView>
  </sheetViews>
  <sheetFormatPr defaultColWidth="9.140625" defaultRowHeight="12.75"/>
  <cols>
    <col min="1" max="1" width="10.5703125" style="2" bestFit="1" customWidth="1"/>
    <col min="2" max="2" width="104.140625" style="2" customWidth="1"/>
    <col min="3" max="3" width="23.5703125" style="2" customWidth="1"/>
    <col min="4" max="4" width="24.28515625" style="2" customWidth="1"/>
    <col min="5" max="6" width="2.140625" style="9" bestFit="1" customWidth="1"/>
    <col min="7" max="16384" width="9.140625" style="9"/>
  </cols>
  <sheetData>
    <row r="1" spans="1:6">
      <c r="A1" s="2" t="s">
        <v>199</v>
      </c>
      <c r="B1" s="2" t="str">
        <f>'1. key ratios'!B1</f>
        <v>ს.ს "პროკრედიტ ბანკი"</v>
      </c>
    </row>
    <row r="2" spans="1:6">
      <c r="A2" s="2" t="s">
        <v>200</v>
      </c>
      <c r="B2" s="282">
        <f>'1. key ratios'!B2</f>
        <v>43008</v>
      </c>
      <c r="C2" s="5"/>
      <c r="D2" s="5"/>
    </row>
    <row r="3" spans="1:6">
      <c r="B3" s="5"/>
      <c r="C3" s="5"/>
      <c r="D3" s="5"/>
    </row>
    <row r="4" spans="1:6" ht="13.5" thickBot="1">
      <c r="A4" s="2" t="s">
        <v>359</v>
      </c>
      <c r="B4" s="96" t="s">
        <v>77</v>
      </c>
      <c r="C4" s="96"/>
      <c r="D4" s="97"/>
    </row>
    <row r="5" spans="1:6">
      <c r="A5" s="150"/>
      <c r="B5" s="125"/>
      <c r="C5" s="272" t="s">
        <v>0</v>
      </c>
      <c r="D5" s="151" t="s">
        <v>1</v>
      </c>
    </row>
    <row r="6" spans="1:6" ht="66.75" customHeight="1">
      <c r="A6" s="152"/>
      <c r="B6" s="98" t="s">
        <v>76</v>
      </c>
      <c r="C6" s="99" t="s">
        <v>82</v>
      </c>
      <c r="D6" s="153" t="s">
        <v>77</v>
      </c>
    </row>
    <row r="7" spans="1:6" ht="13.5">
      <c r="A7" s="154">
        <v>1</v>
      </c>
      <c r="B7" s="77" t="s">
        <v>78</v>
      </c>
      <c r="C7" s="249">
        <v>274750740.93202007</v>
      </c>
      <c r="D7" s="253">
        <v>135166864.04061005</v>
      </c>
      <c r="E7" s="302"/>
      <c r="F7" s="302"/>
    </row>
    <row r="8" spans="1:6" ht="13.5">
      <c r="A8" s="154">
        <v>2</v>
      </c>
      <c r="B8" s="77" t="s">
        <v>79</v>
      </c>
      <c r="C8" s="249">
        <v>452879874.84829998</v>
      </c>
      <c r="D8" s="253">
        <v>226099037.31564999</v>
      </c>
      <c r="E8" s="302"/>
      <c r="F8" s="302"/>
    </row>
    <row r="9" spans="1:6" ht="13.5">
      <c r="A9" s="154">
        <v>3</v>
      </c>
      <c r="B9" s="77" t="s">
        <v>80</v>
      </c>
      <c r="C9" s="249">
        <v>0</v>
      </c>
      <c r="D9" s="253">
        <v>0</v>
      </c>
      <c r="E9" s="302"/>
      <c r="F9" s="302"/>
    </row>
    <row r="10" spans="1:6" ht="13.5">
      <c r="A10" s="154">
        <v>4</v>
      </c>
      <c r="B10" s="77" t="s">
        <v>72</v>
      </c>
      <c r="C10" s="249">
        <v>5563516.9665999999</v>
      </c>
      <c r="D10" s="253">
        <v>2781758.4833</v>
      </c>
      <c r="E10" s="302"/>
      <c r="F10" s="302"/>
    </row>
    <row r="11" spans="1:6">
      <c r="A11" s="154">
        <v>5</v>
      </c>
      <c r="B11" s="77" t="s">
        <v>73</v>
      </c>
      <c r="C11" s="251">
        <v>0</v>
      </c>
      <c r="D11" s="253">
        <v>0</v>
      </c>
      <c r="E11" s="302"/>
      <c r="F11" s="302"/>
    </row>
    <row r="12" spans="1:6">
      <c r="A12" s="154">
        <v>6</v>
      </c>
      <c r="B12" s="77" t="s">
        <v>74</v>
      </c>
      <c r="C12" s="250">
        <v>0</v>
      </c>
      <c r="D12" s="253">
        <v>0</v>
      </c>
      <c r="E12" s="302"/>
      <c r="F12" s="302"/>
    </row>
    <row r="13" spans="1:6">
      <c r="A13" s="154">
        <v>7</v>
      </c>
      <c r="B13" s="100" t="s">
        <v>75</v>
      </c>
      <c r="C13" s="250">
        <v>0</v>
      </c>
      <c r="D13" s="253">
        <v>0</v>
      </c>
      <c r="E13" s="302"/>
      <c r="F13" s="302"/>
    </row>
    <row r="14" spans="1:6" ht="13.5">
      <c r="A14" s="154">
        <v>8</v>
      </c>
      <c r="B14" s="100" t="s">
        <v>81</v>
      </c>
      <c r="C14" s="249">
        <v>7418310.3086000001</v>
      </c>
      <c r="D14" s="253">
        <v>3709151.8602999998</v>
      </c>
      <c r="E14" s="302"/>
      <c r="F14" s="302"/>
    </row>
    <row r="15" spans="1:6" ht="13.5" thickBot="1">
      <c r="A15" s="155">
        <v>9</v>
      </c>
      <c r="B15" s="146" t="s">
        <v>71</v>
      </c>
      <c r="C15" s="252">
        <f>SUM(C7:C14)</f>
        <v>740612443.05551994</v>
      </c>
      <c r="D15" s="254">
        <f>SUM(D7:D14)</f>
        <v>367756811.69986004</v>
      </c>
    </row>
    <row r="17" spans="2:2">
      <c r="B17" s="2" t="s">
        <v>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G38" sqref="G38"/>
    </sheetView>
  </sheetViews>
  <sheetFormatPr defaultColWidth="9.140625" defaultRowHeight="11.25"/>
  <cols>
    <col min="1" max="1" width="10.5703125" style="402" bestFit="1" customWidth="1"/>
    <col min="2" max="2" width="47.140625" style="402" customWidth="1"/>
    <col min="3" max="3" width="12.5703125" style="402" bestFit="1" customWidth="1"/>
    <col min="4" max="4" width="10" style="402" bestFit="1" customWidth="1"/>
    <col min="5" max="5" width="18.28515625" style="402" bestFit="1" customWidth="1"/>
    <col min="6" max="6" width="3.5703125" style="402" bestFit="1" customWidth="1"/>
    <col min="7" max="7" width="9.28515625" style="402" bestFit="1" customWidth="1"/>
    <col min="8" max="10" width="4.5703125" style="402" bestFit="1" customWidth="1"/>
    <col min="11" max="13" width="5.5703125" style="402" bestFit="1" customWidth="1"/>
    <col min="14" max="14" width="31" style="402" bestFit="1" customWidth="1"/>
    <col min="15" max="16384" width="9.140625" style="9"/>
  </cols>
  <sheetData>
    <row r="1" spans="1:14">
      <c r="A1" s="340" t="s">
        <v>199</v>
      </c>
      <c r="B1" s="402" t="str">
        <f>'1. key ratios'!B1</f>
        <v>ს.ს "პროკრედიტ ბანკი"</v>
      </c>
    </row>
    <row r="2" spans="1:14" ht="14.25" customHeight="1">
      <c r="A2" s="402" t="s">
        <v>200</v>
      </c>
      <c r="B2" s="403">
        <f>'1. key ratios'!B2</f>
        <v>43008</v>
      </c>
    </row>
    <row r="3" spans="1:14" ht="14.25" customHeight="1"/>
    <row r="4" spans="1:14" ht="12" thickBot="1">
      <c r="A4" s="9" t="s">
        <v>360</v>
      </c>
      <c r="B4" s="404" t="s">
        <v>84</v>
      </c>
    </row>
    <row r="5" spans="1:14" s="22" customFormat="1">
      <c r="A5" s="405"/>
      <c r="B5" s="406"/>
      <c r="C5" s="407" t="s">
        <v>0</v>
      </c>
      <c r="D5" s="407" t="s">
        <v>1</v>
      </c>
      <c r="E5" s="407" t="s">
        <v>2</v>
      </c>
      <c r="F5" s="407" t="s">
        <v>3</v>
      </c>
      <c r="G5" s="407" t="s">
        <v>4</v>
      </c>
      <c r="H5" s="407" t="s">
        <v>6</v>
      </c>
      <c r="I5" s="407" t="s">
        <v>251</v>
      </c>
      <c r="J5" s="407" t="s">
        <v>252</v>
      </c>
      <c r="K5" s="407" t="s">
        <v>253</v>
      </c>
      <c r="L5" s="407" t="s">
        <v>254</v>
      </c>
      <c r="M5" s="407" t="s">
        <v>255</v>
      </c>
      <c r="N5" s="408" t="s">
        <v>256</v>
      </c>
    </row>
    <row r="6" spans="1:14" ht="33.75">
      <c r="A6" s="409"/>
      <c r="B6" s="410"/>
      <c r="C6" s="411" t="s">
        <v>94</v>
      </c>
      <c r="D6" s="412" t="s">
        <v>83</v>
      </c>
      <c r="E6" s="413" t="s">
        <v>93</v>
      </c>
      <c r="F6" s="414">
        <v>0</v>
      </c>
      <c r="G6" s="414">
        <v>0.2</v>
      </c>
      <c r="H6" s="414">
        <v>0.35</v>
      </c>
      <c r="I6" s="414">
        <v>0.5</v>
      </c>
      <c r="J6" s="414">
        <v>0.75</v>
      </c>
      <c r="K6" s="414">
        <v>1</v>
      </c>
      <c r="L6" s="414">
        <v>1.5</v>
      </c>
      <c r="M6" s="414">
        <v>2.5</v>
      </c>
      <c r="N6" s="415" t="s">
        <v>84</v>
      </c>
    </row>
    <row r="7" spans="1:14" ht="22.5">
      <c r="A7" s="416">
        <v>1</v>
      </c>
      <c r="B7" s="417" t="s">
        <v>85</v>
      </c>
      <c r="C7" s="418">
        <f>SUM(C8:C13)</f>
        <v>59309411.064999998</v>
      </c>
      <c r="D7" s="410"/>
      <c r="E7" s="419">
        <f>SUM(E8:E12)</f>
        <v>1186188.2213000001</v>
      </c>
      <c r="F7" s="420">
        <v>0</v>
      </c>
      <c r="G7" s="420">
        <v>1186188.2213000001</v>
      </c>
      <c r="H7" s="420">
        <v>0</v>
      </c>
      <c r="I7" s="420">
        <v>0</v>
      </c>
      <c r="J7" s="420">
        <v>0</v>
      </c>
      <c r="K7" s="420">
        <v>0</v>
      </c>
      <c r="L7" s="420">
        <v>0</v>
      </c>
      <c r="M7" s="420">
        <v>0</v>
      </c>
      <c r="N7" s="421">
        <f>SUMPRODUCT($F$6:$M$6,F7:M7)</f>
        <v>237237.64426000003</v>
      </c>
    </row>
    <row r="8" spans="1:14">
      <c r="A8" s="416">
        <v>1.1000000000000001</v>
      </c>
      <c r="B8" s="422" t="s">
        <v>86</v>
      </c>
      <c r="C8" s="420">
        <v>59309411.064999998</v>
      </c>
      <c r="D8" s="423">
        <v>0.02</v>
      </c>
      <c r="E8" s="419">
        <f>C8*D8</f>
        <v>1186188.2213000001</v>
      </c>
      <c r="F8" s="420">
        <v>0</v>
      </c>
      <c r="G8" s="420">
        <v>1186188.2213000001</v>
      </c>
      <c r="H8" s="420">
        <v>0</v>
      </c>
      <c r="I8" s="420">
        <v>0</v>
      </c>
      <c r="J8" s="420">
        <v>0</v>
      </c>
      <c r="K8" s="420">
        <v>0</v>
      </c>
      <c r="L8" s="420">
        <v>0</v>
      </c>
      <c r="M8" s="420">
        <v>0</v>
      </c>
      <c r="N8" s="421">
        <f t="shared" ref="N8:N20" si="0">SUMPRODUCT($F$6:$M$6,F8:M8)</f>
        <v>237237.64426000003</v>
      </c>
    </row>
    <row r="9" spans="1:14">
      <c r="A9" s="416">
        <v>1.2</v>
      </c>
      <c r="B9" s="422" t="s">
        <v>87</v>
      </c>
      <c r="C9" s="420">
        <v>0</v>
      </c>
      <c r="D9" s="423">
        <v>0.05</v>
      </c>
      <c r="E9" s="419">
        <f t="shared" ref="E9:E12" si="1">C9*D9</f>
        <v>0</v>
      </c>
      <c r="F9" s="420">
        <v>0</v>
      </c>
      <c r="G9" s="420">
        <v>0</v>
      </c>
      <c r="H9" s="420">
        <v>0</v>
      </c>
      <c r="I9" s="420">
        <v>0</v>
      </c>
      <c r="J9" s="420">
        <v>0</v>
      </c>
      <c r="K9" s="420">
        <v>0</v>
      </c>
      <c r="L9" s="420">
        <v>0</v>
      </c>
      <c r="M9" s="420">
        <v>0</v>
      </c>
      <c r="N9" s="421">
        <f t="shared" si="0"/>
        <v>0</v>
      </c>
    </row>
    <row r="10" spans="1:14">
      <c r="A10" s="416">
        <v>1.3</v>
      </c>
      <c r="B10" s="422" t="s">
        <v>88</v>
      </c>
      <c r="C10" s="420">
        <v>0</v>
      </c>
      <c r="D10" s="423">
        <v>0.08</v>
      </c>
      <c r="E10" s="419">
        <f t="shared" si="1"/>
        <v>0</v>
      </c>
      <c r="F10" s="420">
        <v>0</v>
      </c>
      <c r="G10" s="420">
        <v>0</v>
      </c>
      <c r="H10" s="420">
        <v>0</v>
      </c>
      <c r="I10" s="420">
        <v>0</v>
      </c>
      <c r="J10" s="420">
        <v>0</v>
      </c>
      <c r="K10" s="420">
        <v>0</v>
      </c>
      <c r="L10" s="420">
        <v>0</v>
      </c>
      <c r="M10" s="420">
        <v>0</v>
      </c>
      <c r="N10" s="421">
        <f t="shared" si="0"/>
        <v>0</v>
      </c>
    </row>
    <row r="11" spans="1:14">
      <c r="A11" s="416">
        <v>1.4</v>
      </c>
      <c r="B11" s="422" t="s">
        <v>89</v>
      </c>
      <c r="C11" s="420">
        <v>0</v>
      </c>
      <c r="D11" s="423">
        <v>0.11</v>
      </c>
      <c r="E11" s="419">
        <f t="shared" si="1"/>
        <v>0</v>
      </c>
      <c r="F11" s="420">
        <v>0</v>
      </c>
      <c r="G11" s="420">
        <v>0</v>
      </c>
      <c r="H11" s="420">
        <v>0</v>
      </c>
      <c r="I11" s="420">
        <v>0</v>
      </c>
      <c r="J11" s="420">
        <v>0</v>
      </c>
      <c r="K11" s="420">
        <v>0</v>
      </c>
      <c r="L11" s="420">
        <v>0</v>
      </c>
      <c r="M11" s="420">
        <v>0</v>
      </c>
      <c r="N11" s="421">
        <f t="shared" si="0"/>
        <v>0</v>
      </c>
    </row>
    <row r="12" spans="1:14">
      <c r="A12" s="416">
        <v>1.5</v>
      </c>
      <c r="B12" s="422" t="s">
        <v>90</v>
      </c>
      <c r="C12" s="420">
        <v>0</v>
      </c>
      <c r="D12" s="423">
        <v>0.14000000000000001</v>
      </c>
      <c r="E12" s="419">
        <f t="shared" si="1"/>
        <v>0</v>
      </c>
      <c r="F12" s="420">
        <v>0</v>
      </c>
      <c r="G12" s="420">
        <v>0</v>
      </c>
      <c r="H12" s="420">
        <v>0</v>
      </c>
      <c r="I12" s="420">
        <v>0</v>
      </c>
      <c r="J12" s="420">
        <v>0</v>
      </c>
      <c r="K12" s="420">
        <v>0</v>
      </c>
      <c r="L12" s="420">
        <v>0</v>
      </c>
      <c r="M12" s="420">
        <v>0</v>
      </c>
      <c r="N12" s="421">
        <f t="shared" si="0"/>
        <v>0</v>
      </c>
    </row>
    <row r="13" spans="1:14">
      <c r="A13" s="416">
        <v>1.6</v>
      </c>
      <c r="B13" s="424" t="s">
        <v>91</v>
      </c>
      <c r="C13" s="420">
        <v>0</v>
      </c>
      <c r="D13" s="425"/>
      <c r="E13" s="420"/>
      <c r="F13" s="420">
        <v>0</v>
      </c>
      <c r="G13" s="420">
        <v>0</v>
      </c>
      <c r="H13" s="420">
        <v>0</v>
      </c>
      <c r="I13" s="420">
        <v>0</v>
      </c>
      <c r="J13" s="420">
        <v>0</v>
      </c>
      <c r="K13" s="420">
        <v>0</v>
      </c>
      <c r="L13" s="420">
        <v>0</v>
      </c>
      <c r="M13" s="420">
        <v>0</v>
      </c>
      <c r="N13" s="421">
        <f t="shared" si="0"/>
        <v>0</v>
      </c>
    </row>
    <row r="14" spans="1:14" ht="22.5">
      <c r="A14" s="416">
        <v>2</v>
      </c>
      <c r="B14" s="426" t="s">
        <v>92</v>
      </c>
      <c r="C14" s="418">
        <f>SUM(C15:C20)</f>
        <v>0</v>
      </c>
      <c r="D14" s="410"/>
      <c r="E14" s="419">
        <f>SUM(E15:E19)</f>
        <v>0</v>
      </c>
      <c r="F14" s="420">
        <v>0</v>
      </c>
      <c r="G14" s="420">
        <v>0</v>
      </c>
      <c r="H14" s="420">
        <v>0</v>
      </c>
      <c r="I14" s="420">
        <v>0</v>
      </c>
      <c r="J14" s="420">
        <v>0</v>
      </c>
      <c r="K14" s="420">
        <v>0</v>
      </c>
      <c r="L14" s="420">
        <v>0</v>
      </c>
      <c r="M14" s="420">
        <v>0</v>
      </c>
      <c r="N14" s="421">
        <f t="shared" si="0"/>
        <v>0</v>
      </c>
    </row>
    <row r="15" spans="1:14">
      <c r="A15" s="416">
        <v>2.1</v>
      </c>
      <c r="B15" s="424" t="s">
        <v>86</v>
      </c>
      <c r="C15" s="420">
        <v>0</v>
      </c>
      <c r="D15" s="423">
        <v>5.0000000000000001E-3</v>
      </c>
      <c r="E15" s="419">
        <f>D15*C15</f>
        <v>0</v>
      </c>
      <c r="F15" s="420">
        <v>0</v>
      </c>
      <c r="G15" s="420">
        <v>0</v>
      </c>
      <c r="H15" s="420">
        <v>0</v>
      </c>
      <c r="I15" s="420">
        <v>0</v>
      </c>
      <c r="J15" s="420">
        <v>0</v>
      </c>
      <c r="K15" s="420">
        <v>0</v>
      </c>
      <c r="L15" s="420">
        <v>0</v>
      </c>
      <c r="M15" s="420">
        <v>0</v>
      </c>
      <c r="N15" s="421">
        <f t="shared" si="0"/>
        <v>0</v>
      </c>
    </row>
    <row r="16" spans="1:14">
      <c r="A16" s="416">
        <v>2.2000000000000002</v>
      </c>
      <c r="B16" s="424" t="s">
        <v>87</v>
      </c>
      <c r="C16" s="420">
        <v>0</v>
      </c>
      <c r="D16" s="423">
        <v>0.01</v>
      </c>
      <c r="E16" s="419">
        <f t="shared" ref="E16:E19" si="2">D16*C16</f>
        <v>0</v>
      </c>
      <c r="F16" s="420">
        <v>0</v>
      </c>
      <c r="G16" s="420">
        <v>0</v>
      </c>
      <c r="H16" s="420">
        <v>0</v>
      </c>
      <c r="I16" s="420">
        <v>0</v>
      </c>
      <c r="J16" s="420">
        <v>0</v>
      </c>
      <c r="K16" s="420">
        <v>0</v>
      </c>
      <c r="L16" s="420">
        <v>0</v>
      </c>
      <c r="M16" s="420">
        <v>0</v>
      </c>
      <c r="N16" s="421">
        <f t="shared" si="0"/>
        <v>0</v>
      </c>
    </row>
    <row r="17" spans="1:14">
      <c r="A17" s="416">
        <v>2.2999999999999998</v>
      </c>
      <c r="B17" s="424" t="s">
        <v>88</v>
      </c>
      <c r="C17" s="420">
        <v>0</v>
      </c>
      <c r="D17" s="423">
        <v>0.02</v>
      </c>
      <c r="E17" s="419">
        <f t="shared" si="2"/>
        <v>0</v>
      </c>
      <c r="F17" s="420">
        <v>0</v>
      </c>
      <c r="G17" s="420">
        <v>0</v>
      </c>
      <c r="H17" s="420">
        <v>0</v>
      </c>
      <c r="I17" s="420">
        <v>0</v>
      </c>
      <c r="J17" s="420">
        <v>0</v>
      </c>
      <c r="K17" s="420">
        <v>0</v>
      </c>
      <c r="L17" s="420">
        <v>0</v>
      </c>
      <c r="M17" s="420">
        <v>0</v>
      </c>
      <c r="N17" s="421">
        <f t="shared" si="0"/>
        <v>0</v>
      </c>
    </row>
    <row r="18" spans="1:14">
      <c r="A18" s="416">
        <v>2.4</v>
      </c>
      <c r="B18" s="424" t="s">
        <v>89</v>
      </c>
      <c r="C18" s="420">
        <v>0</v>
      </c>
      <c r="D18" s="423">
        <v>0.03</v>
      </c>
      <c r="E18" s="419">
        <f t="shared" si="2"/>
        <v>0</v>
      </c>
      <c r="F18" s="420">
        <v>0</v>
      </c>
      <c r="G18" s="420">
        <v>0</v>
      </c>
      <c r="H18" s="420">
        <v>0</v>
      </c>
      <c r="I18" s="420">
        <v>0</v>
      </c>
      <c r="J18" s="420">
        <v>0</v>
      </c>
      <c r="K18" s="420">
        <v>0</v>
      </c>
      <c r="L18" s="420">
        <v>0</v>
      </c>
      <c r="M18" s="420">
        <v>0</v>
      </c>
      <c r="N18" s="421">
        <f t="shared" si="0"/>
        <v>0</v>
      </c>
    </row>
    <row r="19" spans="1:14">
      <c r="A19" s="416">
        <v>2.5</v>
      </c>
      <c r="B19" s="424" t="s">
        <v>90</v>
      </c>
      <c r="C19" s="420">
        <v>0</v>
      </c>
      <c r="D19" s="423">
        <v>0.04</v>
      </c>
      <c r="E19" s="419">
        <f t="shared" si="2"/>
        <v>0</v>
      </c>
      <c r="F19" s="420">
        <v>0</v>
      </c>
      <c r="G19" s="420">
        <v>0</v>
      </c>
      <c r="H19" s="420">
        <v>0</v>
      </c>
      <c r="I19" s="420">
        <v>0</v>
      </c>
      <c r="J19" s="420">
        <v>0</v>
      </c>
      <c r="K19" s="420">
        <v>0</v>
      </c>
      <c r="L19" s="420">
        <v>0</v>
      </c>
      <c r="M19" s="420">
        <v>0</v>
      </c>
      <c r="N19" s="421">
        <f t="shared" si="0"/>
        <v>0</v>
      </c>
    </row>
    <row r="20" spans="1:14">
      <c r="A20" s="416">
        <v>2.6</v>
      </c>
      <c r="B20" s="424" t="s">
        <v>91</v>
      </c>
      <c r="C20" s="420">
        <v>0</v>
      </c>
      <c r="D20" s="425"/>
      <c r="E20" s="427"/>
      <c r="F20" s="420">
        <v>0</v>
      </c>
      <c r="G20" s="420">
        <v>0</v>
      </c>
      <c r="H20" s="420">
        <v>0</v>
      </c>
      <c r="I20" s="420">
        <v>0</v>
      </c>
      <c r="J20" s="420">
        <v>0</v>
      </c>
      <c r="K20" s="420">
        <v>0</v>
      </c>
      <c r="L20" s="420">
        <v>0</v>
      </c>
      <c r="M20" s="420">
        <v>0</v>
      </c>
      <c r="N20" s="421">
        <f t="shared" si="0"/>
        <v>0</v>
      </c>
    </row>
    <row r="21" spans="1:14" ht="12" thickBot="1">
      <c r="A21" s="428">
        <v>3</v>
      </c>
      <c r="B21" s="429" t="s">
        <v>71</v>
      </c>
      <c r="C21" s="430">
        <f>C7+C14</f>
        <v>59309411.064999998</v>
      </c>
      <c r="D21" s="431"/>
      <c r="E21" s="432">
        <f>SUM(E7+E14)</f>
        <v>1186188.2213000001</v>
      </c>
      <c r="F21" s="433"/>
      <c r="G21" s="433"/>
      <c r="H21" s="433"/>
      <c r="I21" s="433"/>
      <c r="J21" s="433"/>
      <c r="K21" s="433"/>
      <c r="L21" s="433"/>
      <c r="M21" s="433"/>
      <c r="N21" s="432">
        <f>SUM(N7+N14)</f>
        <v>237237.64426000003</v>
      </c>
    </row>
    <row r="22" spans="1:14"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X94"/>
  <sheetViews>
    <sheetView topLeftCell="BL1" workbookViewId="0">
      <selection activeCell="BP8" sqref="BP8:BS9"/>
    </sheetView>
  </sheetViews>
  <sheetFormatPr defaultColWidth="13.7109375" defaultRowHeight="11.25" outlineLevelCol="1"/>
  <cols>
    <col min="1" max="1" width="9.85546875" style="441" bestFit="1" customWidth="1"/>
    <col min="2" max="2" width="39.85546875" style="441" customWidth="1"/>
    <col min="3" max="5" width="14.28515625" style="442" customWidth="1" outlineLevel="1"/>
    <col min="6" max="6" width="13.28515625" style="442" customWidth="1" outlineLevel="1"/>
    <col min="7" max="7" width="14.28515625" style="442" customWidth="1"/>
    <col min="8" max="11" width="14.28515625" style="442" customWidth="1" outlineLevel="1"/>
    <col min="12" max="12" width="14.28515625" style="442" customWidth="1"/>
    <col min="13" max="16" width="14.28515625" style="442" customWidth="1" outlineLevel="1"/>
    <col min="17" max="17" width="14.28515625" style="442" customWidth="1"/>
    <col min="18" max="21" width="14.28515625" style="442" customWidth="1" outlineLevel="1"/>
    <col min="22" max="22" width="14.28515625" style="442" customWidth="1"/>
    <col min="23" max="26" width="14.28515625" style="442" customWidth="1" outlineLevel="1"/>
    <col min="27" max="27" width="14.28515625" style="442" customWidth="1"/>
    <col min="28" max="31" width="14.28515625" style="442" customWidth="1" outlineLevel="1"/>
    <col min="32" max="32" width="14.28515625" style="442" customWidth="1"/>
    <col min="33" max="36" width="14.28515625" style="442" customWidth="1" outlineLevel="1"/>
    <col min="37" max="37" width="14.28515625" style="442" customWidth="1"/>
    <col min="38" max="41" width="14.28515625" style="442" customWidth="1" outlineLevel="1"/>
    <col min="42" max="42" width="14.28515625" style="442" customWidth="1"/>
    <col min="43" max="46" width="14.28515625" style="442" customWidth="1" outlineLevel="1"/>
    <col min="47" max="47" width="14.28515625" style="466" customWidth="1"/>
    <col min="48" max="51" width="14.28515625" style="466" customWidth="1" outlineLevel="1"/>
    <col min="52" max="52" width="14.28515625" style="466" customWidth="1"/>
    <col min="53" max="56" width="14.28515625" style="466" customWidth="1" outlineLevel="1"/>
    <col min="57" max="57" width="14.28515625" style="442" customWidth="1"/>
    <col min="58" max="61" width="14.28515625" style="442" customWidth="1" outlineLevel="1"/>
    <col min="62" max="62" width="14.28515625" style="442" customWidth="1"/>
    <col min="63" max="66" width="14.28515625" style="442" customWidth="1" outlineLevel="1"/>
    <col min="67" max="67" width="14.28515625" style="442" customWidth="1"/>
    <col min="68" max="71" width="14.28515625" style="442" customWidth="1" outlineLevel="1"/>
    <col min="72" max="72" width="14.28515625" style="442" customWidth="1"/>
    <col min="73" max="76" width="14.28515625" style="442" customWidth="1" outlineLevel="1"/>
    <col min="77" max="77" width="14.28515625" style="442" customWidth="1"/>
    <col min="78" max="81" width="14.28515625" style="442" customWidth="1" outlineLevel="1"/>
    <col min="82" max="82" width="14.28515625" style="442" customWidth="1"/>
    <col min="83" max="86" width="14.28515625" style="442" customWidth="1" outlineLevel="1"/>
    <col min="87" max="87" width="14.28515625" style="442" customWidth="1"/>
    <col min="88" max="91" width="14.28515625" style="442" customWidth="1" outlineLevel="1"/>
    <col min="92" max="92" width="14.28515625" style="442" customWidth="1"/>
    <col min="93" max="96" width="14.28515625" style="442" customWidth="1" outlineLevel="1"/>
    <col min="97" max="97" width="14.28515625" style="442" customWidth="1"/>
    <col min="98" max="101" width="14.28515625" style="442" customWidth="1" outlineLevel="1"/>
    <col min="102" max="102" width="14.28515625" style="442" customWidth="1"/>
    <col min="103" max="106" width="14.28515625" style="442" customWidth="1" outlineLevel="1"/>
    <col min="107" max="107" width="14.28515625" style="442" customWidth="1"/>
    <col min="108" max="111" width="14.28515625" style="442" customWidth="1" outlineLevel="1"/>
    <col min="112" max="112" width="14.28515625" style="442" customWidth="1"/>
    <col min="113" max="116" width="14.28515625" style="442" customWidth="1" outlineLevel="1"/>
    <col min="117" max="117" width="14.28515625" style="442" customWidth="1"/>
    <col min="118" max="121" width="14.28515625" style="442" customWidth="1" outlineLevel="1"/>
    <col min="122" max="122" width="14.28515625" style="442" customWidth="1"/>
    <col min="123" max="126" width="14.28515625" style="442" customWidth="1" outlineLevel="1"/>
    <col min="127" max="127" width="14.28515625" style="442" customWidth="1"/>
    <col min="128" max="16384" width="13.7109375" style="442"/>
  </cols>
  <sheetData>
    <row r="1" spans="1:127" s="436" customFormat="1" ht="12.75">
      <c r="A1" s="435" t="s">
        <v>423</v>
      </c>
      <c r="B1" s="436" t="str">
        <f>'15. CCR'!B1</f>
        <v>ს.ს "პროკრედიტ ბანკი"</v>
      </c>
    </row>
    <row r="2" spans="1:127" s="436" customFormat="1" ht="12.75">
      <c r="A2" s="435" t="s">
        <v>200</v>
      </c>
      <c r="B2" s="496">
        <f>'15. CCR'!B2</f>
        <v>43008</v>
      </c>
      <c r="M2" s="437"/>
      <c r="N2" s="437"/>
      <c r="O2" s="437"/>
      <c r="P2" s="437"/>
      <c r="Q2" s="437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  <c r="DI2" s="619"/>
      <c r="DJ2" s="619"/>
      <c r="DK2" s="619"/>
      <c r="DL2" s="619"/>
      <c r="DM2" s="619"/>
      <c r="DN2" s="619"/>
      <c r="DO2" s="619"/>
      <c r="DP2" s="619"/>
      <c r="DQ2" s="619"/>
      <c r="DR2" s="619"/>
    </row>
    <row r="3" spans="1:127" s="436" customFormat="1">
      <c r="B3" s="438"/>
      <c r="M3" s="437"/>
      <c r="N3" s="437"/>
      <c r="O3" s="437"/>
      <c r="P3" s="437"/>
      <c r="Q3" s="437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DI3" s="439"/>
      <c r="DJ3" s="439"/>
      <c r="DK3" s="439"/>
      <c r="DL3" s="439"/>
      <c r="DM3" s="439"/>
      <c r="DN3" s="439"/>
      <c r="DO3" s="439"/>
      <c r="DP3" s="439"/>
      <c r="DQ3" s="439"/>
      <c r="DR3" s="439"/>
      <c r="DS3" s="439"/>
      <c r="DT3" s="439"/>
      <c r="DU3" s="439"/>
      <c r="DV3" s="439"/>
      <c r="DW3" s="439"/>
    </row>
    <row r="4" spans="1:127" ht="12.75" thickBot="1">
      <c r="A4" s="440" t="s">
        <v>424</v>
      </c>
      <c r="AU4" s="442"/>
      <c r="AV4" s="442"/>
      <c r="AW4" s="442"/>
      <c r="AX4" s="442"/>
      <c r="AY4" s="442"/>
      <c r="AZ4" s="443"/>
      <c r="BA4" s="443"/>
      <c r="BB4" s="443"/>
      <c r="BC4" s="443"/>
      <c r="BD4" s="443"/>
    </row>
    <row r="5" spans="1:127" s="446" customFormat="1" ht="33.75" customHeight="1">
      <c r="A5" s="444"/>
      <c r="B5" s="445" t="s">
        <v>425</v>
      </c>
      <c r="C5" s="614" t="s">
        <v>426</v>
      </c>
      <c r="D5" s="614"/>
      <c r="E5" s="614"/>
      <c r="F5" s="614"/>
      <c r="G5" s="614"/>
      <c r="H5" s="614" t="s">
        <v>427</v>
      </c>
      <c r="I5" s="614"/>
      <c r="J5" s="614"/>
      <c r="K5" s="614"/>
      <c r="L5" s="614"/>
      <c r="M5" s="614" t="s">
        <v>428</v>
      </c>
      <c r="N5" s="614"/>
      <c r="O5" s="614"/>
      <c r="P5" s="614"/>
      <c r="Q5" s="614"/>
      <c r="R5" s="614" t="s">
        <v>429</v>
      </c>
      <c r="S5" s="614"/>
      <c r="T5" s="614"/>
      <c r="U5" s="614"/>
      <c r="V5" s="614"/>
      <c r="W5" s="614" t="s">
        <v>430</v>
      </c>
      <c r="X5" s="614"/>
      <c r="Y5" s="614"/>
      <c r="Z5" s="614"/>
      <c r="AA5" s="614"/>
      <c r="AB5" s="614" t="s">
        <v>431</v>
      </c>
      <c r="AC5" s="614"/>
      <c r="AD5" s="614"/>
      <c r="AE5" s="614"/>
      <c r="AF5" s="614"/>
      <c r="AG5" s="614" t="s">
        <v>432</v>
      </c>
      <c r="AH5" s="614"/>
      <c r="AI5" s="614"/>
      <c r="AJ5" s="614"/>
      <c r="AK5" s="614"/>
      <c r="AL5" s="614" t="s">
        <v>433</v>
      </c>
      <c r="AM5" s="614"/>
      <c r="AN5" s="614"/>
      <c r="AO5" s="614"/>
      <c r="AP5" s="614"/>
      <c r="AQ5" s="620" t="s">
        <v>434</v>
      </c>
      <c r="AR5" s="621"/>
      <c r="AS5" s="621"/>
      <c r="AT5" s="621"/>
      <c r="AU5" s="622"/>
      <c r="AV5" s="620" t="s">
        <v>435</v>
      </c>
      <c r="AW5" s="621"/>
      <c r="AX5" s="621"/>
      <c r="AY5" s="621"/>
      <c r="AZ5" s="622"/>
      <c r="BA5" s="620" t="s">
        <v>436</v>
      </c>
      <c r="BB5" s="621"/>
      <c r="BC5" s="621"/>
      <c r="BD5" s="621"/>
      <c r="BE5" s="622"/>
      <c r="BF5" s="614" t="s">
        <v>437</v>
      </c>
      <c r="BG5" s="614"/>
      <c r="BH5" s="614"/>
      <c r="BI5" s="614"/>
      <c r="BJ5" s="614"/>
      <c r="BK5" s="614" t="s">
        <v>438</v>
      </c>
      <c r="BL5" s="614"/>
      <c r="BM5" s="614"/>
      <c r="BN5" s="614"/>
      <c r="BO5" s="614"/>
      <c r="BP5" s="614" t="s">
        <v>439</v>
      </c>
      <c r="BQ5" s="614"/>
      <c r="BR5" s="614"/>
      <c r="BS5" s="614"/>
      <c r="BT5" s="614"/>
      <c r="BU5" s="614" t="s">
        <v>440</v>
      </c>
      <c r="BV5" s="614"/>
      <c r="BW5" s="614"/>
      <c r="BX5" s="614"/>
      <c r="BY5" s="614"/>
      <c r="BZ5" s="614" t="s">
        <v>441</v>
      </c>
      <c r="CA5" s="614"/>
      <c r="CB5" s="614"/>
      <c r="CC5" s="614"/>
      <c r="CD5" s="614"/>
      <c r="CE5" s="614" t="s">
        <v>442</v>
      </c>
      <c r="CF5" s="614"/>
      <c r="CG5" s="614"/>
      <c r="CH5" s="614"/>
      <c r="CI5" s="614"/>
      <c r="CJ5" s="614" t="s">
        <v>443</v>
      </c>
      <c r="CK5" s="614"/>
      <c r="CL5" s="614"/>
      <c r="CM5" s="614"/>
      <c r="CN5" s="614"/>
      <c r="CO5" s="614" t="s">
        <v>444</v>
      </c>
      <c r="CP5" s="614"/>
      <c r="CQ5" s="614"/>
      <c r="CR5" s="614"/>
      <c r="CS5" s="614"/>
      <c r="CT5" s="614" t="s">
        <v>445</v>
      </c>
      <c r="CU5" s="614"/>
      <c r="CV5" s="614"/>
      <c r="CW5" s="614"/>
      <c r="CX5" s="614"/>
      <c r="CY5" s="614" t="s">
        <v>446</v>
      </c>
      <c r="CZ5" s="614"/>
      <c r="DA5" s="614"/>
      <c r="DB5" s="614"/>
      <c r="DC5" s="614"/>
      <c r="DD5" s="614" t="s">
        <v>447</v>
      </c>
      <c r="DE5" s="614"/>
      <c r="DF5" s="614"/>
      <c r="DG5" s="614"/>
      <c r="DH5" s="614"/>
      <c r="DI5" s="614" t="s">
        <v>448</v>
      </c>
      <c r="DJ5" s="614"/>
      <c r="DK5" s="614"/>
      <c r="DL5" s="614"/>
      <c r="DM5" s="614"/>
      <c r="DN5" s="614" t="s">
        <v>449</v>
      </c>
      <c r="DO5" s="614"/>
      <c r="DP5" s="614"/>
      <c r="DQ5" s="614"/>
      <c r="DR5" s="614"/>
      <c r="DS5" s="614" t="s">
        <v>450</v>
      </c>
      <c r="DT5" s="614"/>
      <c r="DU5" s="614"/>
      <c r="DV5" s="614"/>
      <c r="DW5" s="615"/>
    </row>
    <row r="6" spans="1:127" s="449" customFormat="1" ht="15" customHeight="1">
      <c r="A6" s="447"/>
      <c r="B6" s="448"/>
      <c r="C6" s="611" t="s">
        <v>451</v>
      </c>
      <c r="D6" s="611"/>
      <c r="E6" s="611"/>
      <c r="F6" s="611"/>
      <c r="G6" s="611"/>
      <c r="H6" s="611" t="s">
        <v>452</v>
      </c>
      <c r="I6" s="611"/>
      <c r="J6" s="611"/>
      <c r="K6" s="611"/>
      <c r="L6" s="611"/>
      <c r="M6" s="611" t="s">
        <v>453</v>
      </c>
      <c r="N6" s="611"/>
      <c r="O6" s="611"/>
      <c r="P6" s="611"/>
      <c r="Q6" s="611"/>
      <c r="R6" s="611" t="s">
        <v>454</v>
      </c>
      <c r="S6" s="611"/>
      <c r="T6" s="611"/>
      <c r="U6" s="611"/>
      <c r="V6" s="611"/>
      <c r="W6" s="611" t="s">
        <v>455</v>
      </c>
      <c r="X6" s="611"/>
      <c r="Y6" s="611"/>
      <c r="Z6" s="611"/>
      <c r="AA6" s="611"/>
      <c r="AB6" s="611" t="s">
        <v>456</v>
      </c>
      <c r="AC6" s="611"/>
      <c r="AD6" s="611"/>
      <c r="AE6" s="611"/>
      <c r="AF6" s="611"/>
      <c r="AG6" s="611" t="s">
        <v>457</v>
      </c>
      <c r="AH6" s="611"/>
      <c r="AI6" s="611"/>
      <c r="AJ6" s="611"/>
      <c r="AK6" s="611"/>
      <c r="AL6" s="611" t="s">
        <v>458</v>
      </c>
      <c r="AM6" s="611"/>
      <c r="AN6" s="611"/>
      <c r="AO6" s="611"/>
      <c r="AP6" s="611"/>
      <c r="AQ6" s="616" t="s">
        <v>459</v>
      </c>
      <c r="AR6" s="617"/>
      <c r="AS6" s="617"/>
      <c r="AT6" s="617"/>
      <c r="AU6" s="618"/>
      <c r="AV6" s="616" t="s">
        <v>460</v>
      </c>
      <c r="AW6" s="617"/>
      <c r="AX6" s="617"/>
      <c r="AY6" s="617"/>
      <c r="AZ6" s="618"/>
      <c r="BA6" s="616" t="s">
        <v>461</v>
      </c>
      <c r="BB6" s="617"/>
      <c r="BC6" s="617"/>
      <c r="BD6" s="617"/>
      <c r="BE6" s="618"/>
      <c r="BF6" s="611" t="s">
        <v>462</v>
      </c>
      <c r="BG6" s="611"/>
      <c r="BH6" s="611"/>
      <c r="BI6" s="611"/>
      <c r="BJ6" s="611"/>
      <c r="BK6" s="611" t="s">
        <v>463</v>
      </c>
      <c r="BL6" s="611"/>
      <c r="BM6" s="611"/>
      <c r="BN6" s="611"/>
      <c r="BO6" s="611"/>
      <c r="BP6" s="611" t="s">
        <v>464</v>
      </c>
      <c r="BQ6" s="611"/>
      <c r="BR6" s="611"/>
      <c r="BS6" s="611"/>
      <c r="BT6" s="611"/>
      <c r="BU6" s="611" t="s">
        <v>465</v>
      </c>
      <c r="BV6" s="611"/>
      <c r="BW6" s="611"/>
      <c r="BX6" s="611"/>
      <c r="BY6" s="611"/>
      <c r="BZ6" s="611" t="s">
        <v>466</v>
      </c>
      <c r="CA6" s="611"/>
      <c r="CB6" s="611"/>
      <c r="CC6" s="611"/>
      <c r="CD6" s="611"/>
      <c r="CE6" s="611" t="s">
        <v>467</v>
      </c>
      <c r="CF6" s="611"/>
      <c r="CG6" s="611"/>
      <c r="CH6" s="611"/>
      <c r="CI6" s="611"/>
      <c r="CJ6" s="611" t="s">
        <v>468</v>
      </c>
      <c r="CK6" s="611"/>
      <c r="CL6" s="611"/>
      <c r="CM6" s="611"/>
      <c r="CN6" s="611"/>
      <c r="CO6" s="611" t="s">
        <v>469</v>
      </c>
      <c r="CP6" s="611"/>
      <c r="CQ6" s="611"/>
      <c r="CR6" s="611"/>
      <c r="CS6" s="611"/>
      <c r="CT6" s="611" t="s">
        <v>470</v>
      </c>
      <c r="CU6" s="611"/>
      <c r="CV6" s="611"/>
      <c r="CW6" s="611"/>
      <c r="CX6" s="611"/>
      <c r="CY6" s="611" t="s">
        <v>471</v>
      </c>
      <c r="CZ6" s="611"/>
      <c r="DA6" s="611"/>
      <c r="DB6" s="611"/>
      <c r="DC6" s="611"/>
      <c r="DD6" s="611" t="s">
        <v>472</v>
      </c>
      <c r="DE6" s="611"/>
      <c r="DF6" s="611"/>
      <c r="DG6" s="611"/>
      <c r="DH6" s="611"/>
      <c r="DI6" s="611" t="s">
        <v>473</v>
      </c>
      <c r="DJ6" s="611"/>
      <c r="DK6" s="611"/>
      <c r="DL6" s="611"/>
      <c r="DM6" s="611"/>
      <c r="DN6" s="611" t="s">
        <v>474</v>
      </c>
      <c r="DO6" s="611"/>
      <c r="DP6" s="611"/>
      <c r="DQ6" s="611"/>
      <c r="DR6" s="611"/>
      <c r="DS6" s="612" t="s">
        <v>475</v>
      </c>
      <c r="DT6" s="612"/>
      <c r="DU6" s="612"/>
      <c r="DV6" s="612"/>
      <c r="DW6" s="613"/>
    </row>
    <row r="7" spans="1:127" s="457" customFormat="1" ht="101.25">
      <c r="A7" s="450" t="s">
        <v>29</v>
      </c>
      <c r="B7" s="451" t="s">
        <v>476</v>
      </c>
      <c r="C7" s="452" t="s">
        <v>477</v>
      </c>
      <c r="D7" s="452" t="s">
        <v>478</v>
      </c>
      <c r="E7" s="452" t="s">
        <v>479</v>
      </c>
      <c r="F7" s="452" t="s">
        <v>480</v>
      </c>
      <c r="G7" s="453" t="s">
        <v>481</v>
      </c>
      <c r="H7" s="454" t="s">
        <v>482</v>
      </c>
      <c r="I7" s="454" t="s">
        <v>483</v>
      </c>
      <c r="J7" s="454" t="s">
        <v>484</v>
      </c>
      <c r="K7" s="454" t="s">
        <v>485</v>
      </c>
      <c r="L7" s="453" t="s">
        <v>427</v>
      </c>
      <c r="M7" s="454" t="s">
        <v>486</v>
      </c>
      <c r="N7" s="454" t="s">
        <v>487</v>
      </c>
      <c r="O7" s="454" t="s">
        <v>488</v>
      </c>
      <c r="P7" s="454" t="s">
        <v>489</v>
      </c>
      <c r="Q7" s="453" t="s">
        <v>428</v>
      </c>
      <c r="R7" s="454" t="s">
        <v>490</v>
      </c>
      <c r="S7" s="454" t="s">
        <v>491</v>
      </c>
      <c r="T7" s="454" t="s">
        <v>492</v>
      </c>
      <c r="U7" s="454" t="s">
        <v>493</v>
      </c>
      <c r="V7" s="453" t="s">
        <v>494</v>
      </c>
      <c r="W7" s="454" t="s">
        <v>495</v>
      </c>
      <c r="X7" s="454" t="s">
        <v>496</v>
      </c>
      <c r="Y7" s="454" t="s">
        <v>497</v>
      </c>
      <c r="Z7" s="454" t="s">
        <v>498</v>
      </c>
      <c r="AA7" s="453" t="s">
        <v>430</v>
      </c>
      <c r="AB7" s="454" t="s">
        <v>499</v>
      </c>
      <c r="AC7" s="454" t="s">
        <v>500</v>
      </c>
      <c r="AD7" s="454" t="s">
        <v>501</v>
      </c>
      <c r="AE7" s="454" t="s">
        <v>502</v>
      </c>
      <c r="AF7" s="453" t="s">
        <v>431</v>
      </c>
      <c r="AG7" s="454" t="s">
        <v>503</v>
      </c>
      <c r="AH7" s="454" t="s">
        <v>504</v>
      </c>
      <c r="AI7" s="454" t="s">
        <v>505</v>
      </c>
      <c r="AJ7" s="454" t="s">
        <v>506</v>
      </c>
      <c r="AK7" s="453" t="s">
        <v>432</v>
      </c>
      <c r="AL7" s="454" t="s">
        <v>507</v>
      </c>
      <c r="AM7" s="454" t="s">
        <v>508</v>
      </c>
      <c r="AN7" s="454" t="s">
        <v>509</v>
      </c>
      <c r="AO7" s="454" t="s">
        <v>510</v>
      </c>
      <c r="AP7" s="453" t="s">
        <v>433</v>
      </c>
      <c r="AQ7" s="454" t="s">
        <v>511</v>
      </c>
      <c r="AR7" s="454" t="s">
        <v>512</v>
      </c>
      <c r="AS7" s="454" t="s">
        <v>513</v>
      </c>
      <c r="AT7" s="454" t="s">
        <v>514</v>
      </c>
      <c r="AU7" s="453" t="s">
        <v>434</v>
      </c>
      <c r="AV7" s="454" t="s">
        <v>515</v>
      </c>
      <c r="AW7" s="454" t="s">
        <v>516</v>
      </c>
      <c r="AX7" s="454" t="s">
        <v>517</v>
      </c>
      <c r="AY7" s="454" t="s">
        <v>518</v>
      </c>
      <c r="AZ7" s="453" t="s">
        <v>435</v>
      </c>
      <c r="BA7" s="454" t="s">
        <v>519</v>
      </c>
      <c r="BB7" s="454" t="s">
        <v>520</v>
      </c>
      <c r="BC7" s="454" t="s">
        <v>521</v>
      </c>
      <c r="BD7" s="454" t="s">
        <v>522</v>
      </c>
      <c r="BE7" s="455" t="s">
        <v>436</v>
      </c>
      <c r="BF7" s="452" t="s">
        <v>523</v>
      </c>
      <c r="BG7" s="452" t="s">
        <v>524</v>
      </c>
      <c r="BH7" s="452" t="s">
        <v>525</v>
      </c>
      <c r="BI7" s="452" t="s">
        <v>526</v>
      </c>
      <c r="BJ7" s="455" t="s">
        <v>437</v>
      </c>
      <c r="BK7" s="452" t="s">
        <v>527</v>
      </c>
      <c r="BL7" s="452" t="s">
        <v>528</v>
      </c>
      <c r="BM7" s="452" t="s">
        <v>529</v>
      </c>
      <c r="BN7" s="452" t="s">
        <v>530</v>
      </c>
      <c r="BO7" s="455" t="s">
        <v>438</v>
      </c>
      <c r="BP7" s="452" t="s">
        <v>531</v>
      </c>
      <c r="BQ7" s="452" t="s">
        <v>532</v>
      </c>
      <c r="BR7" s="452" t="s">
        <v>533</v>
      </c>
      <c r="BS7" s="452" t="s">
        <v>534</v>
      </c>
      <c r="BT7" s="455" t="s">
        <v>439</v>
      </c>
      <c r="BU7" s="452" t="s">
        <v>535</v>
      </c>
      <c r="BV7" s="452" t="s">
        <v>536</v>
      </c>
      <c r="BW7" s="452" t="s">
        <v>537</v>
      </c>
      <c r="BX7" s="452" t="s">
        <v>538</v>
      </c>
      <c r="BY7" s="455" t="s">
        <v>440</v>
      </c>
      <c r="BZ7" s="452" t="s">
        <v>539</v>
      </c>
      <c r="CA7" s="452" t="s">
        <v>540</v>
      </c>
      <c r="CB7" s="452" t="s">
        <v>541</v>
      </c>
      <c r="CC7" s="452" t="s">
        <v>542</v>
      </c>
      <c r="CD7" s="455" t="s">
        <v>441</v>
      </c>
      <c r="CE7" s="452" t="s">
        <v>543</v>
      </c>
      <c r="CF7" s="452" t="s">
        <v>544</v>
      </c>
      <c r="CG7" s="452" t="s">
        <v>545</v>
      </c>
      <c r="CH7" s="452" t="s">
        <v>546</v>
      </c>
      <c r="CI7" s="455" t="s">
        <v>442</v>
      </c>
      <c r="CJ7" s="452" t="s">
        <v>547</v>
      </c>
      <c r="CK7" s="452" t="s">
        <v>548</v>
      </c>
      <c r="CL7" s="452" t="s">
        <v>549</v>
      </c>
      <c r="CM7" s="452" t="s">
        <v>550</v>
      </c>
      <c r="CN7" s="455" t="s">
        <v>443</v>
      </c>
      <c r="CO7" s="452" t="s">
        <v>551</v>
      </c>
      <c r="CP7" s="452" t="s">
        <v>552</v>
      </c>
      <c r="CQ7" s="452" t="s">
        <v>553</v>
      </c>
      <c r="CR7" s="452" t="s">
        <v>554</v>
      </c>
      <c r="CS7" s="455" t="s">
        <v>444</v>
      </c>
      <c r="CT7" s="452" t="s">
        <v>555</v>
      </c>
      <c r="CU7" s="452" t="s">
        <v>556</v>
      </c>
      <c r="CV7" s="452" t="s">
        <v>557</v>
      </c>
      <c r="CW7" s="452" t="s">
        <v>558</v>
      </c>
      <c r="CX7" s="455" t="s">
        <v>445</v>
      </c>
      <c r="CY7" s="452" t="s">
        <v>559</v>
      </c>
      <c r="CZ7" s="452" t="s">
        <v>560</v>
      </c>
      <c r="DA7" s="452" t="s">
        <v>561</v>
      </c>
      <c r="DB7" s="452" t="s">
        <v>562</v>
      </c>
      <c r="DC7" s="455" t="s">
        <v>446</v>
      </c>
      <c r="DD7" s="452" t="s">
        <v>563</v>
      </c>
      <c r="DE7" s="452" t="s">
        <v>564</v>
      </c>
      <c r="DF7" s="452" t="s">
        <v>565</v>
      </c>
      <c r="DG7" s="452" t="s">
        <v>566</v>
      </c>
      <c r="DH7" s="455" t="s">
        <v>447</v>
      </c>
      <c r="DI7" s="452" t="s">
        <v>567</v>
      </c>
      <c r="DJ7" s="452" t="s">
        <v>568</v>
      </c>
      <c r="DK7" s="452" t="s">
        <v>569</v>
      </c>
      <c r="DL7" s="452" t="s">
        <v>570</v>
      </c>
      <c r="DM7" s="455" t="s">
        <v>448</v>
      </c>
      <c r="DN7" s="452" t="s">
        <v>571</v>
      </c>
      <c r="DO7" s="452" t="s">
        <v>572</v>
      </c>
      <c r="DP7" s="452" t="s">
        <v>573</v>
      </c>
      <c r="DQ7" s="452" t="s">
        <v>574</v>
      </c>
      <c r="DR7" s="455" t="s">
        <v>449</v>
      </c>
      <c r="DS7" s="456" t="s">
        <v>575</v>
      </c>
      <c r="DT7" s="456" t="s">
        <v>576</v>
      </c>
      <c r="DU7" s="456" t="s">
        <v>577</v>
      </c>
      <c r="DV7" s="456" t="s">
        <v>578</v>
      </c>
      <c r="DW7" s="455" t="s">
        <v>579</v>
      </c>
    </row>
    <row r="8" spans="1:127" s="466" customFormat="1">
      <c r="A8" s="458">
        <v>1</v>
      </c>
      <c r="B8" s="459" t="s">
        <v>580</v>
      </c>
      <c r="C8" s="460"/>
      <c r="D8" s="460"/>
      <c r="E8" s="460"/>
      <c r="F8" s="460"/>
      <c r="G8" s="461">
        <f>SUM(C8:F8)</f>
        <v>0</v>
      </c>
      <c r="H8" s="460"/>
      <c r="I8" s="460"/>
      <c r="J8" s="460"/>
      <c r="K8" s="460"/>
      <c r="L8" s="461">
        <f>SUM(H8:K8)</f>
        <v>0</v>
      </c>
      <c r="M8" s="460"/>
      <c r="N8" s="460"/>
      <c r="O8" s="460"/>
      <c r="P8" s="460"/>
      <c r="Q8" s="461">
        <f>SUM(M8:P8)</f>
        <v>0</v>
      </c>
      <c r="R8" s="460"/>
      <c r="S8" s="460"/>
      <c r="T8" s="460"/>
      <c r="U8" s="460"/>
      <c r="V8" s="461">
        <f>SUM(R8:U8)</f>
        <v>0</v>
      </c>
      <c r="W8" s="460"/>
      <c r="X8" s="460"/>
      <c r="Y8" s="460"/>
      <c r="Z8" s="460"/>
      <c r="AA8" s="461">
        <f>SUM(W8:Z8)</f>
        <v>0</v>
      </c>
      <c r="AB8" s="462"/>
      <c r="AC8" s="462"/>
      <c r="AD8" s="462"/>
      <c r="AE8" s="462"/>
      <c r="AF8" s="463"/>
      <c r="AG8" s="462"/>
      <c r="AH8" s="462"/>
      <c r="AI8" s="462"/>
      <c r="AJ8" s="462"/>
      <c r="AK8" s="463"/>
      <c r="AL8" s="462"/>
      <c r="AM8" s="462"/>
      <c r="AN8" s="462"/>
      <c r="AO8" s="462"/>
      <c r="AP8" s="463"/>
      <c r="AQ8" s="464"/>
      <c r="AR8" s="464"/>
      <c r="AS8" s="464"/>
      <c r="AT8" s="464"/>
      <c r="AU8" s="461">
        <f>SUM(AQ8:AT8)</f>
        <v>0</v>
      </c>
      <c r="AV8" s="464"/>
      <c r="AW8" s="464"/>
      <c r="AX8" s="464"/>
      <c r="AY8" s="464"/>
      <c r="AZ8" s="461">
        <f>SUM(AV8:AY8)</f>
        <v>0</v>
      </c>
      <c r="BA8" s="464">
        <f>AQ8+AV8</f>
        <v>0</v>
      </c>
      <c r="BB8" s="464">
        <f t="shared" ref="BB8:BD23" si="0">AR8+AW8</f>
        <v>0</v>
      </c>
      <c r="BC8" s="464">
        <f t="shared" si="0"/>
        <v>0</v>
      </c>
      <c r="BD8" s="464">
        <f t="shared" si="0"/>
        <v>0</v>
      </c>
      <c r="BE8" s="461">
        <f>SUM(BA8:BD8)</f>
        <v>0</v>
      </c>
      <c r="BF8" s="460"/>
      <c r="BG8" s="460"/>
      <c r="BH8" s="460"/>
      <c r="BI8" s="460"/>
      <c r="BJ8" s="461">
        <f>SUM(BF8:BI8)</f>
        <v>0</v>
      </c>
      <c r="BK8" s="460"/>
      <c r="BL8" s="460"/>
      <c r="BM8" s="460"/>
      <c r="BN8" s="460"/>
      <c r="BO8" s="461">
        <f>SUM(BK8:BN8)</f>
        <v>0</v>
      </c>
      <c r="BP8" s="460"/>
      <c r="BQ8" s="460"/>
      <c r="BR8" s="460"/>
      <c r="BS8" s="460"/>
      <c r="BT8" s="461">
        <f>SUM(BP8:BS8)</f>
        <v>0</v>
      </c>
      <c r="BU8" s="460"/>
      <c r="BV8" s="460"/>
      <c r="BW8" s="460"/>
      <c r="BX8" s="460"/>
      <c r="BY8" s="461">
        <f>SUM(BU8:BX8)</f>
        <v>0</v>
      </c>
      <c r="BZ8" s="460"/>
      <c r="CA8" s="460" t="s">
        <v>860</v>
      </c>
      <c r="CB8" s="460" t="s">
        <v>860</v>
      </c>
      <c r="CC8" s="460"/>
      <c r="CD8" s="461">
        <f t="shared" ref="CD8:CD60" si="1">SUM(BZ8:CC8)</f>
        <v>0</v>
      </c>
      <c r="CE8" s="460"/>
      <c r="CF8" s="460"/>
      <c r="CG8" s="460"/>
      <c r="CH8" s="460"/>
      <c r="CI8" s="461">
        <f>SUM(CE8:CH8)</f>
        <v>0</v>
      </c>
      <c r="CJ8" s="460"/>
      <c r="CK8" s="460"/>
      <c r="CL8" s="460"/>
      <c r="CM8" s="460"/>
      <c r="CN8" s="461">
        <f>SUM(CJ8:CM8)</f>
        <v>0</v>
      </c>
      <c r="CO8" s="460"/>
      <c r="CP8" s="460"/>
      <c r="CQ8" s="460"/>
      <c r="CR8" s="460"/>
      <c r="CS8" s="461">
        <f>SUM(CO8:CR8)</f>
        <v>0</v>
      </c>
      <c r="CT8" s="460"/>
      <c r="CU8" s="460"/>
      <c r="CV8" s="460"/>
      <c r="CW8" s="460"/>
      <c r="CX8" s="461">
        <f>SUM(CT8:CW8)</f>
        <v>0</v>
      </c>
      <c r="CY8" s="460"/>
      <c r="CZ8" s="460"/>
      <c r="DA8" s="460"/>
      <c r="DB8" s="460"/>
      <c r="DC8" s="461">
        <f>SUM(CY8:DB8)</f>
        <v>0</v>
      </c>
      <c r="DD8" s="460"/>
      <c r="DE8" s="460"/>
      <c r="DF8" s="460"/>
      <c r="DG8" s="460"/>
      <c r="DH8" s="461">
        <f>SUM(DD8:DG8)</f>
        <v>0</v>
      </c>
      <c r="DI8" s="460"/>
      <c r="DJ8" s="460"/>
      <c r="DK8" s="460"/>
      <c r="DL8" s="460"/>
      <c r="DM8" s="461">
        <f>SUM(DI8:DL8)</f>
        <v>0</v>
      </c>
      <c r="DN8" s="460"/>
      <c r="DO8" s="460"/>
      <c r="DP8" s="460"/>
      <c r="DQ8" s="460"/>
      <c r="DR8" s="461">
        <f>SUM(DN8:DQ8)</f>
        <v>0</v>
      </c>
      <c r="DS8" s="460"/>
      <c r="DT8" s="460"/>
      <c r="DU8" s="460"/>
      <c r="DV8" s="460"/>
      <c r="DW8" s="465">
        <f>SUM(DS8:DV8)</f>
        <v>0</v>
      </c>
    </row>
    <row r="9" spans="1:127" s="466" customFormat="1">
      <c r="A9" s="458">
        <v>2</v>
      </c>
      <c r="B9" s="459" t="s">
        <v>581</v>
      </c>
      <c r="C9" s="460">
        <v>9500000</v>
      </c>
      <c r="D9" s="460"/>
      <c r="E9" s="460"/>
      <c r="F9" s="460"/>
      <c r="G9" s="461">
        <f t="shared" ref="G9:G55" si="2">SUM(C9:F9)</f>
        <v>9500000</v>
      </c>
      <c r="H9" s="460">
        <v>1</v>
      </c>
      <c r="I9" s="460"/>
      <c r="J9" s="460"/>
      <c r="K9" s="460"/>
      <c r="L9" s="461">
        <f t="shared" ref="L9:L55" si="3">SUM(H9:K9)</f>
        <v>1</v>
      </c>
      <c r="M9" s="460">
        <v>1</v>
      </c>
      <c r="N9" s="460"/>
      <c r="O9" s="460"/>
      <c r="P9" s="460"/>
      <c r="Q9" s="461">
        <f t="shared" ref="Q9:Q55" si="4">SUM(M9:P9)</f>
        <v>1</v>
      </c>
      <c r="R9" s="460"/>
      <c r="S9" s="460"/>
      <c r="T9" s="460"/>
      <c r="U9" s="460"/>
      <c r="V9" s="461">
        <f t="shared" ref="V9:V55" si="5">SUM(R9:U9)</f>
        <v>0</v>
      </c>
      <c r="W9" s="460"/>
      <c r="X9" s="460"/>
      <c r="Y9" s="460"/>
      <c r="Z9" s="460"/>
      <c r="AA9" s="461">
        <f t="shared" ref="AA9:AA55" si="6">SUM(W9:Z9)</f>
        <v>0</v>
      </c>
      <c r="AB9" s="462"/>
      <c r="AC9" s="462"/>
      <c r="AD9" s="462"/>
      <c r="AE9" s="462"/>
      <c r="AF9" s="463"/>
      <c r="AG9" s="462"/>
      <c r="AH9" s="462"/>
      <c r="AI9" s="462"/>
      <c r="AJ9" s="462"/>
      <c r="AK9" s="463"/>
      <c r="AL9" s="462"/>
      <c r="AM9" s="462"/>
      <c r="AN9" s="462"/>
      <c r="AO9" s="462"/>
      <c r="AP9" s="463"/>
      <c r="AQ9" s="464"/>
      <c r="AR9" s="464"/>
      <c r="AS9" s="464"/>
      <c r="AT9" s="464"/>
      <c r="AU9" s="461">
        <f t="shared" ref="AU9:AU72" si="7">SUM(AQ9:AT9)</f>
        <v>0</v>
      </c>
      <c r="AV9" s="464"/>
      <c r="AW9" s="464"/>
      <c r="AX9" s="464"/>
      <c r="AY9" s="464"/>
      <c r="AZ9" s="461">
        <f t="shared" ref="AZ9:AZ72" si="8">SUM(AV9:AY9)</f>
        <v>0</v>
      </c>
      <c r="BA9" s="464">
        <f t="shared" ref="BA9:BD72" si="9">AQ9+AV9</f>
        <v>0</v>
      </c>
      <c r="BB9" s="464">
        <f t="shared" si="0"/>
        <v>0</v>
      </c>
      <c r="BC9" s="464">
        <f t="shared" si="0"/>
        <v>0</v>
      </c>
      <c r="BD9" s="464">
        <f t="shared" si="0"/>
        <v>0</v>
      </c>
      <c r="BE9" s="461">
        <f t="shared" ref="BE9:BE72" si="10">SUM(BA9:BD9)</f>
        <v>0</v>
      </c>
      <c r="BF9" s="460"/>
      <c r="BG9" s="460"/>
      <c r="BH9" s="460"/>
      <c r="BI9" s="460"/>
      <c r="BJ9" s="461">
        <f t="shared" ref="BJ9:BJ55" si="11">SUM(BF9:BI9)</f>
        <v>0</v>
      </c>
      <c r="BK9" s="460"/>
      <c r="BL9" s="460"/>
      <c r="BM9" s="460"/>
      <c r="BN9" s="460"/>
      <c r="BO9" s="461">
        <f t="shared" ref="BO9:BO55" si="12">SUM(BK9:BN9)</f>
        <v>0</v>
      </c>
      <c r="BP9" s="460"/>
      <c r="BQ9" s="460"/>
      <c r="BR9" s="460"/>
      <c r="BS9" s="460"/>
      <c r="BT9" s="461">
        <f t="shared" ref="BT9:BT55" si="13">SUM(BP9:BS9)</f>
        <v>0</v>
      </c>
      <c r="BU9" s="460"/>
      <c r="BV9" s="460"/>
      <c r="BW9" s="460"/>
      <c r="BX9" s="460"/>
      <c r="BY9" s="461">
        <f t="shared" ref="BY9:BY55" si="14">SUM(BU9:BX9)</f>
        <v>0</v>
      </c>
      <c r="BZ9" s="460"/>
      <c r="CA9" s="460" t="s">
        <v>860</v>
      </c>
      <c r="CB9" s="460" t="s">
        <v>860</v>
      </c>
      <c r="CC9" s="460"/>
      <c r="CD9" s="461">
        <f t="shared" si="1"/>
        <v>0</v>
      </c>
      <c r="CE9" s="460"/>
      <c r="CF9" s="460"/>
      <c r="CG9" s="460"/>
      <c r="CH9" s="460"/>
      <c r="CI9" s="461">
        <f t="shared" ref="CI9:CI55" si="15">SUM(CE9:CH9)</f>
        <v>0</v>
      </c>
      <c r="CJ9" s="460"/>
      <c r="CK9" s="460"/>
      <c r="CL9" s="460"/>
      <c r="CM9" s="460"/>
      <c r="CN9" s="461">
        <f t="shared" ref="CN9:CN55" si="16">SUM(CJ9:CM9)</f>
        <v>0</v>
      </c>
      <c r="CO9" s="460"/>
      <c r="CP9" s="460"/>
      <c r="CQ9" s="460"/>
      <c r="CR9" s="460"/>
      <c r="CS9" s="461">
        <f t="shared" ref="CS9:CS55" si="17">SUM(CO9:CR9)</f>
        <v>0</v>
      </c>
      <c r="CT9" s="460"/>
      <c r="CU9" s="460"/>
      <c r="CV9" s="460"/>
      <c r="CW9" s="460"/>
      <c r="CX9" s="461">
        <f t="shared" ref="CX9:CX55" si="18">SUM(CT9:CW9)</f>
        <v>0</v>
      </c>
      <c r="CY9" s="460"/>
      <c r="CZ9" s="460"/>
      <c r="DA9" s="460"/>
      <c r="DB9" s="460"/>
      <c r="DC9" s="461">
        <f t="shared" ref="DC9:DC55" si="19">SUM(CY9:DB9)</f>
        <v>0</v>
      </c>
      <c r="DD9" s="460"/>
      <c r="DE9" s="460"/>
      <c r="DF9" s="460"/>
      <c r="DG9" s="460"/>
      <c r="DH9" s="461">
        <f t="shared" ref="DH9:DH55" si="20">SUM(DD9:DG9)</f>
        <v>0</v>
      </c>
      <c r="DI9" s="460"/>
      <c r="DJ9" s="460"/>
      <c r="DK9" s="460"/>
      <c r="DL9" s="460"/>
      <c r="DM9" s="461">
        <f t="shared" ref="DM9:DM55" si="21">SUM(DI9:DL9)</f>
        <v>0</v>
      </c>
      <c r="DN9" s="460"/>
      <c r="DO9" s="460"/>
      <c r="DP9" s="460"/>
      <c r="DQ9" s="460"/>
      <c r="DR9" s="461">
        <f t="shared" ref="DR9:DR55" si="22">SUM(DN9:DQ9)</f>
        <v>0</v>
      </c>
      <c r="DS9" s="460"/>
      <c r="DT9" s="460"/>
      <c r="DU9" s="460"/>
      <c r="DV9" s="460"/>
      <c r="DW9" s="465">
        <f t="shared" ref="DW9:DW55" si="23">SUM(DS9:DV9)</f>
        <v>0</v>
      </c>
    </row>
    <row r="10" spans="1:127" s="466" customFormat="1">
      <c r="A10" s="458">
        <v>3</v>
      </c>
      <c r="B10" s="459" t="s">
        <v>582</v>
      </c>
      <c r="C10" s="460"/>
      <c r="D10" s="460"/>
      <c r="E10" s="460"/>
      <c r="F10" s="460"/>
      <c r="G10" s="461">
        <f t="shared" si="2"/>
        <v>0</v>
      </c>
      <c r="H10" s="460"/>
      <c r="I10" s="460"/>
      <c r="J10" s="460"/>
      <c r="K10" s="460"/>
      <c r="L10" s="461">
        <f t="shared" si="3"/>
        <v>0</v>
      </c>
      <c r="M10" s="460"/>
      <c r="N10" s="460"/>
      <c r="O10" s="460"/>
      <c r="P10" s="460"/>
      <c r="Q10" s="461">
        <f t="shared" si="4"/>
        <v>0</v>
      </c>
      <c r="R10" s="460"/>
      <c r="S10" s="460"/>
      <c r="T10" s="460"/>
      <c r="U10" s="460"/>
      <c r="V10" s="461">
        <f t="shared" si="5"/>
        <v>0</v>
      </c>
      <c r="W10" s="460"/>
      <c r="X10" s="460"/>
      <c r="Y10" s="460"/>
      <c r="Z10" s="460"/>
      <c r="AA10" s="461">
        <f t="shared" si="6"/>
        <v>0</v>
      </c>
      <c r="AB10" s="462"/>
      <c r="AC10" s="462"/>
      <c r="AD10" s="462"/>
      <c r="AE10" s="462"/>
      <c r="AF10" s="463"/>
      <c r="AG10" s="462"/>
      <c r="AH10" s="462"/>
      <c r="AI10" s="462"/>
      <c r="AJ10" s="462"/>
      <c r="AK10" s="463"/>
      <c r="AL10" s="462"/>
      <c r="AM10" s="462"/>
      <c r="AN10" s="462"/>
      <c r="AO10" s="462"/>
      <c r="AP10" s="463"/>
      <c r="AQ10" s="464"/>
      <c r="AR10" s="464"/>
      <c r="AS10" s="464"/>
      <c r="AT10" s="464"/>
      <c r="AU10" s="461">
        <f t="shared" si="7"/>
        <v>0</v>
      </c>
      <c r="AV10" s="464"/>
      <c r="AW10" s="464"/>
      <c r="AX10" s="464"/>
      <c r="AY10" s="464"/>
      <c r="AZ10" s="461">
        <f t="shared" si="8"/>
        <v>0</v>
      </c>
      <c r="BA10" s="464">
        <f>AQ10+AV10</f>
        <v>0</v>
      </c>
      <c r="BB10" s="464">
        <f>AR10+AW10</f>
        <v>0</v>
      </c>
      <c r="BC10" s="464">
        <f t="shared" si="0"/>
        <v>0</v>
      </c>
      <c r="BD10" s="464">
        <f t="shared" si="0"/>
        <v>0</v>
      </c>
      <c r="BE10" s="461">
        <f t="shared" si="10"/>
        <v>0</v>
      </c>
      <c r="BF10" s="460"/>
      <c r="BG10" s="460"/>
      <c r="BH10" s="460"/>
      <c r="BI10" s="460"/>
      <c r="BJ10" s="461">
        <f t="shared" si="11"/>
        <v>0</v>
      </c>
      <c r="BK10" s="460"/>
      <c r="BL10" s="460"/>
      <c r="BM10" s="460"/>
      <c r="BN10" s="460"/>
      <c r="BO10" s="461">
        <f t="shared" si="12"/>
        <v>0</v>
      </c>
      <c r="BP10" s="460">
        <f t="shared" ref="BP10:BP37" si="24">BU10+BZ10</f>
        <v>0</v>
      </c>
      <c r="BQ10" s="460">
        <f t="shared" ref="BQ10:BQ37" si="25">BV10+CA10</f>
        <v>0</v>
      </c>
      <c r="BR10" s="460">
        <f t="shared" ref="BR10:BR37" si="26">BW10+CB10</f>
        <v>0</v>
      </c>
      <c r="BS10" s="460">
        <f t="shared" ref="BS10:BS37" si="27">BX10+CC10</f>
        <v>0</v>
      </c>
      <c r="BT10" s="461">
        <f t="shared" si="13"/>
        <v>0</v>
      </c>
      <c r="BU10" s="460"/>
      <c r="BV10" s="460"/>
      <c r="BW10" s="460"/>
      <c r="BX10" s="460"/>
      <c r="BY10" s="461">
        <f t="shared" si="14"/>
        <v>0</v>
      </c>
      <c r="BZ10" s="460"/>
      <c r="CA10" s="460">
        <v>0</v>
      </c>
      <c r="CB10" s="460">
        <v>0</v>
      </c>
      <c r="CC10" s="460"/>
      <c r="CD10" s="461">
        <f t="shared" si="1"/>
        <v>0</v>
      </c>
      <c r="CE10" s="460">
        <v>3695.89</v>
      </c>
      <c r="CF10" s="460"/>
      <c r="CG10" s="460"/>
      <c r="CH10" s="460"/>
      <c r="CI10" s="461">
        <f t="shared" si="15"/>
        <v>3695.89</v>
      </c>
      <c r="CJ10" s="460"/>
      <c r="CK10" s="460"/>
      <c r="CL10" s="460"/>
      <c r="CM10" s="460"/>
      <c r="CN10" s="461">
        <f t="shared" si="16"/>
        <v>0</v>
      </c>
      <c r="CO10" s="460"/>
      <c r="CP10" s="460"/>
      <c r="CQ10" s="460"/>
      <c r="CR10" s="460"/>
      <c r="CS10" s="461">
        <f t="shared" si="17"/>
        <v>0</v>
      </c>
      <c r="CT10" s="460"/>
      <c r="CU10" s="460"/>
      <c r="CV10" s="460"/>
      <c r="CW10" s="460"/>
      <c r="CX10" s="461">
        <f t="shared" si="18"/>
        <v>0</v>
      </c>
      <c r="CY10" s="460"/>
      <c r="CZ10" s="460"/>
      <c r="DA10" s="460"/>
      <c r="DB10" s="460"/>
      <c r="DC10" s="461">
        <f t="shared" si="19"/>
        <v>0</v>
      </c>
      <c r="DD10" s="460"/>
      <c r="DE10" s="460"/>
      <c r="DF10" s="460"/>
      <c r="DG10" s="460"/>
      <c r="DH10" s="461">
        <f t="shared" si="20"/>
        <v>0</v>
      </c>
      <c r="DI10" s="460"/>
      <c r="DJ10" s="460"/>
      <c r="DK10" s="460"/>
      <c r="DL10" s="460"/>
      <c r="DM10" s="461">
        <f t="shared" si="21"/>
        <v>0</v>
      </c>
      <c r="DN10" s="460"/>
      <c r="DO10" s="460"/>
      <c r="DP10" s="460"/>
      <c r="DQ10" s="460"/>
      <c r="DR10" s="461">
        <f t="shared" si="22"/>
        <v>0</v>
      </c>
      <c r="DS10" s="460"/>
      <c r="DT10" s="460"/>
      <c r="DU10" s="460"/>
      <c r="DV10" s="460"/>
      <c r="DW10" s="465">
        <f t="shared" si="23"/>
        <v>0</v>
      </c>
    </row>
    <row r="11" spans="1:127">
      <c r="A11" s="458">
        <v>4</v>
      </c>
      <c r="B11" s="459" t="s">
        <v>583</v>
      </c>
      <c r="C11" s="464">
        <v>371251.03</v>
      </c>
      <c r="D11" s="464">
        <v>692120.7746</v>
      </c>
      <c r="E11" s="464"/>
      <c r="F11" s="464"/>
      <c r="G11" s="461">
        <f t="shared" si="2"/>
        <v>1063371.8045999999</v>
      </c>
      <c r="H11" s="464">
        <v>1</v>
      </c>
      <c r="I11" s="464">
        <v>4</v>
      </c>
      <c r="J11" s="464"/>
      <c r="K11" s="464"/>
      <c r="L11" s="461">
        <f t="shared" si="3"/>
        <v>5</v>
      </c>
      <c r="M11" s="464">
        <v>1</v>
      </c>
      <c r="N11" s="464">
        <v>2</v>
      </c>
      <c r="O11" s="464"/>
      <c r="P11" s="464"/>
      <c r="Q11" s="461">
        <f t="shared" si="4"/>
        <v>3</v>
      </c>
      <c r="R11" s="464"/>
      <c r="S11" s="464"/>
      <c r="T11" s="464"/>
      <c r="U11" s="464"/>
      <c r="V11" s="461">
        <f t="shared" si="5"/>
        <v>0</v>
      </c>
      <c r="W11" s="464">
        <v>371251.03</v>
      </c>
      <c r="X11" s="464">
        <v>579577.94149999996</v>
      </c>
      <c r="Y11" s="464"/>
      <c r="Z11" s="464"/>
      <c r="AA11" s="461">
        <f t="shared" si="6"/>
        <v>950828.97149999999</v>
      </c>
      <c r="AB11" s="462"/>
      <c r="AC11" s="462"/>
      <c r="AD11" s="462"/>
      <c r="AE11" s="462"/>
      <c r="AF11" s="463"/>
      <c r="AG11" s="462"/>
      <c r="AH11" s="462"/>
      <c r="AI11" s="462"/>
      <c r="AJ11" s="462"/>
      <c r="AK11" s="463"/>
      <c r="AL11" s="462"/>
      <c r="AM11" s="462"/>
      <c r="AN11" s="462"/>
      <c r="AO11" s="462"/>
      <c r="AP11" s="463"/>
      <c r="AQ11" s="464">
        <v>7425.0205999999998</v>
      </c>
      <c r="AR11" s="464">
        <v>15551.9468</v>
      </c>
      <c r="AS11" s="464"/>
      <c r="AT11" s="464"/>
      <c r="AU11" s="461">
        <f t="shared" si="7"/>
        <v>22976.967400000001</v>
      </c>
      <c r="AV11" s="464"/>
      <c r="AW11" s="464"/>
      <c r="AX11" s="464"/>
      <c r="AY11" s="464"/>
      <c r="AZ11" s="461">
        <f t="shared" si="8"/>
        <v>0</v>
      </c>
      <c r="BA11" s="464">
        <f t="shared" si="9"/>
        <v>7425.0205999999998</v>
      </c>
      <c r="BB11" s="464">
        <f t="shared" si="0"/>
        <v>15551.9468</v>
      </c>
      <c r="BC11" s="464">
        <f>AS11+AX11</f>
        <v>0</v>
      </c>
      <c r="BD11" s="464">
        <f>AT11+AY11</f>
        <v>0</v>
      </c>
      <c r="BE11" s="461">
        <f t="shared" si="10"/>
        <v>22976.967400000001</v>
      </c>
      <c r="BF11" s="464"/>
      <c r="BG11" s="464"/>
      <c r="BH11" s="464"/>
      <c r="BI11" s="464"/>
      <c r="BJ11" s="461">
        <f t="shared" si="11"/>
        <v>0</v>
      </c>
      <c r="BK11" s="464">
        <v>62790.21</v>
      </c>
      <c r="BL11" s="464">
        <v>18669.562699999999</v>
      </c>
      <c r="BM11" s="464"/>
      <c r="BN11" s="464"/>
      <c r="BO11" s="461">
        <f t="shared" si="12"/>
        <v>81459.772700000001</v>
      </c>
      <c r="BP11" s="460">
        <f t="shared" si="24"/>
        <v>0</v>
      </c>
      <c r="BQ11" s="460">
        <f t="shared" si="25"/>
        <v>0</v>
      </c>
      <c r="BR11" s="460">
        <f t="shared" si="26"/>
        <v>0</v>
      </c>
      <c r="BS11" s="460">
        <f t="shared" si="27"/>
        <v>0</v>
      </c>
      <c r="BT11" s="461">
        <f t="shared" si="13"/>
        <v>0</v>
      </c>
      <c r="BU11" s="464"/>
      <c r="BV11" s="464"/>
      <c r="BW11" s="464"/>
      <c r="BX11" s="464"/>
      <c r="BY11" s="461">
        <f t="shared" si="14"/>
        <v>0</v>
      </c>
      <c r="BZ11" s="464"/>
      <c r="CA11" s="464">
        <v>0</v>
      </c>
      <c r="CB11" s="464">
        <v>0</v>
      </c>
      <c r="CC11" s="464"/>
      <c r="CD11" s="461">
        <f t="shared" si="1"/>
        <v>0</v>
      </c>
      <c r="CE11" s="464">
        <v>3112.41</v>
      </c>
      <c r="CF11" s="464">
        <v>583.73339999999996</v>
      </c>
      <c r="CG11" s="464"/>
      <c r="CH11" s="464"/>
      <c r="CI11" s="461">
        <f t="shared" si="15"/>
        <v>3696.1433999999999</v>
      </c>
      <c r="CJ11" s="464">
        <v>0</v>
      </c>
      <c r="CK11" s="464">
        <v>0</v>
      </c>
      <c r="CL11" s="464"/>
      <c r="CM11" s="464"/>
      <c r="CN11" s="461">
        <f t="shared" si="16"/>
        <v>0</v>
      </c>
      <c r="CO11" s="464"/>
      <c r="CP11" s="464"/>
      <c r="CQ11" s="464"/>
      <c r="CR11" s="464"/>
      <c r="CS11" s="461">
        <f t="shared" si="17"/>
        <v>0</v>
      </c>
      <c r="CT11" s="464"/>
      <c r="CU11" s="464"/>
      <c r="CV11" s="464"/>
      <c r="CW11" s="464"/>
      <c r="CX11" s="461">
        <f t="shared" si="18"/>
        <v>0</v>
      </c>
      <c r="CY11" s="464">
        <v>12.75</v>
      </c>
      <c r="CZ11" s="464">
        <v>8.3978999999999999</v>
      </c>
      <c r="DA11" s="464"/>
      <c r="DB11" s="464"/>
      <c r="DC11" s="461">
        <f t="shared" si="19"/>
        <v>21.1479</v>
      </c>
      <c r="DD11" s="464"/>
      <c r="DE11" s="464"/>
      <c r="DF11" s="464"/>
      <c r="DG11" s="464"/>
      <c r="DH11" s="461">
        <f t="shared" si="20"/>
        <v>0</v>
      </c>
      <c r="DI11" s="464">
        <v>30.2666</v>
      </c>
      <c r="DJ11" s="464">
        <v>22.88</v>
      </c>
      <c r="DK11" s="464"/>
      <c r="DL11" s="464"/>
      <c r="DM11" s="461">
        <f t="shared" si="21"/>
        <v>53.146599999999999</v>
      </c>
      <c r="DN11" s="464">
        <v>15.5</v>
      </c>
      <c r="DO11" s="464">
        <v>14.6594</v>
      </c>
      <c r="DP11" s="464"/>
      <c r="DQ11" s="464"/>
      <c r="DR11" s="461">
        <f t="shared" si="22"/>
        <v>30.159399999999998</v>
      </c>
      <c r="DS11" s="464">
        <v>371251.03</v>
      </c>
      <c r="DT11" s="464"/>
      <c r="DU11" s="464"/>
      <c r="DV11" s="464"/>
      <c r="DW11" s="465">
        <f t="shared" si="23"/>
        <v>371251.03</v>
      </c>
    </row>
    <row r="12" spans="1:127">
      <c r="A12" s="458">
        <v>5</v>
      </c>
      <c r="B12" s="459" t="s">
        <v>584</v>
      </c>
      <c r="C12" s="464"/>
      <c r="D12" s="464"/>
      <c r="E12" s="464"/>
      <c r="F12" s="464"/>
      <c r="G12" s="461">
        <f t="shared" si="2"/>
        <v>0</v>
      </c>
      <c r="H12" s="464"/>
      <c r="I12" s="464"/>
      <c r="J12" s="464"/>
      <c r="K12" s="464"/>
      <c r="L12" s="461">
        <f t="shared" si="3"/>
        <v>0</v>
      </c>
      <c r="M12" s="464"/>
      <c r="N12" s="464"/>
      <c r="O12" s="464"/>
      <c r="P12" s="464"/>
      <c r="Q12" s="461">
        <f t="shared" si="4"/>
        <v>0</v>
      </c>
      <c r="R12" s="464"/>
      <c r="S12" s="464"/>
      <c r="T12" s="464"/>
      <c r="U12" s="464"/>
      <c r="V12" s="461">
        <f t="shared" si="5"/>
        <v>0</v>
      </c>
      <c r="W12" s="464"/>
      <c r="X12" s="464"/>
      <c r="Y12" s="464"/>
      <c r="Z12" s="464"/>
      <c r="AA12" s="461">
        <f t="shared" si="6"/>
        <v>0</v>
      </c>
      <c r="AB12" s="462"/>
      <c r="AC12" s="462"/>
      <c r="AD12" s="462"/>
      <c r="AE12" s="462"/>
      <c r="AF12" s="463"/>
      <c r="AG12" s="462"/>
      <c r="AH12" s="462"/>
      <c r="AI12" s="462"/>
      <c r="AJ12" s="462"/>
      <c r="AK12" s="463"/>
      <c r="AL12" s="462"/>
      <c r="AM12" s="462"/>
      <c r="AN12" s="462"/>
      <c r="AO12" s="462"/>
      <c r="AP12" s="463"/>
      <c r="AQ12" s="464"/>
      <c r="AR12" s="464"/>
      <c r="AS12" s="464"/>
      <c r="AT12" s="464"/>
      <c r="AU12" s="461">
        <f t="shared" si="7"/>
        <v>0</v>
      </c>
      <c r="AV12" s="464"/>
      <c r="AW12" s="464"/>
      <c r="AX12" s="464"/>
      <c r="AY12" s="464"/>
      <c r="AZ12" s="461">
        <f t="shared" si="8"/>
        <v>0</v>
      </c>
      <c r="BA12" s="464">
        <f t="shared" si="9"/>
        <v>0</v>
      </c>
      <c r="BB12" s="464">
        <f t="shared" si="0"/>
        <v>0</v>
      </c>
      <c r="BC12" s="464">
        <f t="shared" si="0"/>
        <v>0</v>
      </c>
      <c r="BD12" s="464">
        <f t="shared" si="0"/>
        <v>0</v>
      </c>
      <c r="BE12" s="461">
        <f t="shared" si="10"/>
        <v>0</v>
      </c>
      <c r="BF12" s="464"/>
      <c r="BG12" s="464"/>
      <c r="BH12" s="464"/>
      <c r="BI12" s="464"/>
      <c r="BJ12" s="461">
        <f t="shared" si="11"/>
        <v>0</v>
      </c>
      <c r="BK12" s="464"/>
      <c r="BL12" s="464"/>
      <c r="BM12" s="464"/>
      <c r="BN12" s="464"/>
      <c r="BO12" s="461">
        <f t="shared" si="12"/>
        <v>0</v>
      </c>
      <c r="BP12" s="460">
        <f t="shared" si="24"/>
        <v>0</v>
      </c>
      <c r="BQ12" s="460">
        <f t="shared" si="25"/>
        <v>0</v>
      </c>
      <c r="BR12" s="460">
        <f t="shared" si="26"/>
        <v>0</v>
      </c>
      <c r="BS12" s="460">
        <f t="shared" si="27"/>
        <v>0</v>
      </c>
      <c r="BT12" s="461">
        <f t="shared" si="13"/>
        <v>0</v>
      </c>
      <c r="BU12" s="464"/>
      <c r="BV12" s="464"/>
      <c r="BW12" s="464"/>
      <c r="BX12" s="464"/>
      <c r="BY12" s="461">
        <f t="shared" si="14"/>
        <v>0</v>
      </c>
      <c r="BZ12" s="464"/>
      <c r="CA12" s="464">
        <v>0</v>
      </c>
      <c r="CB12" s="464">
        <v>0</v>
      </c>
      <c r="CC12" s="464"/>
      <c r="CD12" s="461">
        <f t="shared" si="1"/>
        <v>0</v>
      </c>
      <c r="CE12" s="464"/>
      <c r="CF12" s="464"/>
      <c r="CG12" s="464"/>
      <c r="CH12" s="464"/>
      <c r="CI12" s="461">
        <f t="shared" si="15"/>
        <v>0</v>
      </c>
      <c r="CJ12" s="464"/>
      <c r="CK12" s="464"/>
      <c r="CL12" s="464"/>
      <c r="CM12" s="464"/>
      <c r="CN12" s="461">
        <f t="shared" si="16"/>
        <v>0</v>
      </c>
      <c r="CO12" s="464"/>
      <c r="CP12" s="464"/>
      <c r="CQ12" s="464"/>
      <c r="CR12" s="464"/>
      <c r="CS12" s="461">
        <f t="shared" si="17"/>
        <v>0</v>
      </c>
      <c r="CT12" s="464"/>
      <c r="CU12" s="464"/>
      <c r="CV12" s="464"/>
      <c r="CW12" s="464"/>
      <c r="CX12" s="461">
        <f t="shared" si="18"/>
        <v>0</v>
      </c>
      <c r="CY12" s="464"/>
      <c r="CZ12" s="464"/>
      <c r="DA12" s="464"/>
      <c r="DB12" s="464"/>
      <c r="DC12" s="461">
        <f t="shared" si="19"/>
        <v>0</v>
      </c>
      <c r="DD12" s="464"/>
      <c r="DE12" s="464"/>
      <c r="DF12" s="464"/>
      <c r="DG12" s="464"/>
      <c r="DH12" s="461">
        <f t="shared" si="20"/>
        <v>0</v>
      </c>
      <c r="DI12" s="464"/>
      <c r="DJ12" s="464"/>
      <c r="DK12" s="464"/>
      <c r="DL12" s="464"/>
      <c r="DM12" s="461">
        <f t="shared" si="21"/>
        <v>0</v>
      </c>
      <c r="DN12" s="464"/>
      <c r="DO12" s="464"/>
      <c r="DP12" s="464"/>
      <c r="DQ12" s="464"/>
      <c r="DR12" s="461">
        <f t="shared" si="22"/>
        <v>0</v>
      </c>
      <c r="DS12" s="464"/>
      <c r="DT12" s="464"/>
      <c r="DU12" s="464"/>
      <c r="DV12" s="464"/>
      <c r="DW12" s="465">
        <f t="shared" si="23"/>
        <v>0</v>
      </c>
    </row>
    <row r="13" spans="1:127">
      <c r="A13" s="458">
        <v>5.0999999999999996</v>
      </c>
      <c r="B13" s="467" t="s">
        <v>585</v>
      </c>
      <c r="C13" s="464"/>
      <c r="D13" s="464"/>
      <c r="E13" s="464"/>
      <c r="F13" s="464"/>
      <c r="G13" s="461">
        <f t="shared" si="2"/>
        <v>0</v>
      </c>
      <c r="H13" s="464"/>
      <c r="I13" s="464"/>
      <c r="J13" s="464"/>
      <c r="K13" s="464"/>
      <c r="L13" s="461">
        <f t="shared" si="3"/>
        <v>0</v>
      </c>
      <c r="M13" s="464"/>
      <c r="N13" s="464"/>
      <c r="O13" s="464"/>
      <c r="P13" s="464"/>
      <c r="Q13" s="461">
        <f t="shared" si="4"/>
        <v>0</v>
      </c>
      <c r="R13" s="464"/>
      <c r="S13" s="464"/>
      <c r="T13" s="464"/>
      <c r="U13" s="464"/>
      <c r="V13" s="461">
        <f t="shared" si="5"/>
        <v>0</v>
      </c>
      <c r="W13" s="464"/>
      <c r="X13" s="464"/>
      <c r="Y13" s="464"/>
      <c r="Z13" s="464"/>
      <c r="AA13" s="461">
        <f t="shared" si="6"/>
        <v>0</v>
      </c>
      <c r="AB13" s="462"/>
      <c r="AC13" s="462"/>
      <c r="AD13" s="462"/>
      <c r="AE13" s="462"/>
      <c r="AF13" s="463"/>
      <c r="AG13" s="462"/>
      <c r="AH13" s="462"/>
      <c r="AI13" s="462"/>
      <c r="AJ13" s="462"/>
      <c r="AK13" s="463"/>
      <c r="AL13" s="462"/>
      <c r="AM13" s="462"/>
      <c r="AN13" s="462"/>
      <c r="AO13" s="462"/>
      <c r="AP13" s="463"/>
      <c r="AQ13" s="464"/>
      <c r="AR13" s="464"/>
      <c r="AS13" s="464"/>
      <c r="AT13" s="464"/>
      <c r="AU13" s="461">
        <f t="shared" si="7"/>
        <v>0</v>
      </c>
      <c r="AV13" s="464"/>
      <c r="AW13" s="464"/>
      <c r="AX13" s="464"/>
      <c r="AY13" s="464"/>
      <c r="AZ13" s="461">
        <f t="shared" si="8"/>
        <v>0</v>
      </c>
      <c r="BA13" s="464">
        <f t="shared" si="9"/>
        <v>0</v>
      </c>
      <c r="BB13" s="464">
        <f t="shared" si="0"/>
        <v>0</v>
      </c>
      <c r="BC13" s="464">
        <f t="shared" si="0"/>
        <v>0</v>
      </c>
      <c r="BD13" s="464">
        <f t="shared" si="0"/>
        <v>0</v>
      </c>
      <c r="BE13" s="461">
        <f t="shared" si="10"/>
        <v>0</v>
      </c>
      <c r="BF13" s="464"/>
      <c r="BG13" s="464"/>
      <c r="BH13" s="464"/>
      <c r="BI13" s="464"/>
      <c r="BJ13" s="461">
        <f t="shared" si="11"/>
        <v>0</v>
      </c>
      <c r="BK13" s="464"/>
      <c r="BL13" s="464"/>
      <c r="BM13" s="464"/>
      <c r="BN13" s="464"/>
      <c r="BO13" s="461">
        <f t="shared" si="12"/>
        <v>0</v>
      </c>
      <c r="BP13" s="460">
        <f t="shared" si="24"/>
        <v>0</v>
      </c>
      <c r="BQ13" s="460">
        <f t="shared" si="25"/>
        <v>0</v>
      </c>
      <c r="BR13" s="460">
        <f t="shared" si="26"/>
        <v>0</v>
      </c>
      <c r="BS13" s="460">
        <f t="shared" si="27"/>
        <v>0</v>
      </c>
      <c r="BT13" s="461">
        <f t="shared" si="13"/>
        <v>0</v>
      </c>
      <c r="BU13" s="464"/>
      <c r="BV13" s="464"/>
      <c r="BW13" s="464"/>
      <c r="BX13" s="464"/>
      <c r="BY13" s="461">
        <f t="shared" si="14"/>
        <v>0</v>
      </c>
      <c r="BZ13" s="464"/>
      <c r="CA13" s="464">
        <v>0</v>
      </c>
      <c r="CB13" s="464">
        <v>0</v>
      </c>
      <c r="CC13" s="464"/>
      <c r="CD13" s="461">
        <f t="shared" si="1"/>
        <v>0</v>
      </c>
      <c r="CE13" s="464"/>
      <c r="CF13" s="464"/>
      <c r="CG13" s="464"/>
      <c r="CH13" s="464"/>
      <c r="CI13" s="461">
        <f t="shared" si="15"/>
        <v>0</v>
      </c>
      <c r="CJ13" s="464"/>
      <c r="CK13" s="464"/>
      <c r="CL13" s="464"/>
      <c r="CM13" s="464"/>
      <c r="CN13" s="461">
        <f t="shared" si="16"/>
        <v>0</v>
      </c>
      <c r="CO13" s="464"/>
      <c r="CP13" s="464"/>
      <c r="CQ13" s="464"/>
      <c r="CR13" s="464"/>
      <c r="CS13" s="461">
        <f t="shared" si="17"/>
        <v>0</v>
      </c>
      <c r="CT13" s="464"/>
      <c r="CU13" s="464"/>
      <c r="CV13" s="464"/>
      <c r="CW13" s="464"/>
      <c r="CX13" s="461">
        <f t="shared" si="18"/>
        <v>0</v>
      </c>
      <c r="CY13" s="464"/>
      <c r="CZ13" s="464"/>
      <c r="DA13" s="464"/>
      <c r="DB13" s="464"/>
      <c r="DC13" s="461">
        <f t="shared" si="19"/>
        <v>0</v>
      </c>
      <c r="DD13" s="464"/>
      <c r="DE13" s="464"/>
      <c r="DF13" s="464"/>
      <c r="DG13" s="464"/>
      <c r="DH13" s="461">
        <f t="shared" si="20"/>
        <v>0</v>
      </c>
      <c r="DI13" s="464"/>
      <c r="DJ13" s="464"/>
      <c r="DK13" s="464"/>
      <c r="DL13" s="464"/>
      <c r="DM13" s="461">
        <f t="shared" si="21"/>
        <v>0</v>
      </c>
      <c r="DN13" s="464"/>
      <c r="DO13" s="464"/>
      <c r="DP13" s="464"/>
      <c r="DQ13" s="464"/>
      <c r="DR13" s="461">
        <f t="shared" si="22"/>
        <v>0</v>
      </c>
      <c r="DS13" s="464"/>
      <c r="DT13" s="464"/>
      <c r="DU13" s="464"/>
      <c r="DV13" s="464"/>
      <c r="DW13" s="465">
        <f t="shared" si="23"/>
        <v>0</v>
      </c>
    </row>
    <row r="14" spans="1:127">
      <c r="A14" s="458">
        <v>5.2</v>
      </c>
      <c r="B14" s="467" t="s">
        <v>586</v>
      </c>
      <c r="C14" s="464"/>
      <c r="D14" s="464"/>
      <c r="E14" s="464"/>
      <c r="F14" s="464"/>
      <c r="G14" s="461">
        <f t="shared" si="2"/>
        <v>0</v>
      </c>
      <c r="H14" s="464"/>
      <c r="I14" s="464"/>
      <c r="J14" s="464"/>
      <c r="K14" s="464"/>
      <c r="L14" s="461">
        <f t="shared" si="3"/>
        <v>0</v>
      </c>
      <c r="M14" s="464"/>
      <c r="N14" s="464"/>
      <c r="O14" s="464"/>
      <c r="P14" s="464"/>
      <c r="Q14" s="461">
        <f t="shared" si="4"/>
        <v>0</v>
      </c>
      <c r="R14" s="464"/>
      <c r="S14" s="464"/>
      <c r="T14" s="464"/>
      <c r="U14" s="464"/>
      <c r="V14" s="461">
        <f t="shared" si="5"/>
        <v>0</v>
      </c>
      <c r="W14" s="464"/>
      <c r="X14" s="464"/>
      <c r="Y14" s="464"/>
      <c r="Z14" s="464"/>
      <c r="AA14" s="461">
        <f t="shared" si="6"/>
        <v>0</v>
      </c>
      <c r="AB14" s="462"/>
      <c r="AC14" s="462"/>
      <c r="AD14" s="462"/>
      <c r="AE14" s="462"/>
      <c r="AF14" s="463"/>
      <c r="AG14" s="462"/>
      <c r="AH14" s="462"/>
      <c r="AI14" s="462"/>
      <c r="AJ14" s="462"/>
      <c r="AK14" s="463"/>
      <c r="AL14" s="462"/>
      <c r="AM14" s="462"/>
      <c r="AN14" s="462"/>
      <c r="AO14" s="462"/>
      <c r="AP14" s="463"/>
      <c r="AQ14" s="464"/>
      <c r="AR14" s="464"/>
      <c r="AS14" s="464"/>
      <c r="AT14" s="464"/>
      <c r="AU14" s="461">
        <f t="shared" si="7"/>
        <v>0</v>
      </c>
      <c r="AV14" s="464"/>
      <c r="AW14" s="464"/>
      <c r="AX14" s="464"/>
      <c r="AY14" s="464"/>
      <c r="AZ14" s="461">
        <f t="shared" si="8"/>
        <v>0</v>
      </c>
      <c r="BA14" s="464">
        <f t="shared" si="9"/>
        <v>0</v>
      </c>
      <c r="BB14" s="464">
        <f t="shared" si="0"/>
        <v>0</v>
      </c>
      <c r="BC14" s="464">
        <f t="shared" si="0"/>
        <v>0</v>
      </c>
      <c r="BD14" s="464">
        <f t="shared" si="0"/>
        <v>0</v>
      </c>
      <c r="BE14" s="461">
        <f t="shared" si="10"/>
        <v>0</v>
      </c>
      <c r="BF14" s="464"/>
      <c r="BG14" s="464"/>
      <c r="BH14" s="464"/>
      <c r="BI14" s="464"/>
      <c r="BJ14" s="461">
        <f t="shared" si="11"/>
        <v>0</v>
      </c>
      <c r="BK14" s="464"/>
      <c r="BL14" s="464"/>
      <c r="BM14" s="464"/>
      <c r="BN14" s="464"/>
      <c r="BO14" s="461">
        <f t="shared" si="12"/>
        <v>0</v>
      </c>
      <c r="BP14" s="460">
        <f t="shared" si="24"/>
        <v>0</v>
      </c>
      <c r="BQ14" s="460">
        <f t="shared" si="25"/>
        <v>0</v>
      </c>
      <c r="BR14" s="460">
        <f t="shared" si="26"/>
        <v>0</v>
      </c>
      <c r="BS14" s="460">
        <f t="shared" si="27"/>
        <v>0</v>
      </c>
      <c r="BT14" s="461">
        <f t="shared" si="13"/>
        <v>0</v>
      </c>
      <c r="BU14" s="464"/>
      <c r="BV14" s="464"/>
      <c r="BW14" s="464"/>
      <c r="BX14" s="464"/>
      <c r="BY14" s="461">
        <f t="shared" si="14"/>
        <v>0</v>
      </c>
      <c r="BZ14" s="464"/>
      <c r="CA14" s="464">
        <v>0</v>
      </c>
      <c r="CB14" s="464">
        <v>0</v>
      </c>
      <c r="CC14" s="464"/>
      <c r="CD14" s="461">
        <f t="shared" si="1"/>
        <v>0</v>
      </c>
      <c r="CE14" s="464"/>
      <c r="CF14" s="464"/>
      <c r="CG14" s="464"/>
      <c r="CH14" s="464"/>
      <c r="CI14" s="461">
        <f t="shared" si="15"/>
        <v>0</v>
      </c>
      <c r="CJ14" s="464"/>
      <c r="CK14" s="464"/>
      <c r="CL14" s="464"/>
      <c r="CM14" s="464"/>
      <c r="CN14" s="461">
        <f t="shared" si="16"/>
        <v>0</v>
      </c>
      <c r="CO14" s="464"/>
      <c r="CP14" s="464"/>
      <c r="CQ14" s="464"/>
      <c r="CR14" s="464"/>
      <c r="CS14" s="461">
        <f t="shared" si="17"/>
        <v>0</v>
      </c>
      <c r="CT14" s="464"/>
      <c r="CU14" s="464"/>
      <c r="CV14" s="464"/>
      <c r="CW14" s="464"/>
      <c r="CX14" s="461">
        <f t="shared" si="18"/>
        <v>0</v>
      </c>
      <c r="CY14" s="464"/>
      <c r="CZ14" s="464"/>
      <c r="DA14" s="464"/>
      <c r="DB14" s="464"/>
      <c r="DC14" s="461">
        <f t="shared" si="19"/>
        <v>0</v>
      </c>
      <c r="DD14" s="464"/>
      <c r="DE14" s="464"/>
      <c r="DF14" s="464"/>
      <c r="DG14" s="464"/>
      <c r="DH14" s="461">
        <f t="shared" si="20"/>
        <v>0</v>
      </c>
      <c r="DI14" s="464"/>
      <c r="DJ14" s="464"/>
      <c r="DK14" s="464"/>
      <c r="DL14" s="464"/>
      <c r="DM14" s="461">
        <f t="shared" si="21"/>
        <v>0</v>
      </c>
      <c r="DN14" s="464"/>
      <c r="DO14" s="464"/>
      <c r="DP14" s="464"/>
      <c r="DQ14" s="464"/>
      <c r="DR14" s="461">
        <f t="shared" si="22"/>
        <v>0</v>
      </c>
      <c r="DS14" s="464"/>
      <c r="DT14" s="464"/>
      <c r="DU14" s="464"/>
      <c r="DV14" s="464"/>
      <c r="DW14" s="465">
        <f t="shared" si="23"/>
        <v>0</v>
      </c>
    </row>
    <row r="15" spans="1:127">
      <c r="A15" s="458">
        <v>6</v>
      </c>
      <c r="B15" s="459" t="s">
        <v>587</v>
      </c>
      <c r="C15" s="464"/>
      <c r="D15" s="464"/>
      <c r="E15" s="464"/>
      <c r="F15" s="464"/>
      <c r="G15" s="461">
        <f t="shared" si="2"/>
        <v>0</v>
      </c>
      <c r="H15" s="464"/>
      <c r="I15" s="464"/>
      <c r="J15" s="464"/>
      <c r="K15" s="464"/>
      <c r="L15" s="461">
        <f t="shared" si="3"/>
        <v>0</v>
      </c>
      <c r="M15" s="464"/>
      <c r="N15" s="464"/>
      <c r="O15" s="464"/>
      <c r="P15" s="464"/>
      <c r="Q15" s="461">
        <f t="shared" si="4"/>
        <v>0</v>
      </c>
      <c r="R15" s="464"/>
      <c r="S15" s="464"/>
      <c r="T15" s="464"/>
      <c r="U15" s="464"/>
      <c r="V15" s="461">
        <f t="shared" si="5"/>
        <v>0</v>
      </c>
      <c r="W15" s="464"/>
      <c r="X15" s="464"/>
      <c r="Y15" s="464"/>
      <c r="Z15" s="464"/>
      <c r="AA15" s="461">
        <f t="shared" si="6"/>
        <v>0</v>
      </c>
      <c r="AB15" s="462"/>
      <c r="AC15" s="462"/>
      <c r="AD15" s="462"/>
      <c r="AE15" s="462"/>
      <c r="AF15" s="463"/>
      <c r="AG15" s="462"/>
      <c r="AH15" s="462"/>
      <c r="AI15" s="462"/>
      <c r="AJ15" s="462"/>
      <c r="AK15" s="463"/>
      <c r="AL15" s="462"/>
      <c r="AM15" s="462"/>
      <c r="AN15" s="462"/>
      <c r="AO15" s="462"/>
      <c r="AP15" s="463"/>
      <c r="AQ15" s="464"/>
      <c r="AR15" s="464"/>
      <c r="AS15" s="464"/>
      <c r="AT15" s="464"/>
      <c r="AU15" s="461">
        <f t="shared" si="7"/>
        <v>0</v>
      </c>
      <c r="AV15" s="464"/>
      <c r="AW15" s="464"/>
      <c r="AX15" s="464"/>
      <c r="AY15" s="464"/>
      <c r="AZ15" s="461">
        <f t="shared" si="8"/>
        <v>0</v>
      </c>
      <c r="BA15" s="464">
        <f t="shared" si="9"/>
        <v>0</v>
      </c>
      <c r="BB15" s="464">
        <f t="shared" si="0"/>
        <v>0</v>
      </c>
      <c r="BC15" s="464">
        <f t="shared" si="0"/>
        <v>0</v>
      </c>
      <c r="BD15" s="464">
        <f t="shared" si="0"/>
        <v>0</v>
      </c>
      <c r="BE15" s="461">
        <f t="shared" si="10"/>
        <v>0</v>
      </c>
      <c r="BF15" s="464"/>
      <c r="BG15" s="464"/>
      <c r="BH15" s="464"/>
      <c r="BI15" s="464"/>
      <c r="BJ15" s="461">
        <f t="shared" si="11"/>
        <v>0</v>
      </c>
      <c r="BK15" s="464"/>
      <c r="BL15" s="464"/>
      <c r="BM15" s="464"/>
      <c r="BN15" s="464"/>
      <c r="BO15" s="461">
        <f t="shared" si="12"/>
        <v>0</v>
      </c>
      <c r="BP15" s="460">
        <f t="shared" si="24"/>
        <v>0</v>
      </c>
      <c r="BQ15" s="460">
        <f t="shared" si="25"/>
        <v>0</v>
      </c>
      <c r="BR15" s="460">
        <f t="shared" si="26"/>
        <v>0</v>
      </c>
      <c r="BS15" s="460">
        <f t="shared" si="27"/>
        <v>0</v>
      </c>
      <c r="BT15" s="461">
        <f t="shared" si="13"/>
        <v>0</v>
      </c>
      <c r="BU15" s="464"/>
      <c r="BV15" s="464"/>
      <c r="BW15" s="464"/>
      <c r="BX15" s="464"/>
      <c r="BY15" s="461">
        <f t="shared" si="14"/>
        <v>0</v>
      </c>
      <c r="BZ15" s="464"/>
      <c r="CA15" s="464">
        <v>0</v>
      </c>
      <c r="CB15" s="464">
        <v>0</v>
      </c>
      <c r="CC15" s="464"/>
      <c r="CD15" s="461">
        <f t="shared" si="1"/>
        <v>0</v>
      </c>
      <c r="CE15" s="464"/>
      <c r="CF15" s="464"/>
      <c r="CG15" s="464"/>
      <c r="CH15" s="464"/>
      <c r="CI15" s="461">
        <f t="shared" si="15"/>
        <v>0</v>
      </c>
      <c r="CJ15" s="464"/>
      <c r="CK15" s="464"/>
      <c r="CL15" s="464"/>
      <c r="CM15" s="464"/>
      <c r="CN15" s="461">
        <f t="shared" si="16"/>
        <v>0</v>
      </c>
      <c r="CO15" s="464"/>
      <c r="CP15" s="464"/>
      <c r="CQ15" s="464"/>
      <c r="CR15" s="464"/>
      <c r="CS15" s="461">
        <f t="shared" si="17"/>
        <v>0</v>
      </c>
      <c r="CT15" s="464"/>
      <c r="CU15" s="464"/>
      <c r="CV15" s="464"/>
      <c r="CW15" s="464"/>
      <c r="CX15" s="461">
        <f t="shared" si="18"/>
        <v>0</v>
      </c>
      <c r="CY15" s="464"/>
      <c r="CZ15" s="464"/>
      <c r="DA15" s="464"/>
      <c r="DB15" s="464"/>
      <c r="DC15" s="461">
        <f t="shared" si="19"/>
        <v>0</v>
      </c>
      <c r="DD15" s="464"/>
      <c r="DE15" s="464"/>
      <c r="DF15" s="464"/>
      <c r="DG15" s="464"/>
      <c r="DH15" s="461">
        <f t="shared" si="20"/>
        <v>0</v>
      </c>
      <c r="DI15" s="464"/>
      <c r="DJ15" s="464"/>
      <c r="DK15" s="464"/>
      <c r="DL15" s="464"/>
      <c r="DM15" s="461">
        <f t="shared" si="21"/>
        <v>0</v>
      </c>
      <c r="DN15" s="464"/>
      <c r="DO15" s="464"/>
      <c r="DP15" s="464"/>
      <c r="DQ15" s="464"/>
      <c r="DR15" s="461">
        <f t="shared" si="22"/>
        <v>0</v>
      </c>
      <c r="DS15" s="464"/>
      <c r="DT15" s="464"/>
      <c r="DU15" s="464"/>
      <c r="DV15" s="464"/>
      <c r="DW15" s="465">
        <f t="shared" si="23"/>
        <v>0</v>
      </c>
    </row>
    <row r="16" spans="1:127">
      <c r="A16" s="458">
        <v>7</v>
      </c>
      <c r="B16" s="459" t="s">
        <v>588</v>
      </c>
      <c r="C16" s="464">
        <v>6101852.8899999997</v>
      </c>
      <c r="D16" s="464">
        <v>87110426.000499994</v>
      </c>
      <c r="E16" s="464">
        <v>2281185.3355</v>
      </c>
      <c r="F16" s="464"/>
      <c r="G16" s="461">
        <f t="shared" si="2"/>
        <v>95493464.225999996</v>
      </c>
      <c r="H16" s="464">
        <v>69</v>
      </c>
      <c r="I16" s="464">
        <v>305</v>
      </c>
      <c r="J16" s="464">
        <v>8</v>
      </c>
      <c r="K16" s="464"/>
      <c r="L16" s="461">
        <f t="shared" si="3"/>
        <v>382</v>
      </c>
      <c r="M16" s="464">
        <v>40</v>
      </c>
      <c r="N16" s="464">
        <v>164</v>
      </c>
      <c r="O16" s="464">
        <v>6</v>
      </c>
      <c r="P16" s="464"/>
      <c r="Q16" s="461">
        <f t="shared" si="4"/>
        <v>210</v>
      </c>
      <c r="R16" s="464"/>
      <c r="S16" s="464"/>
      <c r="T16" s="464"/>
      <c r="U16" s="464"/>
      <c r="V16" s="461">
        <f t="shared" si="5"/>
        <v>0</v>
      </c>
      <c r="W16" s="464">
        <v>5650290.5142999999</v>
      </c>
      <c r="X16" s="464">
        <v>83822251.300799996</v>
      </c>
      <c r="Y16" s="464">
        <v>2005028.1436999999</v>
      </c>
      <c r="Z16" s="464"/>
      <c r="AA16" s="461">
        <f t="shared" si="6"/>
        <v>91477569.958800003</v>
      </c>
      <c r="AB16" s="462"/>
      <c r="AC16" s="462"/>
      <c r="AD16" s="462"/>
      <c r="AE16" s="462"/>
      <c r="AF16" s="463"/>
      <c r="AG16" s="462"/>
      <c r="AH16" s="462"/>
      <c r="AI16" s="462"/>
      <c r="AJ16" s="462"/>
      <c r="AK16" s="463"/>
      <c r="AL16" s="462"/>
      <c r="AM16" s="462"/>
      <c r="AN16" s="462"/>
      <c r="AO16" s="462"/>
      <c r="AP16" s="463"/>
      <c r="AQ16" s="464">
        <v>158418.47760000001</v>
      </c>
      <c r="AR16" s="464">
        <v>2612058.0956000001</v>
      </c>
      <c r="AS16" s="464">
        <v>45623.706700000002</v>
      </c>
      <c r="AT16" s="464"/>
      <c r="AU16" s="461">
        <f t="shared" si="7"/>
        <v>2816100.2799</v>
      </c>
      <c r="AV16" s="464"/>
      <c r="AW16" s="464"/>
      <c r="AX16" s="464"/>
      <c r="AY16" s="464"/>
      <c r="AZ16" s="461">
        <f t="shared" si="8"/>
        <v>0</v>
      </c>
      <c r="BA16" s="464">
        <f t="shared" si="9"/>
        <v>158418.47760000001</v>
      </c>
      <c r="BB16" s="464">
        <f t="shared" si="0"/>
        <v>2612058.0956000001</v>
      </c>
      <c r="BC16" s="464">
        <f t="shared" si="0"/>
        <v>45623.706700000002</v>
      </c>
      <c r="BD16" s="464">
        <f t="shared" si="0"/>
        <v>0</v>
      </c>
      <c r="BE16" s="461">
        <f t="shared" si="10"/>
        <v>2816100.2799</v>
      </c>
      <c r="BF16" s="464">
        <v>1238454.29</v>
      </c>
      <c r="BG16" s="464">
        <v>10266003.9246</v>
      </c>
      <c r="BH16" s="464"/>
      <c r="BI16" s="464"/>
      <c r="BJ16" s="461">
        <f t="shared" si="11"/>
        <v>11504458.214600001</v>
      </c>
      <c r="BK16" s="464">
        <v>1256352.6599999999</v>
      </c>
      <c r="BL16" s="464">
        <v>7260392.1813000003</v>
      </c>
      <c r="BM16" s="464">
        <v>141170.8248</v>
      </c>
      <c r="BN16" s="464"/>
      <c r="BO16" s="461">
        <f t="shared" si="12"/>
        <v>8657915.6660999991</v>
      </c>
      <c r="BP16" s="460">
        <f t="shared" si="24"/>
        <v>0</v>
      </c>
      <c r="BQ16" s="460">
        <f t="shared" si="25"/>
        <v>561838.13455370255</v>
      </c>
      <c r="BR16" s="460">
        <f t="shared" si="26"/>
        <v>0</v>
      </c>
      <c r="BS16" s="460">
        <f t="shared" si="27"/>
        <v>0</v>
      </c>
      <c r="BT16" s="461">
        <f t="shared" si="13"/>
        <v>561838.13455370255</v>
      </c>
      <c r="BU16" s="464"/>
      <c r="BV16" s="464">
        <v>560033.88325370254</v>
      </c>
      <c r="BW16" s="464"/>
      <c r="BX16" s="464"/>
      <c r="BY16" s="461">
        <f t="shared" si="14"/>
        <v>560033.88325370254</v>
      </c>
      <c r="BZ16" s="464"/>
      <c r="CA16" s="464">
        <v>1804.2512999999999</v>
      </c>
      <c r="CB16" s="464">
        <v>0</v>
      </c>
      <c r="CC16" s="464"/>
      <c r="CD16" s="461">
        <f t="shared" si="1"/>
        <v>1804.2512999999999</v>
      </c>
      <c r="CE16" s="464">
        <v>67284.570000000007</v>
      </c>
      <c r="CF16" s="464">
        <v>274781.32049999997</v>
      </c>
      <c r="CG16" s="464">
        <v>6514.8590999999997</v>
      </c>
      <c r="CH16" s="464"/>
      <c r="CI16" s="461">
        <f t="shared" si="15"/>
        <v>348580.74959999998</v>
      </c>
      <c r="CJ16" s="464">
        <v>0</v>
      </c>
      <c r="CK16" s="464">
        <v>1214.7222999999999</v>
      </c>
      <c r="CL16" s="464">
        <v>0</v>
      </c>
      <c r="CM16" s="464"/>
      <c r="CN16" s="461">
        <f t="shared" si="16"/>
        <v>1214.7222999999999</v>
      </c>
      <c r="CO16" s="464"/>
      <c r="CP16" s="464">
        <v>0</v>
      </c>
      <c r="CQ16" s="464"/>
      <c r="CR16" s="464"/>
      <c r="CS16" s="461">
        <f t="shared" si="17"/>
        <v>0</v>
      </c>
      <c r="CT16" s="464"/>
      <c r="CU16" s="464"/>
      <c r="CV16" s="464"/>
      <c r="CW16" s="464"/>
      <c r="CX16" s="461">
        <f t="shared" si="18"/>
        <v>0</v>
      </c>
      <c r="CY16" s="464">
        <v>11.073499999999999</v>
      </c>
      <c r="CZ16" s="464">
        <v>7.1260000000000003</v>
      </c>
      <c r="DA16" s="464">
        <v>7.1125999999999996</v>
      </c>
      <c r="DB16" s="464"/>
      <c r="DC16" s="461">
        <f t="shared" si="19"/>
        <v>25.312100000000001</v>
      </c>
      <c r="DD16" s="464">
        <v>11.059799999999999</v>
      </c>
      <c r="DE16" s="464">
        <v>7.1330999999999998</v>
      </c>
      <c r="DF16" s="464"/>
      <c r="DG16" s="464"/>
      <c r="DH16" s="461">
        <f t="shared" si="20"/>
        <v>18.192899999999998</v>
      </c>
      <c r="DI16" s="464">
        <v>85.133300000000006</v>
      </c>
      <c r="DJ16" s="464">
        <v>118.2325</v>
      </c>
      <c r="DK16" s="464">
        <v>65.2761</v>
      </c>
      <c r="DL16" s="464"/>
      <c r="DM16" s="461">
        <f t="shared" si="21"/>
        <v>268.64190000000002</v>
      </c>
      <c r="DN16" s="464">
        <v>68.123199999999997</v>
      </c>
      <c r="DO16" s="464">
        <v>102.9191</v>
      </c>
      <c r="DP16" s="464">
        <v>56.913499999999999</v>
      </c>
      <c r="DQ16" s="464"/>
      <c r="DR16" s="461">
        <f t="shared" si="22"/>
        <v>227.95580000000001</v>
      </c>
      <c r="DS16" s="464">
        <v>4373437.93</v>
      </c>
      <c r="DT16" s="464">
        <v>421968.40639999998</v>
      </c>
      <c r="DU16" s="464"/>
      <c r="DV16" s="464"/>
      <c r="DW16" s="465">
        <f t="shared" si="23"/>
        <v>4795406.3363999994</v>
      </c>
    </row>
    <row r="17" spans="1:127">
      <c r="A17" s="458">
        <v>8</v>
      </c>
      <c r="B17" s="459" t="s">
        <v>589</v>
      </c>
      <c r="C17" s="464">
        <v>6479354.04</v>
      </c>
      <c r="D17" s="464">
        <v>15447274.5656</v>
      </c>
      <c r="E17" s="464">
        <v>1656946.6901</v>
      </c>
      <c r="F17" s="464"/>
      <c r="G17" s="461">
        <f t="shared" si="2"/>
        <v>23583575.295699999</v>
      </c>
      <c r="H17" s="464">
        <v>44</v>
      </c>
      <c r="I17" s="464">
        <v>88</v>
      </c>
      <c r="J17" s="464">
        <v>7</v>
      </c>
      <c r="K17" s="464"/>
      <c r="L17" s="461">
        <f t="shared" si="3"/>
        <v>139</v>
      </c>
      <c r="M17" s="464">
        <v>26</v>
      </c>
      <c r="N17" s="464">
        <v>52</v>
      </c>
      <c r="O17" s="464">
        <v>3</v>
      </c>
      <c r="P17" s="464"/>
      <c r="Q17" s="461">
        <f t="shared" si="4"/>
        <v>81</v>
      </c>
      <c r="R17" s="464">
        <v>148602</v>
      </c>
      <c r="S17" s="464">
        <v>208042.8</v>
      </c>
      <c r="T17" s="464"/>
      <c r="U17" s="464"/>
      <c r="V17" s="461">
        <f t="shared" si="5"/>
        <v>356644.8</v>
      </c>
      <c r="W17" s="464">
        <v>6363453.6316</v>
      </c>
      <c r="X17" s="464">
        <v>14931079.898</v>
      </c>
      <c r="Y17" s="464">
        <v>1184786.7941000001</v>
      </c>
      <c r="Z17" s="464"/>
      <c r="AA17" s="461">
        <f t="shared" si="6"/>
        <v>22479320.323700003</v>
      </c>
      <c r="AB17" s="462"/>
      <c r="AC17" s="462"/>
      <c r="AD17" s="462"/>
      <c r="AE17" s="462"/>
      <c r="AF17" s="463"/>
      <c r="AG17" s="462"/>
      <c r="AH17" s="462"/>
      <c r="AI17" s="462"/>
      <c r="AJ17" s="462"/>
      <c r="AK17" s="463"/>
      <c r="AL17" s="462"/>
      <c r="AM17" s="462"/>
      <c r="AN17" s="462"/>
      <c r="AO17" s="462"/>
      <c r="AP17" s="463"/>
      <c r="AQ17" s="464">
        <v>129587.0808</v>
      </c>
      <c r="AR17" s="464">
        <v>346240.57160000002</v>
      </c>
      <c r="AS17" s="464">
        <v>33138.933799999999</v>
      </c>
      <c r="AT17" s="464"/>
      <c r="AU17" s="461">
        <f t="shared" si="7"/>
        <v>508966.58620000002</v>
      </c>
      <c r="AV17" s="464"/>
      <c r="AW17" s="464"/>
      <c r="AX17" s="464"/>
      <c r="AY17" s="464"/>
      <c r="AZ17" s="461">
        <f t="shared" si="8"/>
        <v>0</v>
      </c>
      <c r="BA17" s="464">
        <f t="shared" si="9"/>
        <v>129587.0808</v>
      </c>
      <c r="BB17" s="464">
        <f t="shared" si="0"/>
        <v>346240.57160000002</v>
      </c>
      <c r="BC17" s="464">
        <f t="shared" si="0"/>
        <v>33138.933799999999</v>
      </c>
      <c r="BD17" s="464">
        <f t="shared" si="0"/>
        <v>0</v>
      </c>
      <c r="BE17" s="461">
        <f t="shared" si="10"/>
        <v>508966.58620000002</v>
      </c>
      <c r="BF17" s="464">
        <v>4814448.54</v>
      </c>
      <c r="BG17" s="464">
        <v>3446913.7648</v>
      </c>
      <c r="BH17" s="464">
        <v>479732.8</v>
      </c>
      <c r="BI17" s="464"/>
      <c r="BJ17" s="461">
        <f t="shared" si="11"/>
        <v>8741095.1048000008</v>
      </c>
      <c r="BK17" s="464">
        <v>4449578.2699999996</v>
      </c>
      <c r="BL17" s="464">
        <v>1335188.7471</v>
      </c>
      <c r="BM17" s="464">
        <v>104999.9954</v>
      </c>
      <c r="BN17" s="464"/>
      <c r="BO17" s="461">
        <f t="shared" si="12"/>
        <v>5889767.0125000002</v>
      </c>
      <c r="BP17" s="460">
        <f t="shared" si="24"/>
        <v>133682.26999999999</v>
      </c>
      <c r="BQ17" s="460">
        <f t="shared" si="25"/>
        <v>491677.47126725398</v>
      </c>
      <c r="BR17" s="460">
        <f t="shared" si="26"/>
        <v>0</v>
      </c>
      <c r="BS17" s="460">
        <f t="shared" si="27"/>
        <v>0</v>
      </c>
      <c r="BT17" s="461">
        <f t="shared" si="13"/>
        <v>625359.74126725399</v>
      </c>
      <c r="BU17" s="464">
        <v>132864</v>
      </c>
      <c r="BV17" s="464">
        <v>488947.36176725395</v>
      </c>
      <c r="BW17" s="464"/>
      <c r="BX17" s="464"/>
      <c r="BY17" s="461">
        <f t="shared" si="14"/>
        <v>621811.36176725395</v>
      </c>
      <c r="BZ17" s="464">
        <v>818.27</v>
      </c>
      <c r="CA17" s="464">
        <v>2730.1095</v>
      </c>
      <c r="CB17" s="464">
        <v>0</v>
      </c>
      <c r="CC17" s="464"/>
      <c r="CD17" s="461">
        <f t="shared" si="1"/>
        <v>3548.3795</v>
      </c>
      <c r="CE17" s="464">
        <v>36707.230000000003</v>
      </c>
      <c r="CF17" s="464">
        <v>56462.6924</v>
      </c>
      <c r="CG17" s="464">
        <v>1460.2304999999999</v>
      </c>
      <c r="CH17" s="464"/>
      <c r="CI17" s="461">
        <f t="shared" si="15"/>
        <v>94630.152900000016</v>
      </c>
      <c r="CJ17" s="464">
        <v>26.8</v>
      </c>
      <c r="CK17" s="464">
        <v>3015.6298999999999</v>
      </c>
      <c r="CL17" s="464">
        <v>0</v>
      </c>
      <c r="CM17" s="464"/>
      <c r="CN17" s="461">
        <f t="shared" si="16"/>
        <v>3042.4299000000001</v>
      </c>
      <c r="CO17" s="464"/>
      <c r="CP17" s="464">
        <v>0</v>
      </c>
      <c r="CQ17" s="464"/>
      <c r="CR17" s="464"/>
      <c r="CS17" s="461">
        <f t="shared" si="17"/>
        <v>0</v>
      </c>
      <c r="CT17" s="464"/>
      <c r="CU17" s="464"/>
      <c r="CV17" s="464"/>
      <c r="CW17" s="464"/>
      <c r="CX17" s="461">
        <f t="shared" si="18"/>
        <v>0</v>
      </c>
      <c r="CY17" s="464">
        <v>10.2667</v>
      </c>
      <c r="CZ17" s="464">
        <v>7.4093999999999998</v>
      </c>
      <c r="DA17" s="464">
        <v>6.3728999999999996</v>
      </c>
      <c r="DB17" s="464"/>
      <c r="DC17" s="461">
        <f t="shared" si="19"/>
        <v>24.048999999999999</v>
      </c>
      <c r="DD17" s="464">
        <v>10.2324</v>
      </c>
      <c r="DE17" s="464">
        <v>7.1231</v>
      </c>
      <c r="DF17" s="464">
        <v>6.3</v>
      </c>
      <c r="DG17" s="464"/>
      <c r="DH17" s="461">
        <f t="shared" si="20"/>
        <v>23.6555</v>
      </c>
      <c r="DI17" s="464">
        <v>27.299900000000001</v>
      </c>
      <c r="DJ17" s="464">
        <v>69.429199999999994</v>
      </c>
      <c r="DK17" s="464">
        <v>50.426099999999998</v>
      </c>
      <c r="DL17" s="464"/>
      <c r="DM17" s="461">
        <f t="shared" si="21"/>
        <v>147.15519999999998</v>
      </c>
      <c r="DN17" s="464">
        <v>19.236799999999999</v>
      </c>
      <c r="DO17" s="464">
        <v>56.341200000000001</v>
      </c>
      <c r="DP17" s="464">
        <v>43.378700000000002</v>
      </c>
      <c r="DQ17" s="464"/>
      <c r="DR17" s="461">
        <f t="shared" si="22"/>
        <v>118.95670000000001</v>
      </c>
      <c r="DS17" s="464">
        <v>615361.76</v>
      </c>
      <c r="DT17" s="464">
        <v>136294.4356</v>
      </c>
      <c r="DU17" s="464"/>
      <c r="DV17" s="464"/>
      <c r="DW17" s="465">
        <f t="shared" si="23"/>
        <v>751656.19559999998</v>
      </c>
    </row>
    <row r="18" spans="1:127">
      <c r="A18" s="458">
        <v>9</v>
      </c>
      <c r="B18" s="459" t="s">
        <v>590</v>
      </c>
      <c r="C18" s="464">
        <v>28357325.039999999</v>
      </c>
      <c r="D18" s="464">
        <v>56487301.145400003</v>
      </c>
      <c r="E18" s="464">
        <v>3420382.4193000002</v>
      </c>
      <c r="F18" s="464"/>
      <c r="G18" s="461">
        <f t="shared" si="2"/>
        <v>88265008.604700014</v>
      </c>
      <c r="H18" s="464">
        <v>90</v>
      </c>
      <c r="I18" s="464">
        <v>245</v>
      </c>
      <c r="J18" s="464">
        <v>21</v>
      </c>
      <c r="K18" s="464"/>
      <c r="L18" s="461">
        <f t="shared" si="3"/>
        <v>356</v>
      </c>
      <c r="M18" s="464">
        <v>51</v>
      </c>
      <c r="N18" s="464">
        <v>112</v>
      </c>
      <c r="O18" s="464">
        <v>11</v>
      </c>
      <c r="P18" s="464"/>
      <c r="Q18" s="461">
        <f t="shared" si="4"/>
        <v>174</v>
      </c>
      <c r="R18" s="464"/>
      <c r="S18" s="464">
        <v>470573</v>
      </c>
      <c r="T18" s="464"/>
      <c r="U18" s="464"/>
      <c r="V18" s="461">
        <f t="shared" si="5"/>
        <v>470573</v>
      </c>
      <c r="W18" s="464">
        <v>23948438.179400001</v>
      </c>
      <c r="X18" s="464">
        <v>51547384.143100001</v>
      </c>
      <c r="Y18" s="464">
        <v>3420382.4193000002</v>
      </c>
      <c r="Z18" s="464"/>
      <c r="AA18" s="461">
        <f t="shared" si="6"/>
        <v>78916204.74180001</v>
      </c>
      <c r="AB18" s="462"/>
      <c r="AC18" s="462"/>
      <c r="AD18" s="462"/>
      <c r="AE18" s="462"/>
      <c r="AF18" s="463"/>
      <c r="AG18" s="462"/>
      <c r="AH18" s="462"/>
      <c r="AI18" s="462"/>
      <c r="AJ18" s="462"/>
      <c r="AK18" s="463"/>
      <c r="AL18" s="462"/>
      <c r="AM18" s="462"/>
      <c r="AN18" s="462"/>
      <c r="AO18" s="462"/>
      <c r="AP18" s="463"/>
      <c r="AQ18" s="464">
        <v>611949.47719999996</v>
      </c>
      <c r="AR18" s="464">
        <v>1692627.2331999999</v>
      </c>
      <c r="AS18" s="464">
        <v>68407.648300000001</v>
      </c>
      <c r="AT18" s="464"/>
      <c r="AU18" s="461">
        <f t="shared" si="7"/>
        <v>2372984.3586999997</v>
      </c>
      <c r="AV18" s="464"/>
      <c r="AW18" s="464"/>
      <c r="AX18" s="464"/>
      <c r="AY18" s="464"/>
      <c r="AZ18" s="461">
        <f t="shared" si="8"/>
        <v>0</v>
      </c>
      <c r="BA18" s="464">
        <f t="shared" si="9"/>
        <v>611949.47719999996</v>
      </c>
      <c r="BB18" s="464">
        <f t="shared" si="0"/>
        <v>1692627.2331999999</v>
      </c>
      <c r="BC18" s="464">
        <f t="shared" si="0"/>
        <v>68407.648300000001</v>
      </c>
      <c r="BD18" s="464">
        <f t="shared" si="0"/>
        <v>0</v>
      </c>
      <c r="BE18" s="461">
        <f t="shared" si="10"/>
        <v>2372984.3586999997</v>
      </c>
      <c r="BF18" s="464">
        <v>19627384.07</v>
      </c>
      <c r="BG18" s="464">
        <v>28633990.492600001</v>
      </c>
      <c r="BH18" s="464">
        <v>1408355.0911999999</v>
      </c>
      <c r="BI18" s="464"/>
      <c r="BJ18" s="461">
        <f t="shared" si="11"/>
        <v>49669729.653800003</v>
      </c>
      <c r="BK18" s="464">
        <v>17036748.890000001</v>
      </c>
      <c r="BL18" s="464">
        <v>30747970.273600001</v>
      </c>
      <c r="BM18" s="464">
        <v>2522154.9452999998</v>
      </c>
      <c r="BN18" s="464"/>
      <c r="BO18" s="461">
        <f t="shared" si="12"/>
        <v>50306874.108899996</v>
      </c>
      <c r="BP18" s="460">
        <f t="shared" si="24"/>
        <v>25059.01</v>
      </c>
      <c r="BQ18" s="460">
        <f t="shared" si="25"/>
        <v>791175.00435752084</v>
      </c>
      <c r="BR18" s="460">
        <f t="shared" si="26"/>
        <v>41129.657599999999</v>
      </c>
      <c r="BS18" s="460">
        <f t="shared" si="27"/>
        <v>0</v>
      </c>
      <c r="BT18" s="461">
        <f t="shared" si="13"/>
        <v>857363.67195752088</v>
      </c>
      <c r="BU18" s="464">
        <v>23274.07</v>
      </c>
      <c r="BV18" s="464">
        <v>787686.17615752085</v>
      </c>
      <c r="BW18" s="464">
        <v>39490.199999999997</v>
      </c>
      <c r="BX18" s="464"/>
      <c r="BY18" s="461">
        <f t="shared" si="14"/>
        <v>850450.44615752075</v>
      </c>
      <c r="BZ18" s="464">
        <v>1784.94</v>
      </c>
      <c r="CA18" s="464">
        <v>3488.8281999999999</v>
      </c>
      <c r="CB18" s="464">
        <v>1639.4576</v>
      </c>
      <c r="CC18" s="464"/>
      <c r="CD18" s="461">
        <f t="shared" si="1"/>
        <v>6913.2258000000002</v>
      </c>
      <c r="CE18" s="464">
        <v>96983.47</v>
      </c>
      <c r="CF18" s="464">
        <v>122997.10769999999</v>
      </c>
      <c r="CG18" s="464">
        <v>7684.1787999999997</v>
      </c>
      <c r="CH18" s="464"/>
      <c r="CI18" s="461">
        <f t="shared" si="15"/>
        <v>227664.75649999999</v>
      </c>
      <c r="CJ18" s="464">
        <v>0</v>
      </c>
      <c r="CK18" s="464">
        <v>15887.5599</v>
      </c>
      <c r="CL18" s="464">
        <v>0</v>
      </c>
      <c r="CM18" s="464"/>
      <c r="CN18" s="461">
        <f t="shared" si="16"/>
        <v>15887.5599</v>
      </c>
      <c r="CO18" s="464"/>
      <c r="CP18" s="464">
        <v>0</v>
      </c>
      <c r="CQ18" s="464"/>
      <c r="CR18" s="464"/>
      <c r="CS18" s="461">
        <f t="shared" si="17"/>
        <v>0</v>
      </c>
      <c r="CT18" s="464"/>
      <c r="CU18" s="464"/>
      <c r="CV18" s="464"/>
      <c r="CW18" s="464"/>
      <c r="CX18" s="461">
        <f t="shared" si="18"/>
        <v>0</v>
      </c>
      <c r="CY18" s="464">
        <v>10.0677</v>
      </c>
      <c r="CZ18" s="464">
        <v>7.5707000000000004</v>
      </c>
      <c r="DA18" s="464">
        <v>7.0820999999999996</v>
      </c>
      <c r="DB18" s="464"/>
      <c r="DC18" s="461">
        <f t="shared" si="19"/>
        <v>24.720500000000001</v>
      </c>
      <c r="DD18" s="464">
        <v>10.267200000000001</v>
      </c>
      <c r="DE18" s="464">
        <v>6.6288</v>
      </c>
      <c r="DF18" s="464">
        <v>7.0635000000000003</v>
      </c>
      <c r="DG18" s="464"/>
      <c r="DH18" s="461">
        <f t="shared" si="20"/>
        <v>23.959500000000002</v>
      </c>
      <c r="DI18" s="464">
        <v>43.037700000000001</v>
      </c>
      <c r="DJ18" s="464">
        <v>72.690200000000004</v>
      </c>
      <c r="DK18" s="464">
        <v>34.561999999999998</v>
      </c>
      <c r="DL18" s="464"/>
      <c r="DM18" s="461">
        <f t="shared" si="21"/>
        <v>150.28989999999999</v>
      </c>
      <c r="DN18" s="464">
        <v>31.387499999999999</v>
      </c>
      <c r="DO18" s="464">
        <v>55.9116</v>
      </c>
      <c r="DP18" s="464">
        <v>27.533300000000001</v>
      </c>
      <c r="DQ18" s="464"/>
      <c r="DR18" s="461">
        <f t="shared" si="22"/>
        <v>114.83239999999999</v>
      </c>
      <c r="DS18" s="464">
        <v>678034.97</v>
      </c>
      <c r="DT18" s="464"/>
      <c r="DU18" s="464"/>
      <c r="DV18" s="464"/>
      <c r="DW18" s="465">
        <f t="shared" si="23"/>
        <v>678034.97</v>
      </c>
    </row>
    <row r="19" spans="1:127">
      <c r="A19" s="458">
        <v>10</v>
      </c>
      <c r="B19" s="459" t="s">
        <v>591</v>
      </c>
      <c r="C19" s="464">
        <v>30194919.73</v>
      </c>
      <c r="D19" s="464">
        <v>74692975.297299996</v>
      </c>
      <c r="E19" s="464">
        <v>9952431.8004000001</v>
      </c>
      <c r="F19" s="464"/>
      <c r="G19" s="461">
        <f t="shared" si="2"/>
        <v>114840326.8277</v>
      </c>
      <c r="H19" s="464">
        <v>176</v>
      </c>
      <c r="I19" s="464">
        <v>395</v>
      </c>
      <c r="J19" s="464">
        <v>25</v>
      </c>
      <c r="K19" s="464"/>
      <c r="L19" s="461">
        <f t="shared" si="3"/>
        <v>596</v>
      </c>
      <c r="M19" s="464">
        <v>122</v>
      </c>
      <c r="N19" s="464">
        <v>252</v>
      </c>
      <c r="O19" s="464">
        <v>16</v>
      </c>
      <c r="P19" s="464"/>
      <c r="Q19" s="461">
        <f t="shared" si="4"/>
        <v>390</v>
      </c>
      <c r="R19" s="464"/>
      <c r="S19" s="464">
        <v>899675.59030000004</v>
      </c>
      <c r="T19" s="464">
        <v>76342.018400000001</v>
      </c>
      <c r="U19" s="464"/>
      <c r="V19" s="461">
        <f t="shared" si="5"/>
        <v>976017.60869999998</v>
      </c>
      <c r="W19" s="464">
        <v>25178487.235300001</v>
      </c>
      <c r="X19" s="464">
        <v>69380087.026999995</v>
      </c>
      <c r="Y19" s="464">
        <v>8470598.2083000001</v>
      </c>
      <c r="Z19" s="464"/>
      <c r="AA19" s="461">
        <f t="shared" si="6"/>
        <v>103029172.47059999</v>
      </c>
      <c r="AB19" s="462"/>
      <c r="AC19" s="462"/>
      <c r="AD19" s="462"/>
      <c r="AE19" s="462"/>
      <c r="AF19" s="463"/>
      <c r="AG19" s="462"/>
      <c r="AH19" s="462"/>
      <c r="AI19" s="462"/>
      <c r="AJ19" s="462"/>
      <c r="AK19" s="463"/>
      <c r="AL19" s="462"/>
      <c r="AM19" s="462"/>
      <c r="AN19" s="462"/>
      <c r="AO19" s="462"/>
      <c r="AP19" s="463"/>
      <c r="AQ19" s="464">
        <v>719052.15579999995</v>
      </c>
      <c r="AR19" s="464">
        <v>3767217.0216999999</v>
      </c>
      <c r="AS19" s="464">
        <v>199048.63589999999</v>
      </c>
      <c r="AT19" s="464"/>
      <c r="AU19" s="461">
        <f t="shared" si="7"/>
        <v>4685317.8134000003</v>
      </c>
      <c r="AV19" s="464"/>
      <c r="AW19" s="464"/>
      <c r="AX19" s="464"/>
      <c r="AY19" s="464"/>
      <c r="AZ19" s="461">
        <f t="shared" si="8"/>
        <v>0</v>
      </c>
      <c r="BA19" s="464">
        <f t="shared" si="9"/>
        <v>719052.15579999995</v>
      </c>
      <c r="BB19" s="464">
        <f t="shared" si="0"/>
        <v>3767217.0216999999</v>
      </c>
      <c r="BC19" s="464">
        <f t="shared" si="0"/>
        <v>199048.63589999999</v>
      </c>
      <c r="BD19" s="464">
        <f t="shared" si="0"/>
        <v>0</v>
      </c>
      <c r="BE19" s="461">
        <f t="shared" si="10"/>
        <v>4685317.8134000003</v>
      </c>
      <c r="BF19" s="464">
        <v>35019021.640000001</v>
      </c>
      <c r="BG19" s="464">
        <v>65241615.238899998</v>
      </c>
      <c r="BH19" s="464">
        <v>6679896.1848999998</v>
      </c>
      <c r="BI19" s="464"/>
      <c r="BJ19" s="461">
        <f t="shared" si="11"/>
        <v>106940533.06379999</v>
      </c>
      <c r="BK19" s="464">
        <v>32923660.939999998</v>
      </c>
      <c r="BL19" s="464">
        <v>73328165.964876711</v>
      </c>
      <c r="BM19" s="464">
        <v>6694333.2167999996</v>
      </c>
      <c r="BN19" s="464"/>
      <c r="BO19" s="461">
        <f t="shared" si="12"/>
        <v>112946160.12167671</v>
      </c>
      <c r="BP19" s="460">
        <f t="shared" si="24"/>
        <v>2611191.9507999998</v>
      </c>
      <c r="BQ19" s="460">
        <f t="shared" si="25"/>
        <v>4065049.9362815567</v>
      </c>
      <c r="BR19" s="460">
        <f t="shared" si="26"/>
        <v>642238.76811316272</v>
      </c>
      <c r="BS19" s="460">
        <f t="shared" si="27"/>
        <v>0</v>
      </c>
      <c r="BT19" s="461">
        <f t="shared" si="13"/>
        <v>7318480.6551947184</v>
      </c>
      <c r="BU19" s="464">
        <v>2587290.59</v>
      </c>
      <c r="BV19" s="464">
        <v>4031888.2855815566</v>
      </c>
      <c r="BW19" s="464">
        <v>638683.84931316273</v>
      </c>
      <c r="BX19" s="464"/>
      <c r="BY19" s="461">
        <f t="shared" si="14"/>
        <v>7257862.7248947192</v>
      </c>
      <c r="BZ19" s="464">
        <v>23901.360799999999</v>
      </c>
      <c r="CA19" s="464">
        <v>33161.650699999998</v>
      </c>
      <c r="CB19" s="464">
        <v>3554.9187999999999</v>
      </c>
      <c r="CC19" s="464"/>
      <c r="CD19" s="461">
        <f t="shared" si="1"/>
        <v>60617.930299999993</v>
      </c>
      <c r="CE19" s="464">
        <v>120990.22999999986</v>
      </c>
      <c r="CF19" s="464">
        <v>229960.30679999999</v>
      </c>
      <c r="CG19" s="464">
        <v>23454.751</v>
      </c>
      <c r="CH19" s="464"/>
      <c r="CI19" s="461">
        <f t="shared" si="15"/>
        <v>374405.28779999987</v>
      </c>
      <c r="CJ19" s="464">
        <v>0</v>
      </c>
      <c r="CK19" s="464">
        <v>12330.424300000001</v>
      </c>
      <c r="CL19" s="464">
        <v>0</v>
      </c>
      <c r="CM19" s="464"/>
      <c r="CN19" s="461">
        <f t="shared" si="16"/>
        <v>12330.424300000001</v>
      </c>
      <c r="CO19" s="464"/>
      <c r="CP19" s="464">
        <v>0</v>
      </c>
      <c r="CQ19" s="464"/>
      <c r="CR19" s="464"/>
      <c r="CS19" s="461">
        <f t="shared" si="17"/>
        <v>0</v>
      </c>
      <c r="CT19" s="464"/>
      <c r="CU19" s="464"/>
      <c r="CV19" s="464"/>
      <c r="CW19" s="464"/>
      <c r="CX19" s="461">
        <f t="shared" si="18"/>
        <v>0</v>
      </c>
      <c r="CY19" s="464">
        <v>10.662800000000001</v>
      </c>
      <c r="CZ19" s="464">
        <v>7.8498000000000001</v>
      </c>
      <c r="DA19" s="464">
        <v>6.5918000000000001</v>
      </c>
      <c r="DB19" s="464"/>
      <c r="DC19" s="461">
        <f t="shared" si="19"/>
        <v>25.104399999999998</v>
      </c>
      <c r="DD19" s="464">
        <v>10.2623</v>
      </c>
      <c r="DE19" s="464">
        <v>7.1603000000000003</v>
      </c>
      <c r="DF19" s="464">
        <v>6.5829000000000004</v>
      </c>
      <c r="DG19" s="464"/>
      <c r="DH19" s="461">
        <f t="shared" si="20"/>
        <v>24.005499999999998</v>
      </c>
      <c r="DI19" s="464">
        <v>30.363299999999999</v>
      </c>
      <c r="DJ19" s="464">
        <v>58.627400000000002</v>
      </c>
      <c r="DK19" s="464">
        <v>27.176200000000001</v>
      </c>
      <c r="DL19" s="464"/>
      <c r="DM19" s="461">
        <f t="shared" si="21"/>
        <v>116.1669</v>
      </c>
      <c r="DN19" s="464">
        <v>23.780799999999999</v>
      </c>
      <c r="DO19" s="464">
        <v>46.112699999999997</v>
      </c>
      <c r="DP19" s="464">
        <v>20.116299999999999</v>
      </c>
      <c r="DQ19" s="464"/>
      <c r="DR19" s="461">
        <f t="shared" si="22"/>
        <v>90.009799999999984</v>
      </c>
      <c r="DS19" s="464">
        <v>1020856</v>
      </c>
      <c r="DT19" s="464"/>
      <c r="DU19" s="464"/>
      <c r="DV19" s="464"/>
      <c r="DW19" s="465">
        <f t="shared" si="23"/>
        <v>1020856</v>
      </c>
    </row>
    <row r="20" spans="1:127">
      <c r="A20" s="458">
        <v>11</v>
      </c>
      <c r="B20" s="459" t="s">
        <v>592</v>
      </c>
      <c r="C20" s="464">
        <v>12389339.73</v>
      </c>
      <c r="D20" s="464">
        <v>29695558.2775</v>
      </c>
      <c r="E20" s="464">
        <v>320340.2316</v>
      </c>
      <c r="F20" s="464"/>
      <c r="G20" s="461">
        <f t="shared" si="2"/>
        <v>42405238.239100002</v>
      </c>
      <c r="H20" s="464">
        <v>55</v>
      </c>
      <c r="I20" s="464">
        <v>107</v>
      </c>
      <c r="J20" s="464">
        <v>2</v>
      </c>
      <c r="K20" s="464"/>
      <c r="L20" s="461">
        <f t="shared" si="3"/>
        <v>164</v>
      </c>
      <c r="M20" s="464">
        <v>32</v>
      </c>
      <c r="N20" s="464">
        <v>60</v>
      </c>
      <c r="O20" s="464">
        <v>2</v>
      </c>
      <c r="P20" s="464"/>
      <c r="Q20" s="461">
        <f t="shared" si="4"/>
        <v>94</v>
      </c>
      <c r="R20" s="464"/>
      <c r="S20" s="464"/>
      <c r="T20" s="464"/>
      <c r="U20" s="464"/>
      <c r="V20" s="461">
        <f t="shared" si="5"/>
        <v>0</v>
      </c>
      <c r="W20" s="464">
        <v>9837370.0517999995</v>
      </c>
      <c r="X20" s="464">
        <v>25296607.596299998</v>
      </c>
      <c r="Y20" s="464">
        <v>320340.2316</v>
      </c>
      <c r="Z20" s="464"/>
      <c r="AA20" s="461">
        <f t="shared" si="6"/>
        <v>35454317.879699998</v>
      </c>
      <c r="AB20" s="462"/>
      <c r="AC20" s="462"/>
      <c r="AD20" s="462"/>
      <c r="AE20" s="462"/>
      <c r="AF20" s="463"/>
      <c r="AG20" s="462"/>
      <c r="AH20" s="462"/>
      <c r="AI20" s="462"/>
      <c r="AJ20" s="462"/>
      <c r="AK20" s="463"/>
      <c r="AL20" s="462"/>
      <c r="AM20" s="462"/>
      <c r="AN20" s="462"/>
      <c r="AO20" s="462"/>
      <c r="AP20" s="463"/>
      <c r="AQ20" s="464">
        <v>250700.4326</v>
      </c>
      <c r="AR20" s="464">
        <v>1571751.7257000001</v>
      </c>
      <c r="AS20" s="464">
        <v>6406.8046999999997</v>
      </c>
      <c r="AT20" s="464"/>
      <c r="AU20" s="461">
        <f t="shared" si="7"/>
        <v>1828858.963</v>
      </c>
      <c r="AV20" s="464"/>
      <c r="AW20" s="464"/>
      <c r="AX20" s="464"/>
      <c r="AY20" s="464"/>
      <c r="AZ20" s="461">
        <f t="shared" si="8"/>
        <v>0</v>
      </c>
      <c r="BA20" s="464">
        <f t="shared" si="9"/>
        <v>250700.4326</v>
      </c>
      <c r="BB20" s="464">
        <f t="shared" si="0"/>
        <v>1571751.7257000001</v>
      </c>
      <c r="BC20" s="464">
        <f t="shared" si="0"/>
        <v>6406.8046999999997</v>
      </c>
      <c r="BD20" s="464">
        <f t="shared" si="0"/>
        <v>0</v>
      </c>
      <c r="BE20" s="461">
        <f t="shared" si="10"/>
        <v>1828858.963</v>
      </c>
      <c r="BF20" s="464">
        <v>8357057.4599999972</v>
      </c>
      <c r="BG20" s="464">
        <v>12000701.248</v>
      </c>
      <c r="BH20" s="464"/>
      <c r="BI20" s="464"/>
      <c r="BJ20" s="461">
        <f t="shared" si="11"/>
        <v>20357758.707999997</v>
      </c>
      <c r="BK20" s="464">
        <v>1277786.81</v>
      </c>
      <c r="BL20" s="464">
        <v>8366653.3801999995</v>
      </c>
      <c r="BM20" s="464">
        <v>21100.257399999999</v>
      </c>
      <c r="BN20" s="464"/>
      <c r="BO20" s="461">
        <f t="shared" si="12"/>
        <v>9665540.4475999996</v>
      </c>
      <c r="BP20" s="460">
        <f t="shared" si="24"/>
        <v>0</v>
      </c>
      <c r="BQ20" s="460">
        <f t="shared" si="25"/>
        <v>650864.19847166177</v>
      </c>
      <c r="BR20" s="460">
        <f t="shared" si="26"/>
        <v>0</v>
      </c>
      <c r="BS20" s="460">
        <f t="shared" si="27"/>
        <v>0</v>
      </c>
      <c r="BT20" s="461">
        <f t="shared" si="13"/>
        <v>650864.19847166177</v>
      </c>
      <c r="BU20" s="464"/>
      <c r="BV20" s="464">
        <v>649398.98507166177</v>
      </c>
      <c r="BW20" s="464"/>
      <c r="BX20" s="464"/>
      <c r="BY20" s="461">
        <f t="shared" si="14"/>
        <v>649398.98507166177</v>
      </c>
      <c r="BZ20" s="464"/>
      <c r="CA20" s="464">
        <v>1465.2134000000001</v>
      </c>
      <c r="CB20" s="464">
        <v>0</v>
      </c>
      <c r="CC20" s="464"/>
      <c r="CD20" s="461">
        <f t="shared" si="1"/>
        <v>1465.2134000000001</v>
      </c>
      <c r="CE20" s="464">
        <v>78699.259999999995</v>
      </c>
      <c r="CF20" s="464">
        <v>76233.940600000002</v>
      </c>
      <c r="CG20" s="464">
        <v>357.92739999999998</v>
      </c>
      <c r="CH20" s="464"/>
      <c r="CI20" s="461">
        <f t="shared" si="15"/>
        <v>155291.12799999997</v>
      </c>
      <c r="CJ20" s="464">
        <v>267.40999999999963</v>
      </c>
      <c r="CK20" s="464">
        <v>197.86359999999999</v>
      </c>
      <c r="CL20" s="464">
        <v>0</v>
      </c>
      <c r="CM20" s="464"/>
      <c r="CN20" s="461">
        <f t="shared" si="16"/>
        <v>465.27359999999965</v>
      </c>
      <c r="CO20" s="464"/>
      <c r="CP20" s="464"/>
      <c r="CQ20" s="464"/>
      <c r="CR20" s="464"/>
      <c r="CS20" s="461">
        <f t="shared" si="17"/>
        <v>0</v>
      </c>
      <c r="CT20" s="464"/>
      <c r="CU20" s="464"/>
      <c r="CV20" s="464"/>
      <c r="CW20" s="464"/>
      <c r="CX20" s="461">
        <f t="shared" si="18"/>
        <v>0</v>
      </c>
      <c r="CY20" s="464">
        <v>11.3734</v>
      </c>
      <c r="CZ20" s="464">
        <v>7.9291</v>
      </c>
      <c r="DA20" s="464">
        <v>6.3803999999999998</v>
      </c>
      <c r="DB20" s="464"/>
      <c r="DC20" s="461">
        <f t="shared" si="19"/>
        <v>25.682900000000004</v>
      </c>
      <c r="DD20" s="464">
        <v>11.459199999999999</v>
      </c>
      <c r="DE20" s="464">
        <v>6.6497000000000002</v>
      </c>
      <c r="DF20" s="464"/>
      <c r="DG20" s="464"/>
      <c r="DH20" s="461">
        <f t="shared" si="20"/>
        <v>18.108899999999998</v>
      </c>
      <c r="DI20" s="464">
        <v>40.545099999999998</v>
      </c>
      <c r="DJ20" s="464">
        <v>76.166300000000007</v>
      </c>
      <c r="DK20" s="464">
        <v>74.967500000000001</v>
      </c>
      <c r="DL20" s="464"/>
      <c r="DM20" s="461">
        <f t="shared" si="21"/>
        <v>191.6789</v>
      </c>
      <c r="DN20" s="464">
        <v>37.046100000000003</v>
      </c>
      <c r="DO20" s="464">
        <v>64.454300000000003</v>
      </c>
      <c r="DP20" s="464">
        <v>65.312200000000004</v>
      </c>
      <c r="DQ20" s="464"/>
      <c r="DR20" s="461">
        <f t="shared" si="22"/>
        <v>166.81260000000003</v>
      </c>
      <c r="DS20" s="464">
        <v>771669.76</v>
      </c>
      <c r="DT20" s="464"/>
      <c r="DU20" s="464"/>
      <c r="DV20" s="464"/>
      <c r="DW20" s="465">
        <f t="shared" si="23"/>
        <v>771669.76</v>
      </c>
    </row>
    <row r="21" spans="1:127">
      <c r="A21" s="458">
        <v>12</v>
      </c>
      <c r="B21" s="459" t="s">
        <v>593</v>
      </c>
      <c r="C21" s="464">
        <v>9598178.6600000001</v>
      </c>
      <c r="D21" s="464">
        <v>35579882.5163</v>
      </c>
      <c r="E21" s="464">
        <v>1875587.8095</v>
      </c>
      <c r="F21" s="464"/>
      <c r="G21" s="461">
        <f t="shared" si="2"/>
        <v>47053648.985800005</v>
      </c>
      <c r="H21" s="464">
        <v>72</v>
      </c>
      <c r="I21" s="464">
        <v>167</v>
      </c>
      <c r="J21" s="464">
        <v>10</v>
      </c>
      <c r="K21" s="464"/>
      <c r="L21" s="461">
        <f t="shared" si="3"/>
        <v>249</v>
      </c>
      <c r="M21" s="464">
        <v>42</v>
      </c>
      <c r="N21" s="464">
        <v>91</v>
      </c>
      <c r="O21" s="464">
        <v>6</v>
      </c>
      <c r="P21" s="464"/>
      <c r="Q21" s="461">
        <f t="shared" si="4"/>
        <v>139</v>
      </c>
      <c r="R21" s="464">
        <v>1347992.0848000001</v>
      </c>
      <c r="S21" s="464">
        <v>2119387.915</v>
      </c>
      <c r="T21" s="464"/>
      <c r="U21" s="464"/>
      <c r="V21" s="461">
        <f t="shared" si="5"/>
        <v>3467379.9998000003</v>
      </c>
      <c r="W21" s="464">
        <v>7415551.9018000001</v>
      </c>
      <c r="X21" s="464">
        <v>32576186.664099999</v>
      </c>
      <c r="Y21" s="464">
        <v>1875587.8095</v>
      </c>
      <c r="Z21" s="464"/>
      <c r="AA21" s="461">
        <f t="shared" si="6"/>
        <v>41867326.375399999</v>
      </c>
      <c r="AB21" s="462"/>
      <c r="AC21" s="462"/>
      <c r="AD21" s="462"/>
      <c r="AE21" s="462"/>
      <c r="AF21" s="463"/>
      <c r="AG21" s="462"/>
      <c r="AH21" s="462"/>
      <c r="AI21" s="462"/>
      <c r="AJ21" s="462"/>
      <c r="AK21" s="463"/>
      <c r="AL21" s="462"/>
      <c r="AM21" s="462"/>
      <c r="AN21" s="462"/>
      <c r="AO21" s="462"/>
      <c r="AP21" s="463"/>
      <c r="AQ21" s="464">
        <v>191963.57320000001</v>
      </c>
      <c r="AR21" s="464">
        <v>1106083.5444</v>
      </c>
      <c r="AS21" s="464">
        <v>37511.756200000003</v>
      </c>
      <c r="AT21" s="464"/>
      <c r="AU21" s="461">
        <f t="shared" si="7"/>
        <v>1335558.8737999999</v>
      </c>
      <c r="AV21" s="464"/>
      <c r="AW21" s="464"/>
      <c r="AX21" s="464"/>
      <c r="AY21" s="464"/>
      <c r="AZ21" s="461">
        <f t="shared" si="8"/>
        <v>0</v>
      </c>
      <c r="BA21" s="464">
        <f t="shared" si="9"/>
        <v>191963.57320000001</v>
      </c>
      <c r="BB21" s="464">
        <f t="shared" si="0"/>
        <v>1106083.5444</v>
      </c>
      <c r="BC21" s="464">
        <f t="shared" si="0"/>
        <v>37511.756200000003</v>
      </c>
      <c r="BD21" s="464">
        <f t="shared" si="0"/>
        <v>0</v>
      </c>
      <c r="BE21" s="461">
        <f t="shared" si="10"/>
        <v>1335558.8737999999</v>
      </c>
      <c r="BF21" s="464">
        <v>6164360.04</v>
      </c>
      <c r="BG21" s="464">
        <v>5349298.8108999999</v>
      </c>
      <c r="BH21" s="464">
        <v>811002.92440000002</v>
      </c>
      <c r="BI21" s="464"/>
      <c r="BJ21" s="461">
        <f t="shared" si="11"/>
        <v>12324661.7753</v>
      </c>
      <c r="BK21" s="464">
        <v>4711249.97</v>
      </c>
      <c r="BL21" s="464">
        <v>6247361.1035000002</v>
      </c>
      <c r="BM21" s="464">
        <v>359591.5013</v>
      </c>
      <c r="BN21" s="464"/>
      <c r="BO21" s="461">
        <f t="shared" si="12"/>
        <v>11318202.5748</v>
      </c>
      <c r="BP21" s="460">
        <f t="shared" si="24"/>
        <v>240725.58779999951</v>
      </c>
      <c r="BQ21" s="460">
        <f t="shared" si="25"/>
        <v>1353058.9219353076</v>
      </c>
      <c r="BR21" s="460">
        <f t="shared" si="26"/>
        <v>0</v>
      </c>
      <c r="BS21" s="460">
        <f t="shared" si="27"/>
        <v>0</v>
      </c>
      <c r="BT21" s="461">
        <f t="shared" si="13"/>
        <v>1593784.5097353072</v>
      </c>
      <c r="BU21" s="464">
        <v>237355.03449999951</v>
      </c>
      <c r="BV21" s="464">
        <v>1347540.5747353076</v>
      </c>
      <c r="BW21" s="464"/>
      <c r="BX21" s="464"/>
      <c r="BY21" s="461">
        <f t="shared" si="14"/>
        <v>1584895.6092353072</v>
      </c>
      <c r="BZ21" s="464">
        <v>3370.5533</v>
      </c>
      <c r="CA21" s="464">
        <v>5518.3472000000002</v>
      </c>
      <c r="CB21" s="464">
        <v>0</v>
      </c>
      <c r="CC21" s="464"/>
      <c r="CD21" s="461">
        <f t="shared" si="1"/>
        <v>8888.9004999999997</v>
      </c>
      <c r="CE21" s="464">
        <v>51413.87</v>
      </c>
      <c r="CF21" s="464">
        <v>85843.289300000004</v>
      </c>
      <c r="CG21" s="464">
        <v>6427.6297000000004</v>
      </c>
      <c r="CH21" s="464"/>
      <c r="CI21" s="461">
        <f t="shared" si="15"/>
        <v>143684.78899999999</v>
      </c>
      <c r="CJ21" s="464">
        <v>0</v>
      </c>
      <c r="CK21" s="464">
        <v>0</v>
      </c>
      <c r="CL21" s="464">
        <v>0</v>
      </c>
      <c r="CM21" s="464"/>
      <c r="CN21" s="461">
        <f t="shared" si="16"/>
        <v>0</v>
      </c>
      <c r="CO21" s="464">
        <v>0</v>
      </c>
      <c r="CP21" s="464">
        <v>0</v>
      </c>
      <c r="CQ21" s="464"/>
      <c r="CR21" s="464"/>
      <c r="CS21" s="461">
        <f t="shared" si="17"/>
        <v>0</v>
      </c>
      <c r="CT21" s="464"/>
      <c r="CU21" s="464"/>
      <c r="CV21" s="464"/>
      <c r="CW21" s="464"/>
      <c r="CX21" s="461">
        <f t="shared" si="18"/>
        <v>0</v>
      </c>
      <c r="CY21" s="464">
        <v>10.5497</v>
      </c>
      <c r="CZ21" s="464">
        <v>7.1916000000000002</v>
      </c>
      <c r="DA21" s="464">
        <v>6.8212000000000002</v>
      </c>
      <c r="DB21" s="464"/>
      <c r="DC21" s="461">
        <f t="shared" si="19"/>
        <v>24.5625</v>
      </c>
      <c r="DD21" s="464">
        <v>10.525</v>
      </c>
      <c r="DE21" s="464">
        <v>7.0533000000000001</v>
      </c>
      <c r="DF21" s="464">
        <v>6.3949999999999996</v>
      </c>
      <c r="DG21" s="464"/>
      <c r="DH21" s="461">
        <f t="shared" si="20"/>
        <v>23.973299999999998</v>
      </c>
      <c r="DI21" s="464">
        <v>22.655000000000001</v>
      </c>
      <c r="DJ21" s="464">
        <v>88.063999999999993</v>
      </c>
      <c r="DK21" s="464">
        <v>73.680400000000006</v>
      </c>
      <c r="DL21" s="464"/>
      <c r="DM21" s="461">
        <f t="shared" si="21"/>
        <v>184.39940000000001</v>
      </c>
      <c r="DN21" s="464">
        <v>15.459300000000001</v>
      </c>
      <c r="DO21" s="464">
        <v>75.645700000000005</v>
      </c>
      <c r="DP21" s="464">
        <v>68.741699999999994</v>
      </c>
      <c r="DQ21" s="464"/>
      <c r="DR21" s="461">
        <f t="shared" si="22"/>
        <v>159.8467</v>
      </c>
      <c r="DS21" s="464">
        <v>136387.22</v>
      </c>
      <c r="DT21" s="464"/>
      <c r="DU21" s="464"/>
      <c r="DV21" s="464"/>
      <c r="DW21" s="465">
        <f t="shared" si="23"/>
        <v>136387.22</v>
      </c>
    </row>
    <row r="22" spans="1:127">
      <c r="A22" s="458">
        <v>13</v>
      </c>
      <c r="B22" s="459" t="s">
        <v>594</v>
      </c>
      <c r="C22" s="464">
        <v>1647094.24</v>
      </c>
      <c r="D22" s="464">
        <v>10062329.5527</v>
      </c>
      <c r="E22" s="464">
        <v>4133503.9687000001</v>
      </c>
      <c r="F22" s="464"/>
      <c r="G22" s="461">
        <f t="shared" si="2"/>
        <v>15842927.761399999</v>
      </c>
      <c r="H22" s="464">
        <v>20</v>
      </c>
      <c r="I22" s="464">
        <v>60</v>
      </c>
      <c r="J22" s="464">
        <v>11</v>
      </c>
      <c r="K22" s="464"/>
      <c r="L22" s="461">
        <f t="shared" si="3"/>
        <v>91</v>
      </c>
      <c r="M22" s="464">
        <v>16</v>
      </c>
      <c r="N22" s="464">
        <v>31</v>
      </c>
      <c r="O22" s="464">
        <v>3</v>
      </c>
      <c r="P22" s="464"/>
      <c r="Q22" s="461">
        <f t="shared" si="4"/>
        <v>50</v>
      </c>
      <c r="R22" s="464"/>
      <c r="S22" s="464"/>
      <c r="T22" s="464"/>
      <c r="U22" s="464"/>
      <c r="V22" s="461">
        <f t="shared" si="5"/>
        <v>0</v>
      </c>
      <c r="W22" s="464">
        <v>1647094.24</v>
      </c>
      <c r="X22" s="464">
        <v>9892819.0282000005</v>
      </c>
      <c r="Y22" s="464">
        <v>3663298.0296999998</v>
      </c>
      <c r="Z22" s="464"/>
      <c r="AA22" s="461">
        <f t="shared" si="6"/>
        <v>15203211.297900001</v>
      </c>
      <c r="AB22" s="462"/>
      <c r="AC22" s="462"/>
      <c r="AD22" s="462"/>
      <c r="AE22" s="462"/>
      <c r="AF22" s="463"/>
      <c r="AG22" s="462"/>
      <c r="AH22" s="462"/>
      <c r="AI22" s="462"/>
      <c r="AJ22" s="462"/>
      <c r="AK22" s="463"/>
      <c r="AL22" s="462"/>
      <c r="AM22" s="462"/>
      <c r="AN22" s="462"/>
      <c r="AO22" s="462"/>
      <c r="AP22" s="463"/>
      <c r="AQ22" s="464">
        <v>61421.4568</v>
      </c>
      <c r="AR22" s="464">
        <v>375160.74369999999</v>
      </c>
      <c r="AS22" s="464">
        <v>82670.079299999998</v>
      </c>
      <c r="AT22" s="464"/>
      <c r="AU22" s="461">
        <f t="shared" si="7"/>
        <v>519252.27979999996</v>
      </c>
      <c r="AV22" s="464"/>
      <c r="AW22" s="464"/>
      <c r="AX22" s="464"/>
      <c r="AY22" s="464"/>
      <c r="AZ22" s="461">
        <f t="shared" si="8"/>
        <v>0</v>
      </c>
      <c r="BA22" s="464">
        <f t="shared" si="9"/>
        <v>61421.4568</v>
      </c>
      <c r="BB22" s="464">
        <f t="shared" si="0"/>
        <v>375160.74369999999</v>
      </c>
      <c r="BC22" s="464">
        <f t="shared" si="0"/>
        <v>82670.079299999998</v>
      </c>
      <c r="BD22" s="464">
        <f t="shared" si="0"/>
        <v>0</v>
      </c>
      <c r="BE22" s="461">
        <f t="shared" si="10"/>
        <v>519252.27979999996</v>
      </c>
      <c r="BF22" s="464">
        <v>927857.83</v>
      </c>
      <c r="BG22" s="464">
        <v>557108.89800000004</v>
      </c>
      <c r="BH22" s="464">
        <v>2591801.2661000001</v>
      </c>
      <c r="BI22" s="464"/>
      <c r="BJ22" s="461">
        <f t="shared" si="11"/>
        <v>4076767.9941000002</v>
      </c>
      <c r="BK22" s="464">
        <v>691153.21</v>
      </c>
      <c r="BL22" s="464">
        <v>1467181.9221999999</v>
      </c>
      <c r="BM22" s="464">
        <v>464127.91707222402</v>
      </c>
      <c r="BN22" s="464"/>
      <c r="BO22" s="461">
        <f t="shared" si="12"/>
        <v>2622463.0492722238</v>
      </c>
      <c r="BP22" s="460">
        <f t="shared" si="24"/>
        <v>18188.741700000021</v>
      </c>
      <c r="BQ22" s="460">
        <f t="shared" si="25"/>
        <v>25886.49689397309</v>
      </c>
      <c r="BR22" s="460">
        <f t="shared" si="26"/>
        <v>1996.8586</v>
      </c>
      <c r="BS22" s="460">
        <f t="shared" si="27"/>
        <v>0</v>
      </c>
      <c r="BT22" s="461">
        <f t="shared" si="13"/>
        <v>46072.09719397311</v>
      </c>
      <c r="BU22" s="464">
        <v>14799.960000000021</v>
      </c>
      <c r="BV22" s="464">
        <v>25775.268293973091</v>
      </c>
      <c r="BW22" s="464">
        <v>998.42930000000001</v>
      </c>
      <c r="BX22" s="464"/>
      <c r="BY22" s="461">
        <f t="shared" si="14"/>
        <v>41573.657593973112</v>
      </c>
      <c r="BZ22" s="464">
        <v>3388.7817</v>
      </c>
      <c r="CA22" s="464">
        <v>111.2286</v>
      </c>
      <c r="CB22" s="464">
        <v>998.42930000000001</v>
      </c>
      <c r="CC22" s="464"/>
      <c r="CD22" s="461">
        <f t="shared" si="1"/>
        <v>4498.4395999999997</v>
      </c>
      <c r="CE22" s="464">
        <v>3977.23</v>
      </c>
      <c r="CF22" s="464">
        <v>30077.045099999999</v>
      </c>
      <c r="CG22" s="464">
        <v>38100.0573</v>
      </c>
      <c r="CH22" s="464"/>
      <c r="CI22" s="461">
        <f t="shared" si="15"/>
        <v>72154.332399999999</v>
      </c>
      <c r="CJ22" s="464">
        <v>0</v>
      </c>
      <c r="CK22" s="464">
        <v>187.58519999999999</v>
      </c>
      <c r="CL22" s="464">
        <v>0</v>
      </c>
      <c r="CM22" s="464"/>
      <c r="CN22" s="461">
        <f t="shared" si="16"/>
        <v>187.58519999999999</v>
      </c>
      <c r="CO22" s="464">
        <v>0</v>
      </c>
      <c r="CP22" s="464">
        <v>0</v>
      </c>
      <c r="CQ22" s="464"/>
      <c r="CR22" s="464"/>
      <c r="CS22" s="461">
        <f t="shared" si="17"/>
        <v>0</v>
      </c>
      <c r="CT22" s="464"/>
      <c r="CU22" s="464"/>
      <c r="CV22" s="464"/>
      <c r="CW22" s="464"/>
      <c r="CX22" s="461">
        <f t="shared" si="18"/>
        <v>0</v>
      </c>
      <c r="CY22" s="464">
        <v>11.409700000000001</v>
      </c>
      <c r="CZ22" s="464">
        <v>7.6848999999999998</v>
      </c>
      <c r="DA22" s="464">
        <v>6.1478000000000002</v>
      </c>
      <c r="DB22" s="464"/>
      <c r="DC22" s="461">
        <f t="shared" si="19"/>
        <v>25.2424</v>
      </c>
      <c r="DD22" s="464">
        <v>11.2227</v>
      </c>
      <c r="DE22" s="464">
        <v>8</v>
      </c>
      <c r="DF22" s="464">
        <v>6</v>
      </c>
      <c r="DG22" s="464"/>
      <c r="DH22" s="461">
        <f t="shared" si="20"/>
        <v>25.2227</v>
      </c>
      <c r="DI22" s="464">
        <v>60.872900000000001</v>
      </c>
      <c r="DJ22" s="464">
        <v>85.864400000000003</v>
      </c>
      <c r="DK22" s="464">
        <v>76.793199999999999</v>
      </c>
      <c r="DL22" s="464"/>
      <c r="DM22" s="461">
        <f t="shared" si="21"/>
        <v>223.53050000000002</v>
      </c>
      <c r="DN22" s="464">
        <v>45.338000000000001</v>
      </c>
      <c r="DO22" s="464">
        <v>68.203800000000001</v>
      </c>
      <c r="DP22" s="464">
        <v>74.0321</v>
      </c>
      <c r="DQ22" s="464"/>
      <c r="DR22" s="461">
        <f t="shared" si="22"/>
        <v>187.57389999999998</v>
      </c>
      <c r="DS22" s="464">
        <v>605139.86</v>
      </c>
      <c r="DT22" s="464"/>
      <c r="DU22" s="464"/>
      <c r="DV22" s="464"/>
      <c r="DW22" s="465">
        <f t="shared" si="23"/>
        <v>605139.86</v>
      </c>
    </row>
    <row r="23" spans="1:127">
      <c r="A23" s="458">
        <v>14</v>
      </c>
      <c r="B23" s="459" t="s">
        <v>595</v>
      </c>
      <c r="C23" s="464">
        <v>10563549.779999999</v>
      </c>
      <c r="D23" s="464">
        <v>44661328.952</v>
      </c>
      <c r="E23" s="464">
        <v>3874975.3777000001</v>
      </c>
      <c r="F23" s="464"/>
      <c r="G23" s="461">
        <f t="shared" si="2"/>
        <v>59099854.109700002</v>
      </c>
      <c r="H23" s="464">
        <v>96</v>
      </c>
      <c r="I23" s="464">
        <v>253</v>
      </c>
      <c r="J23" s="464">
        <v>25</v>
      </c>
      <c r="K23" s="464"/>
      <c r="L23" s="461">
        <f t="shared" si="3"/>
        <v>374</v>
      </c>
      <c r="M23" s="464">
        <v>73</v>
      </c>
      <c r="N23" s="464">
        <v>144</v>
      </c>
      <c r="O23" s="464">
        <v>19</v>
      </c>
      <c r="P23" s="464"/>
      <c r="Q23" s="461">
        <f t="shared" si="4"/>
        <v>236</v>
      </c>
      <c r="R23" s="464"/>
      <c r="S23" s="464">
        <v>617133.98129999998</v>
      </c>
      <c r="T23" s="464"/>
      <c r="U23" s="464"/>
      <c r="V23" s="461">
        <f t="shared" si="5"/>
        <v>617133.98129999998</v>
      </c>
      <c r="W23" s="464">
        <v>10254967.647500001</v>
      </c>
      <c r="X23" s="464">
        <v>41209090.996600002</v>
      </c>
      <c r="Y23" s="464">
        <v>3796799.9541000002</v>
      </c>
      <c r="Z23" s="464"/>
      <c r="AA23" s="461">
        <f t="shared" si="6"/>
        <v>55260858.598200001</v>
      </c>
      <c r="AB23" s="462"/>
      <c r="AC23" s="462"/>
      <c r="AD23" s="462"/>
      <c r="AE23" s="462"/>
      <c r="AF23" s="463"/>
      <c r="AG23" s="462"/>
      <c r="AH23" s="462"/>
      <c r="AI23" s="462"/>
      <c r="AJ23" s="462"/>
      <c r="AK23" s="463"/>
      <c r="AL23" s="462"/>
      <c r="AM23" s="462"/>
      <c r="AN23" s="462"/>
      <c r="AO23" s="462"/>
      <c r="AP23" s="463"/>
      <c r="AQ23" s="464">
        <v>727230.09900000005</v>
      </c>
      <c r="AR23" s="464">
        <v>1407074.5800999999</v>
      </c>
      <c r="AS23" s="464">
        <v>78678.007500000007</v>
      </c>
      <c r="AT23" s="464"/>
      <c r="AU23" s="461">
        <f t="shared" si="7"/>
        <v>2212982.6865999997</v>
      </c>
      <c r="AV23" s="464"/>
      <c r="AW23" s="464"/>
      <c r="AX23" s="464"/>
      <c r="AY23" s="464"/>
      <c r="AZ23" s="461">
        <f t="shared" si="8"/>
        <v>0</v>
      </c>
      <c r="BA23" s="464">
        <f t="shared" si="9"/>
        <v>727230.09900000005</v>
      </c>
      <c r="BB23" s="464">
        <f t="shared" si="0"/>
        <v>1407074.5800999999</v>
      </c>
      <c r="BC23" s="464">
        <f t="shared" si="0"/>
        <v>78678.007500000007</v>
      </c>
      <c r="BD23" s="464">
        <f t="shared" si="0"/>
        <v>0</v>
      </c>
      <c r="BE23" s="461">
        <f t="shared" si="10"/>
        <v>2212982.6865999997</v>
      </c>
      <c r="BF23" s="464">
        <v>8981054.4600000009</v>
      </c>
      <c r="BG23" s="464">
        <v>13953360.4312</v>
      </c>
      <c r="BH23" s="464">
        <v>3900091.6129999999</v>
      </c>
      <c r="BI23" s="464"/>
      <c r="BJ23" s="461">
        <f t="shared" si="11"/>
        <v>26834506.504199997</v>
      </c>
      <c r="BK23" s="464">
        <v>7392666.96</v>
      </c>
      <c r="BL23" s="464">
        <v>14626970.325200001</v>
      </c>
      <c r="BM23" s="464">
        <v>3783416.3838</v>
      </c>
      <c r="BN23" s="464"/>
      <c r="BO23" s="461">
        <f t="shared" si="12"/>
        <v>25803053.669</v>
      </c>
      <c r="BP23" s="460">
        <f t="shared" si="24"/>
        <v>177117.13310000001</v>
      </c>
      <c r="BQ23" s="460">
        <f t="shared" si="25"/>
        <v>880758.03170493653</v>
      </c>
      <c r="BR23" s="460">
        <f t="shared" si="26"/>
        <v>2292.4207999999999</v>
      </c>
      <c r="BS23" s="460">
        <f t="shared" si="27"/>
        <v>0</v>
      </c>
      <c r="BT23" s="461">
        <f t="shared" si="13"/>
        <v>1060167.5856049366</v>
      </c>
      <c r="BU23" s="464">
        <v>175099.98699999999</v>
      </c>
      <c r="BV23" s="464">
        <v>876098.19490493648</v>
      </c>
      <c r="BW23" s="464">
        <v>1146.2103999999999</v>
      </c>
      <c r="BX23" s="464"/>
      <c r="BY23" s="461">
        <f t="shared" si="14"/>
        <v>1052344.3923049364</v>
      </c>
      <c r="BZ23" s="464">
        <v>2017.1460999999999</v>
      </c>
      <c r="CA23" s="464">
        <v>4659.8368</v>
      </c>
      <c r="CB23" s="464">
        <v>1146.2103999999999</v>
      </c>
      <c r="CC23" s="464"/>
      <c r="CD23" s="461">
        <f t="shared" si="1"/>
        <v>7823.1932999999999</v>
      </c>
      <c r="CE23" s="464">
        <v>43425.72</v>
      </c>
      <c r="CF23" s="464">
        <v>117422.2043</v>
      </c>
      <c r="CG23" s="464">
        <v>7869.2561999999998</v>
      </c>
      <c r="CH23" s="464"/>
      <c r="CI23" s="461">
        <f t="shared" si="15"/>
        <v>168717.18050000002</v>
      </c>
      <c r="CJ23" s="464">
        <v>372.35</v>
      </c>
      <c r="CK23" s="464">
        <v>12533.959500000001</v>
      </c>
      <c r="CL23" s="464">
        <v>0</v>
      </c>
      <c r="CM23" s="464"/>
      <c r="CN23" s="461">
        <f t="shared" si="16"/>
        <v>12906.309500000001</v>
      </c>
      <c r="CO23" s="464">
        <v>0</v>
      </c>
      <c r="CP23" s="464">
        <v>2.13</v>
      </c>
      <c r="CQ23" s="464"/>
      <c r="CR23" s="464"/>
      <c r="CS23" s="461">
        <f t="shared" si="17"/>
        <v>2.13</v>
      </c>
      <c r="CT23" s="464"/>
      <c r="CU23" s="464"/>
      <c r="CV23" s="464"/>
      <c r="CW23" s="464"/>
      <c r="CX23" s="461">
        <f t="shared" si="18"/>
        <v>0</v>
      </c>
      <c r="CY23" s="464">
        <v>11.603199999999999</v>
      </c>
      <c r="CZ23" s="464">
        <v>7.8170999999999999</v>
      </c>
      <c r="DA23" s="464">
        <v>6.8949999999999996</v>
      </c>
      <c r="DB23" s="464"/>
      <c r="DC23" s="461">
        <f t="shared" si="19"/>
        <v>26.315299999999997</v>
      </c>
      <c r="DD23" s="464">
        <v>11.017099999999999</v>
      </c>
      <c r="DE23" s="464">
        <v>7.3143000000000002</v>
      </c>
      <c r="DF23" s="464">
        <v>6.2255000000000003</v>
      </c>
      <c r="DG23" s="464"/>
      <c r="DH23" s="461">
        <f t="shared" si="20"/>
        <v>24.556899999999999</v>
      </c>
      <c r="DI23" s="464">
        <v>25.3567</v>
      </c>
      <c r="DJ23" s="464">
        <v>68.662800000000004</v>
      </c>
      <c r="DK23" s="464">
        <v>42.567100000000003</v>
      </c>
      <c r="DL23" s="464"/>
      <c r="DM23" s="461">
        <f t="shared" si="21"/>
        <v>136.5866</v>
      </c>
      <c r="DN23" s="464">
        <v>17.864999999999998</v>
      </c>
      <c r="DO23" s="464">
        <v>57.3431</v>
      </c>
      <c r="DP23" s="464">
        <v>34.892299999999999</v>
      </c>
      <c r="DQ23" s="464"/>
      <c r="DR23" s="461">
        <f t="shared" si="22"/>
        <v>110.10040000000001</v>
      </c>
      <c r="DS23" s="464">
        <v>1126983.3999999999</v>
      </c>
      <c r="DT23" s="464"/>
      <c r="DU23" s="464"/>
      <c r="DV23" s="464"/>
      <c r="DW23" s="465">
        <f t="shared" si="23"/>
        <v>1126983.3999999999</v>
      </c>
    </row>
    <row r="24" spans="1:127">
      <c r="A24" s="458">
        <v>15</v>
      </c>
      <c r="B24" s="459" t="s">
        <v>596</v>
      </c>
      <c r="C24" s="464">
        <v>13325739.630000001</v>
      </c>
      <c r="D24" s="464">
        <v>19290350.0185</v>
      </c>
      <c r="E24" s="464">
        <v>1105580.8611000001</v>
      </c>
      <c r="F24" s="464"/>
      <c r="G24" s="461">
        <f t="shared" si="2"/>
        <v>33721670.509600006</v>
      </c>
      <c r="H24" s="464">
        <v>31</v>
      </c>
      <c r="I24" s="464">
        <v>93</v>
      </c>
      <c r="J24" s="464">
        <v>8</v>
      </c>
      <c r="K24" s="464"/>
      <c r="L24" s="461">
        <f t="shared" si="3"/>
        <v>132</v>
      </c>
      <c r="M24" s="464">
        <v>25</v>
      </c>
      <c r="N24" s="464">
        <v>47</v>
      </c>
      <c r="O24" s="464">
        <v>6</v>
      </c>
      <c r="P24" s="464"/>
      <c r="Q24" s="461">
        <f t="shared" si="4"/>
        <v>78</v>
      </c>
      <c r="R24" s="464"/>
      <c r="S24" s="464"/>
      <c r="T24" s="464"/>
      <c r="U24" s="464"/>
      <c r="V24" s="461">
        <f t="shared" si="5"/>
        <v>0</v>
      </c>
      <c r="W24" s="464">
        <v>11707227.118000001</v>
      </c>
      <c r="X24" s="464">
        <v>17507960.407499999</v>
      </c>
      <c r="Y24" s="464">
        <v>671339.68819999998</v>
      </c>
      <c r="Z24" s="464"/>
      <c r="AA24" s="461">
        <f t="shared" si="6"/>
        <v>29886527.2137</v>
      </c>
      <c r="AB24" s="462"/>
      <c r="AC24" s="462"/>
      <c r="AD24" s="462"/>
      <c r="AE24" s="462"/>
      <c r="AF24" s="463"/>
      <c r="AG24" s="462"/>
      <c r="AH24" s="462"/>
      <c r="AI24" s="462"/>
      <c r="AJ24" s="462"/>
      <c r="AK24" s="463"/>
      <c r="AL24" s="462"/>
      <c r="AM24" s="462"/>
      <c r="AN24" s="462"/>
      <c r="AO24" s="462"/>
      <c r="AP24" s="463"/>
      <c r="AQ24" s="464">
        <v>268496.13179999997</v>
      </c>
      <c r="AR24" s="464">
        <v>635339.31940000004</v>
      </c>
      <c r="AS24" s="464">
        <v>26788.054899999999</v>
      </c>
      <c r="AT24" s="464"/>
      <c r="AU24" s="461">
        <f t="shared" si="7"/>
        <v>930623.5061</v>
      </c>
      <c r="AV24" s="464"/>
      <c r="AW24" s="464"/>
      <c r="AX24" s="464"/>
      <c r="AY24" s="464"/>
      <c r="AZ24" s="461">
        <f t="shared" si="8"/>
        <v>0</v>
      </c>
      <c r="BA24" s="464">
        <f t="shared" si="9"/>
        <v>268496.13179999997</v>
      </c>
      <c r="BB24" s="464">
        <f t="shared" si="9"/>
        <v>635339.31940000004</v>
      </c>
      <c r="BC24" s="464">
        <f t="shared" si="9"/>
        <v>26788.054899999999</v>
      </c>
      <c r="BD24" s="464">
        <f t="shared" si="9"/>
        <v>0</v>
      </c>
      <c r="BE24" s="461">
        <f t="shared" si="10"/>
        <v>930623.5061</v>
      </c>
      <c r="BF24" s="464">
        <v>6195400</v>
      </c>
      <c r="BG24" s="464">
        <v>3238721.9418000001</v>
      </c>
      <c r="BH24" s="464">
        <v>140394.97399999999</v>
      </c>
      <c r="BI24" s="464"/>
      <c r="BJ24" s="461">
        <f t="shared" si="11"/>
        <v>9574516.9157999996</v>
      </c>
      <c r="BK24" s="464">
        <v>709680.67</v>
      </c>
      <c r="BL24" s="464">
        <v>2441242.4235</v>
      </c>
      <c r="BM24" s="464">
        <v>322013.8848</v>
      </c>
      <c r="BN24" s="464"/>
      <c r="BO24" s="461">
        <f t="shared" si="12"/>
        <v>3472936.9783000001</v>
      </c>
      <c r="BP24" s="460">
        <f t="shared" si="24"/>
        <v>0</v>
      </c>
      <c r="BQ24" s="460">
        <f t="shared" si="25"/>
        <v>175593.59270506064</v>
      </c>
      <c r="BR24" s="460">
        <f t="shared" si="26"/>
        <v>29251.999999999996</v>
      </c>
      <c r="BS24" s="460">
        <f t="shared" si="27"/>
        <v>0</v>
      </c>
      <c r="BT24" s="461">
        <f t="shared" si="13"/>
        <v>204845.59270506064</v>
      </c>
      <c r="BU24" s="464"/>
      <c r="BV24" s="464">
        <v>171827.64650506063</v>
      </c>
      <c r="BW24" s="464">
        <v>29251.999999999996</v>
      </c>
      <c r="BX24" s="464"/>
      <c r="BY24" s="461">
        <f t="shared" si="14"/>
        <v>201079.64650506063</v>
      </c>
      <c r="BZ24" s="464"/>
      <c r="CA24" s="464">
        <v>3765.9461999999999</v>
      </c>
      <c r="CB24" s="464">
        <v>0</v>
      </c>
      <c r="CC24" s="464"/>
      <c r="CD24" s="461">
        <f t="shared" si="1"/>
        <v>3765.9461999999999</v>
      </c>
      <c r="CE24" s="464">
        <v>46315.77</v>
      </c>
      <c r="CF24" s="464">
        <v>103463.79580000001</v>
      </c>
      <c r="CG24" s="464">
        <v>5235.4058999999997</v>
      </c>
      <c r="CH24" s="464"/>
      <c r="CI24" s="461">
        <f t="shared" si="15"/>
        <v>155014.97170000002</v>
      </c>
      <c r="CJ24" s="464">
        <v>0</v>
      </c>
      <c r="CK24" s="464">
        <v>0</v>
      </c>
      <c r="CL24" s="464">
        <v>0</v>
      </c>
      <c r="CM24" s="464"/>
      <c r="CN24" s="461">
        <f t="shared" si="16"/>
        <v>0</v>
      </c>
      <c r="CO24" s="464"/>
      <c r="CP24" s="464"/>
      <c r="CQ24" s="464"/>
      <c r="CR24" s="464"/>
      <c r="CS24" s="461">
        <f t="shared" si="17"/>
        <v>0</v>
      </c>
      <c r="CT24" s="464"/>
      <c r="CU24" s="464"/>
      <c r="CV24" s="464"/>
      <c r="CW24" s="464"/>
      <c r="CX24" s="461">
        <f t="shared" si="18"/>
        <v>0</v>
      </c>
      <c r="CY24" s="464">
        <v>10.717499999999999</v>
      </c>
      <c r="CZ24" s="464">
        <v>7.8422999999999998</v>
      </c>
      <c r="DA24" s="464">
        <v>7.4051</v>
      </c>
      <c r="DB24" s="464"/>
      <c r="DC24" s="461">
        <f t="shared" si="19"/>
        <v>25.9649</v>
      </c>
      <c r="DD24" s="464">
        <v>10.3363</v>
      </c>
      <c r="DE24" s="464">
        <v>7.7805</v>
      </c>
      <c r="DF24" s="464"/>
      <c r="DG24" s="464"/>
      <c r="DH24" s="461">
        <f t="shared" si="20"/>
        <v>18.116799999999998</v>
      </c>
      <c r="DI24" s="464">
        <v>58.932499999999997</v>
      </c>
      <c r="DJ24" s="464">
        <v>84.508899999999997</v>
      </c>
      <c r="DK24" s="464">
        <v>58.7928</v>
      </c>
      <c r="DL24" s="464"/>
      <c r="DM24" s="461">
        <f t="shared" si="21"/>
        <v>202.23419999999999</v>
      </c>
      <c r="DN24" s="464">
        <v>47.105800000000002</v>
      </c>
      <c r="DO24" s="464">
        <v>68.903400000000005</v>
      </c>
      <c r="DP24" s="464">
        <v>42.935899999999997</v>
      </c>
      <c r="DQ24" s="464"/>
      <c r="DR24" s="461">
        <f t="shared" si="22"/>
        <v>158.9451</v>
      </c>
      <c r="DS24" s="464">
        <v>2530720.6800000002</v>
      </c>
      <c r="DT24" s="464"/>
      <c r="DU24" s="464"/>
      <c r="DV24" s="464"/>
      <c r="DW24" s="465">
        <f t="shared" si="23"/>
        <v>2530720.6800000002</v>
      </c>
    </row>
    <row r="25" spans="1:127">
      <c r="A25" s="458">
        <v>16</v>
      </c>
      <c r="B25" s="459" t="s">
        <v>597</v>
      </c>
      <c r="C25" s="464">
        <v>3663921.65</v>
      </c>
      <c r="D25" s="464">
        <v>57739000.485600002</v>
      </c>
      <c r="E25" s="464">
        <v>4173712.9194999998</v>
      </c>
      <c r="F25" s="464"/>
      <c r="G25" s="461">
        <f t="shared" si="2"/>
        <v>65576635.055100001</v>
      </c>
      <c r="H25" s="464">
        <v>50</v>
      </c>
      <c r="I25" s="464">
        <v>262</v>
      </c>
      <c r="J25" s="464">
        <v>5</v>
      </c>
      <c r="K25" s="464"/>
      <c r="L25" s="461">
        <f t="shared" si="3"/>
        <v>317</v>
      </c>
      <c r="M25" s="464">
        <v>34</v>
      </c>
      <c r="N25" s="464">
        <v>120</v>
      </c>
      <c r="O25" s="464">
        <v>4</v>
      </c>
      <c r="P25" s="464"/>
      <c r="Q25" s="461">
        <f t="shared" si="4"/>
        <v>158</v>
      </c>
      <c r="R25" s="464"/>
      <c r="S25" s="464"/>
      <c r="T25" s="464"/>
      <c r="U25" s="464"/>
      <c r="V25" s="461">
        <f t="shared" si="5"/>
        <v>0</v>
      </c>
      <c r="W25" s="464">
        <v>3530659.2075999998</v>
      </c>
      <c r="X25" s="464">
        <v>57279620.608900003</v>
      </c>
      <c r="Y25" s="464">
        <v>4173712.9194999998</v>
      </c>
      <c r="Z25" s="464"/>
      <c r="AA25" s="461">
        <f t="shared" si="6"/>
        <v>64983992.736000001</v>
      </c>
      <c r="AB25" s="462"/>
      <c r="AC25" s="462"/>
      <c r="AD25" s="462"/>
      <c r="AE25" s="462"/>
      <c r="AF25" s="463"/>
      <c r="AG25" s="462"/>
      <c r="AH25" s="462"/>
      <c r="AI25" s="462"/>
      <c r="AJ25" s="462"/>
      <c r="AK25" s="463"/>
      <c r="AL25" s="462"/>
      <c r="AM25" s="462"/>
      <c r="AN25" s="462"/>
      <c r="AO25" s="462"/>
      <c r="AP25" s="463"/>
      <c r="AQ25" s="464">
        <v>73278.433000000005</v>
      </c>
      <c r="AR25" s="464">
        <v>2156179.7074000002</v>
      </c>
      <c r="AS25" s="464">
        <v>83474.258499999996</v>
      </c>
      <c r="AT25" s="464"/>
      <c r="AU25" s="461">
        <f t="shared" si="7"/>
        <v>2312932.3989000004</v>
      </c>
      <c r="AV25" s="464"/>
      <c r="AW25" s="464"/>
      <c r="AX25" s="464"/>
      <c r="AY25" s="464"/>
      <c r="AZ25" s="461">
        <f t="shared" si="8"/>
        <v>0</v>
      </c>
      <c r="BA25" s="464">
        <f t="shared" si="9"/>
        <v>73278.433000000005</v>
      </c>
      <c r="BB25" s="464">
        <f t="shared" si="9"/>
        <v>2156179.7074000002</v>
      </c>
      <c r="BC25" s="464">
        <f t="shared" si="9"/>
        <v>83474.258499999996</v>
      </c>
      <c r="BD25" s="464">
        <f t="shared" si="9"/>
        <v>0</v>
      </c>
      <c r="BE25" s="461">
        <f t="shared" si="10"/>
        <v>2312932.3989000004</v>
      </c>
      <c r="BF25" s="464">
        <v>26650.080000000002</v>
      </c>
      <c r="BG25" s="464">
        <v>5235743.8</v>
      </c>
      <c r="BH25" s="464">
        <v>351024</v>
      </c>
      <c r="BI25" s="464"/>
      <c r="BJ25" s="461">
        <f t="shared" si="11"/>
        <v>5613417.8799999999</v>
      </c>
      <c r="BK25" s="464">
        <v>1010012.13</v>
      </c>
      <c r="BL25" s="464">
        <v>7068887.6693000002</v>
      </c>
      <c r="BM25" s="464">
        <v>45561.9499</v>
      </c>
      <c r="BN25" s="464"/>
      <c r="BO25" s="461">
        <f t="shared" si="12"/>
        <v>8124461.7492000004</v>
      </c>
      <c r="BP25" s="460">
        <f t="shared" si="24"/>
        <v>0</v>
      </c>
      <c r="BQ25" s="460">
        <f t="shared" si="25"/>
        <v>2066734.7394102796</v>
      </c>
      <c r="BR25" s="460">
        <f t="shared" si="26"/>
        <v>0</v>
      </c>
      <c r="BS25" s="460">
        <f t="shared" si="27"/>
        <v>0</v>
      </c>
      <c r="BT25" s="461">
        <f t="shared" si="13"/>
        <v>2066734.7394102796</v>
      </c>
      <c r="BU25" s="464"/>
      <c r="BV25" s="464">
        <v>1990329.0148102795</v>
      </c>
      <c r="BW25" s="464"/>
      <c r="BX25" s="464"/>
      <c r="BY25" s="461">
        <f t="shared" si="14"/>
        <v>1990329.0148102795</v>
      </c>
      <c r="BZ25" s="464"/>
      <c r="CA25" s="464">
        <v>76405.724600000001</v>
      </c>
      <c r="CB25" s="464">
        <v>0</v>
      </c>
      <c r="CC25" s="464"/>
      <c r="CD25" s="461">
        <f t="shared" si="1"/>
        <v>76405.724600000001</v>
      </c>
      <c r="CE25" s="464">
        <v>21519.91</v>
      </c>
      <c r="CF25" s="464">
        <v>173847.6477</v>
      </c>
      <c r="CG25" s="464">
        <v>7903.8027000000002</v>
      </c>
      <c r="CH25" s="464"/>
      <c r="CI25" s="461">
        <f t="shared" si="15"/>
        <v>203271.36040000001</v>
      </c>
      <c r="CJ25" s="464">
        <v>0</v>
      </c>
      <c r="CK25" s="464">
        <v>1061.9594</v>
      </c>
      <c r="CL25" s="464">
        <v>0</v>
      </c>
      <c r="CM25" s="464"/>
      <c r="CN25" s="461">
        <f t="shared" si="16"/>
        <v>1061.9594</v>
      </c>
      <c r="CO25" s="464"/>
      <c r="CP25" s="464"/>
      <c r="CQ25" s="464"/>
      <c r="CR25" s="464"/>
      <c r="CS25" s="461">
        <f t="shared" si="17"/>
        <v>0</v>
      </c>
      <c r="CT25" s="464"/>
      <c r="CU25" s="464"/>
      <c r="CV25" s="464"/>
      <c r="CW25" s="464"/>
      <c r="CX25" s="461">
        <f t="shared" si="18"/>
        <v>0</v>
      </c>
      <c r="CY25" s="464">
        <v>11.767300000000001</v>
      </c>
      <c r="CZ25" s="464">
        <v>7.5335999999999999</v>
      </c>
      <c r="DA25" s="464">
        <v>6.1401000000000003</v>
      </c>
      <c r="DB25" s="464"/>
      <c r="DC25" s="461">
        <f t="shared" si="19"/>
        <v>25.440999999999999</v>
      </c>
      <c r="DD25" s="464">
        <v>11</v>
      </c>
      <c r="DE25" s="464">
        <v>7.5975000000000001</v>
      </c>
      <c r="DF25" s="464">
        <v>7</v>
      </c>
      <c r="DG25" s="464"/>
      <c r="DH25" s="461">
        <f t="shared" si="20"/>
        <v>25.5975</v>
      </c>
      <c r="DI25" s="464">
        <v>76.339799999999997</v>
      </c>
      <c r="DJ25" s="464">
        <v>115.0189</v>
      </c>
      <c r="DK25" s="464">
        <v>173.80019999999999</v>
      </c>
      <c r="DL25" s="464"/>
      <c r="DM25" s="461">
        <f t="shared" si="21"/>
        <v>365.15890000000002</v>
      </c>
      <c r="DN25" s="464">
        <v>64.475499999999997</v>
      </c>
      <c r="DO25" s="464">
        <v>98.640799999999999</v>
      </c>
      <c r="DP25" s="464">
        <v>165.57310000000001</v>
      </c>
      <c r="DQ25" s="464"/>
      <c r="DR25" s="461">
        <f t="shared" si="22"/>
        <v>328.68939999999998</v>
      </c>
      <c r="DS25" s="464">
        <v>1302449.71</v>
      </c>
      <c r="DT25" s="464">
        <v>30755.611099999998</v>
      </c>
      <c r="DU25" s="464"/>
      <c r="DV25" s="464"/>
      <c r="DW25" s="465">
        <f t="shared" si="23"/>
        <v>1333205.3211000001</v>
      </c>
    </row>
    <row r="26" spans="1:127">
      <c r="A26" s="458">
        <v>17</v>
      </c>
      <c r="B26" s="459" t="s">
        <v>598</v>
      </c>
      <c r="C26" s="464">
        <v>1472931.62</v>
      </c>
      <c r="D26" s="464">
        <v>22601471.844999999</v>
      </c>
      <c r="E26" s="464">
        <v>783271.88219999999</v>
      </c>
      <c r="F26" s="464"/>
      <c r="G26" s="461">
        <f t="shared" si="2"/>
        <v>24857675.347199999</v>
      </c>
      <c r="H26" s="464">
        <v>25</v>
      </c>
      <c r="I26" s="464">
        <v>99</v>
      </c>
      <c r="J26" s="464">
        <v>5</v>
      </c>
      <c r="K26" s="464"/>
      <c r="L26" s="461">
        <f t="shared" si="3"/>
        <v>129</v>
      </c>
      <c r="M26" s="464">
        <v>21</v>
      </c>
      <c r="N26" s="464">
        <v>58</v>
      </c>
      <c r="O26" s="464">
        <v>3</v>
      </c>
      <c r="P26" s="464"/>
      <c r="Q26" s="461">
        <f t="shared" si="4"/>
        <v>82</v>
      </c>
      <c r="R26" s="464"/>
      <c r="S26" s="464"/>
      <c r="T26" s="464"/>
      <c r="U26" s="464"/>
      <c r="V26" s="461">
        <f t="shared" si="5"/>
        <v>0</v>
      </c>
      <c r="W26" s="464">
        <v>1464345.0012999999</v>
      </c>
      <c r="X26" s="464">
        <v>22477188.3818</v>
      </c>
      <c r="Y26" s="464">
        <v>783271.88219999999</v>
      </c>
      <c r="Z26" s="464"/>
      <c r="AA26" s="461">
        <f t="shared" si="6"/>
        <v>24724805.265299998</v>
      </c>
      <c r="AB26" s="462"/>
      <c r="AC26" s="462"/>
      <c r="AD26" s="462"/>
      <c r="AE26" s="462"/>
      <c r="AF26" s="463"/>
      <c r="AG26" s="462"/>
      <c r="AH26" s="462"/>
      <c r="AI26" s="462"/>
      <c r="AJ26" s="462"/>
      <c r="AK26" s="463"/>
      <c r="AL26" s="462"/>
      <c r="AM26" s="462"/>
      <c r="AN26" s="462"/>
      <c r="AO26" s="462"/>
      <c r="AP26" s="463"/>
      <c r="AQ26" s="464">
        <v>37008.515599999999</v>
      </c>
      <c r="AR26" s="464">
        <v>1177729.1666999999</v>
      </c>
      <c r="AS26" s="464">
        <v>15665.437599999999</v>
      </c>
      <c r="AT26" s="464"/>
      <c r="AU26" s="461">
        <f t="shared" si="7"/>
        <v>1230403.1199</v>
      </c>
      <c r="AV26" s="464"/>
      <c r="AW26" s="464"/>
      <c r="AX26" s="464"/>
      <c r="AY26" s="464"/>
      <c r="AZ26" s="461">
        <f t="shared" si="8"/>
        <v>0</v>
      </c>
      <c r="BA26" s="464">
        <f t="shared" si="9"/>
        <v>37008.515599999999</v>
      </c>
      <c r="BB26" s="464">
        <f t="shared" si="9"/>
        <v>1177729.1666999999</v>
      </c>
      <c r="BC26" s="464">
        <f t="shared" si="9"/>
        <v>15665.437599999999</v>
      </c>
      <c r="BD26" s="464">
        <f t="shared" si="9"/>
        <v>0</v>
      </c>
      <c r="BE26" s="461">
        <f t="shared" si="10"/>
        <v>1230403.1199</v>
      </c>
      <c r="BF26" s="464">
        <v>404716.55</v>
      </c>
      <c r="BG26" s="464">
        <v>6107542.2000000002</v>
      </c>
      <c r="BH26" s="464">
        <v>121980.84</v>
      </c>
      <c r="BI26" s="464"/>
      <c r="BJ26" s="461">
        <f t="shared" si="11"/>
        <v>6634239.5899999999</v>
      </c>
      <c r="BK26" s="464">
        <v>329642.95</v>
      </c>
      <c r="BL26" s="464">
        <v>3993583.3969999999</v>
      </c>
      <c r="BM26" s="464">
        <v>13632.309499999999</v>
      </c>
      <c r="BN26" s="464"/>
      <c r="BO26" s="461">
        <f t="shared" si="12"/>
        <v>4336858.6565000005</v>
      </c>
      <c r="BP26" s="460">
        <f t="shared" si="24"/>
        <v>0</v>
      </c>
      <c r="BQ26" s="460">
        <f t="shared" si="25"/>
        <v>107290.05509861581</v>
      </c>
      <c r="BR26" s="460">
        <f t="shared" si="26"/>
        <v>0</v>
      </c>
      <c r="BS26" s="460">
        <f t="shared" si="27"/>
        <v>0</v>
      </c>
      <c r="BT26" s="461">
        <f t="shared" si="13"/>
        <v>107290.05509861581</v>
      </c>
      <c r="BU26" s="464"/>
      <c r="BV26" s="464">
        <v>97755.871398615811</v>
      </c>
      <c r="BW26" s="464"/>
      <c r="BX26" s="464"/>
      <c r="BY26" s="461">
        <f t="shared" si="14"/>
        <v>97755.871398615811</v>
      </c>
      <c r="BZ26" s="464"/>
      <c r="CA26" s="464">
        <v>9534.1836999999996</v>
      </c>
      <c r="CB26" s="464">
        <v>0</v>
      </c>
      <c r="CC26" s="464"/>
      <c r="CD26" s="461">
        <f t="shared" si="1"/>
        <v>9534.1836999999996</v>
      </c>
      <c r="CE26" s="464">
        <v>6789.85</v>
      </c>
      <c r="CF26" s="464">
        <v>95841.157699999996</v>
      </c>
      <c r="CG26" s="464">
        <v>454.95620000000002</v>
      </c>
      <c r="CH26" s="464"/>
      <c r="CI26" s="461">
        <f t="shared" si="15"/>
        <v>103085.9639</v>
      </c>
      <c r="CJ26" s="464">
        <v>74.400000000000006</v>
      </c>
      <c r="CK26" s="464">
        <v>1.9814000000000001</v>
      </c>
      <c r="CL26" s="464">
        <v>0</v>
      </c>
      <c r="CM26" s="464"/>
      <c r="CN26" s="461">
        <f t="shared" si="16"/>
        <v>76.381399999999999</v>
      </c>
      <c r="CO26" s="464"/>
      <c r="CP26" s="464">
        <v>46.958199999999998</v>
      </c>
      <c r="CQ26" s="464"/>
      <c r="CR26" s="464"/>
      <c r="CS26" s="461">
        <f t="shared" si="17"/>
        <v>46.958199999999998</v>
      </c>
      <c r="CT26" s="464"/>
      <c r="CU26" s="464"/>
      <c r="CV26" s="464"/>
      <c r="CW26" s="464"/>
      <c r="CX26" s="461">
        <f t="shared" si="18"/>
        <v>0</v>
      </c>
      <c r="CY26" s="464">
        <v>11.277100000000001</v>
      </c>
      <c r="CZ26" s="464">
        <v>7.9249000000000001</v>
      </c>
      <c r="DA26" s="464">
        <v>6.2401999999999997</v>
      </c>
      <c r="DB26" s="464"/>
      <c r="DC26" s="461">
        <f t="shared" si="19"/>
        <v>25.4422</v>
      </c>
      <c r="DD26" s="464">
        <v>11.842000000000001</v>
      </c>
      <c r="DE26" s="464">
        <v>7.0629</v>
      </c>
      <c r="DF26" s="464">
        <v>7</v>
      </c>
      <c r="DG26" s="464"/>
      <c r="DH26" s="461">
        <f t="shared" si="20"/>
        <v>25.904900000000001</v>
      </c>
      <c r="DI26" s="464">
        <v>61.488</v>
      </c>
      <c r="DJ26" s="464">
        <v>108.6426</v>
      </c>
      <c r="DK26" s="464">
        <v>111.5498</v>
      </c>
      <c r="DL26" s="464"/>
      <c r="DM26" s="461">
        <f t="shared" si="21"/>
        <v>281.68040000000002</v>
      </c>
      <c r="DN26" s="464">
        <v>48.282899999999998</v>
      </c>
      <c r="DO26" s="464">
        <v>95.692099999999996</v>
      </c>
      <c r="DP26" s="464">
        <v>101.8921</v>
      </c>
      <c r="DQ26" s="464"/>
      <c r="DR26" s="461">
        <f t="shared" si="22"/>
        <v>245.86709999999999</v>
      </c>
      <c r="DS26" s="464">
        <v>974480.97</v>
      </c>
      <c r="DT26" s="464"/>
      <c r="DU26" s="464"/>
      <c r="DV26" s="464"/>
      <c r="DW26" s="465">
        <f t="shared" si="23"/>
        <v>974480.97</v>
      </c>
    </row>
    <row r="27" spans="1:127">
      <c r="A27" s="458">
        <v>18</v>
      </c>
      <c r="B27" s="459" t="s">
        <v>599</v>
      </c>
      <c r="C27" s="464">
        <v>185108</v>
      </c>
      <c r="D27" s="464">
        <v>1002016.8219</v>
      </c>
      <c r="E27" s="464">
        <v>7533.9988999999996</v>
      </c>
      <c r="F27" s="464"/>
      <c r="G27" s="461">
        <f t="shared" si="2"/>
        <v>1194658.8207999999</v>
      </c>
      <c r="H27" s="464">
        <v>3</v>
      </c>
      <c r="I27" s="464">
        <v>20</v>
      </c>
      <c r="J27" s="464">
        <v>1</v>
      </c>
      <c r="K27" s="464"/>
      <c r="L27" s="461">
        <f t="shared" si="3"/>
        <v>24</v>
      </c>
      <c r="M27" s="464">
        <v>3</v>
      </c>
      <c r="N27" s="464">
        <v>9</v>
      </c>
      <c r="O27" s="464">
        <v>1</v>
      </c>
      <c r="P27" s="464"/>
      <c r="Q27" s="461">
        <f t="shared" si="4"/>
        <v>13</v>
      </c>
      <c r="R27" s="464"/>
      <c r="S27" s="464"/>
      <c r="T27" s="464"/>
      <c r="U27" s="464"/>
      <c r="V27" s="461">
        <f t="shared" si="5"/>
        <v>0</v>
      </c>
      <c r="W27" s="464">
        <v>185108</v>
      </c>
      <c r="X27" s="464">
        <v>965558.8308</v>
      </c>
      <c r="Y27" s="464">
        <v>7533.9988999999996</v>
      </c>
      <c r="Z27" s="464"/>
      <c r="AA27" s="461">
        <f t="shared" si="6"/>
        <v>1158200.8297000001</v>
      </c>
      <c r="AB27" s="462"/>
      <c r="AC27" s="462"/>
      <c r="AD27" s="462"/>
      <c r="AE27" s="462"/>
      <c r="AF27" s="463"/>
      <c r="AG27" s="462"/>
      <c r="AH27" s="462"/>
      <c r="AI27" s="462"/>
      <c r="AJ27" s="462"/>
      <c r="AK27" s="463"/>
      <c r="AL27" s="462"/>
      <c r="AM27" s="462"/>
      <c r="AN27" s="462"/>
      <c r="AO27" s="462"/>
      <c r="AP27" s="463"/>
      <c r="AQ27" s="464">
        <v>18510.8</v>
      </c>
      <c r="AR27" s="464">
        <v>30694.669699999999</v>
      </c>
      <c r="AS27" s="464">
        <v>150.68</v>
      </c>
      <c r="AT27" s="464"/>
      <c r="AU27" s="461">
        <f t="shared" si="7"/>
        <v>49356.149700000002</v>
      </c>
      <c r="AV27" s="464"/>
      <c r="AW27" s="464"/>
      <c r="AX27" s="464"/>
      <c r="AY27" s="464"/>
      <c r="AZ27" s="461">
        <f t="shared" si="8"/>
        <v>0</v>
      </c>
      <c r="BA27" s="464">
        <f t="shared" si="9"/>
        <v>18510.8</v>
      </c>
      <c r="BB27" s="464">
        <f t="shared" si="9"/>
        <v>30694.669699999999</v>
      </c>
      <c r="BC27" s="464">
        <f t="shared" si="9"/>
        <v>150.68</v>
      </c>
      <c r="BD27" s="464">
        <f t="shared" si="9"/>
        <v>0</v>
      </c>
      <c r="BE27" s="461">
        <f t="shared" si="10"/>
        <v>49356.149700000002</v>
      </c>
      <c r="BF27" s="464">
        <v>185108</v>
      </c>
      <c r="BG27" s="464">
        <v>91474.4378</v>
      </c>
      <c r="BH27" s="464"/>
      <c r="BI27" s="464"/>
      <c r="BJ27" s="461">
        <f t="shared" si="11"/>
        <v>276582.43780000001</v>
      </c>
      <c r="BK27" s="464">
        <v>191751.63</v>
      </c>
      <c r="BL27" s="464">
        <v>188808.6735</v>
      </c>
      <c r="BM27" s="464">
        <v>11160.8958</v>
      </c>
      <c r="BN27" s="464"/>
      <c r="BO27" s="461">
        <f t="shared" si="12"/>
        <v>391721.19930000004</v>
      </c>
      <c r="BP27" s="460">
        <f t="shared" si="24"/>
        <v>4993.04</v>
      </c>
      <c r="BQ27" s="460">
        <f t="shared" si="25"/>
        <v>1495.3819000000001</v>
      </c>
      <c r="BR27" s="460">
        <f t="shared" si="26"/>
        <v>0</v>
      </c>
      <c r="BS27" s="460">
        <f t="shared" si="27"/>
        <v>0</v>
      </c>
      <c r="BT27" s="461">
        <f t="shared" si="13"/>
        <v>6488.4219000000003</v>
      </c>
      <c r="BU27" s="464"/>
      <c r="BV27" s="464">
        <v>0</v>
      </c>
      <c r="BW27" s="464"/>
      <c r="BX27" s="464"/>
      <c r="BY27" s="461">
        <f t="shared" si="14"/>
        <v>0</v>
      </c>
      <c r="BZ27" s="464">
        <v>4993.04</v>
      </c>
      <c r="CA27" s="464">
        <v>1495.3819000000001</v>
      </c>
      <c r="CB27" s="464">
        <v>0</v>
      </c>
      <c r="CC27" s="464"/>
      <c r="CD27" s="461">
        <f t="shared" si="1"/>
        <v>6488.4219000000003</v>
      </c>
      <c r="CE27" s="464">
        <v>0</v>
      </c>
      <c r="CF27" s="464">
        <v>2610.8380000000002</v>
      </c>
      <c r="CG27" s="464">
        <v>1.6089</v>
      </c>
      <c r="CH27" s="464"/>
      <c r="CI27" s="461">
        <f t="shared" si="15"/>
        <v>2612.4469000000004</v>
      </c>
      <c r="CJ27" s="464">
        <v>0</v>
      </c>
      <c r="CK27" s="464">
        <v>0</v>
      </c>
      <c r="CL27" s="464">
        <v>0</v>
      </c>
      <c r="CM27" s="464"/>
      <c r="CN27" s="461">
        <f t="shared" si="16"/>
        <v>0</v>
      </c>
      <c r="CO27" s="464"/>
      <c r="CP27" s="464"/>
      <c r="CQ27" s="464"/>
      <c r="CR27" s="464"/>
      <c r="CS27" s="461">
        <f t="shared" si="17"/>
        <v>0</v>
      </c>
      <c r="CT27" s="464"/>
      <c r="CU27" s="464"/>
      <c r="CV27" s="464"/>
      <c r="CW27" s="464"/>
      <c r="CX27" s="461">
        <f t="shared" si="18"/>
        <v>0</v>
      </c>
      <c r="CY27" s="464">
        <v>13.5</v>
      </c>
      <c r="CZ27" s="464">
        <v>8.4817</v>
      </c>
      <c r="DA27" s="464">
        <v>7.75</v>
      </c>
      <c r="DB27" s="464"/>
      <c r="DC27" s="461">
        <f t="shared" si="19"/>
        <v>29.7317</v>
      </c>
      <c r="DD27" s="464">
        <v>13.5</v>
      </c>
      <c r="DE27" s="464">
        <v>8.5</v>
      </c>
      <c r="DF27" s="464"/>
      <c r="DG27" s="464"/>
      <c r="DH27" s="461">
        <f t="shared" si="20"/>
        <v>22</v>
      </c>
      <c r="DI27" s="464">
        <v>60.866599999999998</v>
      </c>
      <c r="DJ27" s="464">
        <v>57.533000000000001</v>
      </c>
      <c r="DK27" s="464">
        <v>12.2333</v>
      </c>
      <c r="DL27" s="464"/>
      <c r="DM27" s="461">
        <f t="shared" si="21"/>
        <v>130.63290000000001</v>
      </c>
      <c r="DN27" s="464">
        <v>60.866599999999998</v>
      </c>
      <c r="DO27" s="464">
        <v>46.9893</v>
      </c>
      <c r="DP27" s="464">
        <v>2.0333000000000001</v>
      </c>
      <c r="DQ27" s="464"/>
      <c r="DR27" s="461">
        <f t="shared" si="22"/>
        <v>109.88919999999999</v>
      </c>
      <c r="DS27" s="464"/>
      <c r="DT27" s="464"/>
      <c r="DU27" s="464"/>
      <c r="DV27" s="464"/>
      <c r="DW27" s="465">
        <f t="shared" si="23"/>
        <v>0</v>
      </c>
    </row>
    <row r="28" spans="1:127">
      <c r="A28" s="458">
        <v>19</v>
      </c>
      <c r="B28" s="459" t="s">
        <v>600</v>
      </c>
      <c r="C28" s="464"/>
      <c r="D28" s="464"/>
      <c r="E28" s="464"/>
      <c r="F28" s="464"/>
      <c r="G28" s="461">
        <f t="shared" si="2"/>
        <v>0</v>
      </c>
      <c r="H28" s="464"/>
      <c r="I28" s="464"/>
      <c r="J28" s="464"/>
      <c r="K28" s="464"/>
      <c r="L28" s="461">
        <f t="shared" si="3"/>
        <v>0</v>
      </c>
      <c r="M28" s="464"/>
      <c r="N28" s="464"/>
      <c r="O28" s="464"/>
      <c r="P28" s="464"/>
      <c r="Q28" s="461">
        <f t="shared" si="4"/>
        <v>0</v>
      </c>
      <c r="R28" s="464"/>
      <c r="S28" s="464"/>
      <c r="T28" s="464"/>
      <c r="U28" s="464"/>
      <c r="V28" s="461">
        <f t="shared" si="5"/>
        <v>0</v>
      </c>
      <c r="W28" s="464"/>
      <c r="X28" s="464"/>
      <c r="Y28" s="464"/>
      <c r="Z28" s="464"/>
      <c r="AA28" s="461">
        <f t="shared" si="6"/>
        <v>0</v>
      </c>
      <c r="AB28" s="462"/>
      <c r="AC28" s="462"/>
      <c r="AD28" s="462"/>
      <c r="AE28" s="462"/>
      <c r="AF28" s="463"/>
      <c r="AG28" s="462"/>
      <c r="AH28" s="462"/>
      <c r="AI28" s="462"/>
      <c r="AJ28" s="462"/>
      <c r="AK28" s="463"/>
      <c r="AL28" s="462"/>
      <c r="AM28" s="462"/>
      <c r="AN28" s="462"/>
      <c r="AO28" s="462"/>
      <c r="AP28" s="463"/>
      <c r="AQ28" s="464"/>
      <c r="AR28" s="464"/>
      <c r="AS28" s="464"/>
      <c r="AT28" s="464"/>
      <c r="AU28" s="461">
        <f t="shared" si="7"/>
        <v>0</v>
      </c>
      <c r="AV28" s="464"/>
      <c r="AW28" s="464"/>
      <c r="AX28" s="464"/>
      <c r="AY28" s="464"/>
      <c r="AZ28" s="461">
        <f t="shared" si="8"/>
        <v>0</v>
      </c>
      <c r="BA28" s="464">
        <f t="shared" si="9"/>
        <v>0</v>
      </c>
      <c r="BB28" s="464">
        <f t="shared" si="9"/>
        <v>0</v>
      </c>
      <c r="BC28" s="464">
        <f t="shared" si="9"/>
        <v>0</v>
      </c>
      <c r="BD28" s="464">
        <f t="shared" si="9"/>
        <v>0</v>
      </c>
      <c r="BE28" s="461">
        <f t="shared" si="10"/>
        <v>0</v>
      </c>
      <c r="BF28" s="464"/>
      <c r="BG28" s="464"/>
      <c r="BH28" s="464"/>
      <c r="BI28" s="464"/>
      <c r="BJ28" s="461">
        <f t="shared" si="11"/>
        <v>0</v>
      </c>
      <c r="BK28" s="464"/>
      <c r="BL28" s="464"/>
      <c r="BM28" s="464"/>
      <c r="BN28" s="464"/>
      <c r="BO28" s="461">
        <f t="shared" si="12"/>
        <v>0</v>
      </c>
      <c r="BP28" s="460">
        <f t="shared" si="24"/>
        <v>0</v>
      </c>
      <c r="BQ28" s="460">
        <f t="shared" si="25"/>
        <v>0</v>
      </c>
      <c r="BR28" s="460">
        <f t="shared" si="26"/>
        <v>0</v>
      </c>
      <c r="BS28" s="460">
        <f t="shared" si="27"/>
        <v>0</v>
      </c>
      <c r="BT28" s="461">
        <f t="shared" si="13"/>
        <v>0</v>
      </c>
      <c r="BU28" s="464"/>
      <c r="BV28" s="464">
        <v>0</v>
      </c>
      <c r="BW28" s="464"/>
      <c r="BX28" s="464"/>
      <c r="BY28" s="461">
        <f t="shared" si="14"/>
        <v>0</v>
      </c>
      <c r="BZ28" s="464"/>
      <c r="CA28" s="464">
        <v>0</v>
      </c>
      <c r="CB28" s="464">
        <v>0</v>
      </c>
      <c r="CC28" s="464"/>
      <c r="CD28" s="461">
        <f t="shared" si="1"/>
        <v>0</v>
      </c>
      <c r="CE28" s="464"/>
      <c r="CF28" s="464"/>
      <c r="CG28" s="464"/>
      <c r="CH28" s="464"/>
      <c r="CI28" s="461">
        <f t="shared" si="15"/>
        <v>0</v>
      </c>
      <c r="CJ28" s="464"/>
      <c r="CK28" s="464"/>
      <c r="CL28" s="464"/>
      <c r="CM28" s="464"/>
      <c r="CN28" s="461">
        <f t="shared" si="16"/>
        <v>0</v>
      </c>
      <c r="CO28" s="464"/>
      <c r="CP28" s="464"/>
      <c r="CQ28" s="464"/>
      <c r="CR28" s="464"/>
      <c r="CS28" s="461">
        <f t="shared" si="17"/>
        <v>0</v>
      </c>
      <c r="CT28" s="464"/>
      <c r="CU28" s="464"/>
      <c r="CV28" s="464"/>
      <c r="CW28" s="464"/>
      <c r="CX28" s="461">
        <f t="shared" si="18"/>
        <v>0</v>
      </c>
      <c r="CY28" s="464"/>
      <c r="CZ28" s="464"/>
      <c r="DA28" s="464"/>
      <c r="DB28" s="464"/>
      <c r="DC28" s="461">
        <f t="shared" si="19"/>
        <v>0</v>
      </c>
      <c r="DD28" s="464"/>
      <c r="DE28" s="464"/>
      <c r="DF28" s="464"/>
      <c r="DG28" s="464"/>
      <c r="DH28" s="461">
        <f t="shared" si="20"/>
        <v>0</v>
      </c>
      <c r="DI28" s="464"/>
      <c r="DJ28" s="464"/>
      <c r="DK28" s="464"/>
      <c r="DL28" s="464"/>
      <c r="DM28" s="461">
        <f t="shared" si="21"/>
        <v>0</v>
      </c>
      <c r="DN28" s="464"/>
      <c r="DO28" s="464"/>
      <c r="DP28" s="464"/>
      <c r="DQ28" s="464"/>
      <c r="DR28" s="461">
        <f t="shared" si="22"/>
        <v>0</v>
      </c>
      <c r="DS28" s="464"/>
      <c r="DT28" s="464"/>
      <c r="DU28" s="464"/>
      <c r="DV28" s="464"/>
      <c r="DW28" s="465">
        <f t="shared" si="23"/>
        <v>0</v>
      </c>
    </row>
    <row r="29" spans="1:127">
      <c r="A29" s="458">
        <v>20</v>
      </c>
      <c r="B29" s="459" t="s">
        <v>601</v>
      </c>
      <c r="C29" s="464"/>
      <c r="D29" s="464">
        <v>754431.50020000001</v>
      </c>
      <c r="E29" s="464"/>
      <c r="F29" s="464"/>
      <c r="G29" s="461">
        <f t="shared" si="2"/>
        <v>754431.50020000001</v>
      </c>
      <c r="H29" s="464"/>
      <c r="I29" s="464">
        <v>2</v>
      </c>
      <c r="J29" s="464"/>
      <c r="K29" s="464"/>
      <c r="L29" s="461">
        <f t="shared" si="3"/>
        <v>2</v>
      </c>
      <c r="M29" s="464"/>
      <c r="N29" s="464">
        <v>2</v>
      </c>
      <c r="O29" s="464"/>
      <c r="P29" s="464"/>
      <c r="Q29" s="461">
        <f t="shared" si="4"/>
        <v>2</v>
      </c>
      <c r="R29" s="464"/>
      <c r="S29" s="464"/>
      <c r="T29" s="464"/>
      <c r="U29" s="464"/>
      <c r="V29" s="461">
        <f t="shared" si="5"/>
        <v>0</v>
      </c>
      <c r="W29" s="464"/>
      <c r="X29" s="464">
        <v>754431.50020000001</v>
      </c>
      <c r="Y29" s="464"/>
      <c r="Z29" s="464"/>
      <c r="AA29" s="461">
        <f t="shared" si="6"/>
        <v>754431.50020000001</v>
      </c>
      <c r="AB29" s="462"/>
      <c r="AC29" s="462"/>
      <c r="AD29" s="462"/>
      <c r="AE29" s="462"/>
      <c r="AF29" s="463"/>
      <c r="AG29" s="462"/>
      <c r="AH29" s="462"/>
      <c r="AI29" s="462"/>
      <c r="AJ29" s="462"/>
      <c r="AK29" s="463"/>
      <c r="AL29" s="462"/>
      <c r="AM29" s="462"/>
      <c r="AN29" s="462"/>
      <c r="AO29" s="462"/>
      <c r="AP29" s="463"/>
      <c r="AQ29" s="464"/>
      <c r="AR29" s="464">
        <v>15088.63</v>
      </c>
      <c r="AS29" s="464"/>
      <c r="AT29" s="464"/>
      <c r="AU29" s="461">
        <f t="shared" si="7"/>
        <v>15088.63</v>
      </c>
      <c r="AV29" s="464"/>
      <c r="AW29" s="464"/>
      <c r="AX29" s="464"/>
      <c r="AY29" s="464"/>
      <c r="AZ29" s="461">
        <f t="shared" si="8"/>
        <v>0</v>
      </c>
      <c r="BA29" s="464">
        <f t="shared" si="9"/>
        <v>0</v>
      </c>
      <c r="BB29" s="464">
        <f t="shared" si="9"/>
        <v>15088.63</v>
      </c>
      <c r="BC29" s="464">
        <f t="shared" si="9"/>
        <v>0</v>
      </c>
      <c r="BD29" s="464">
        <f t="shared" si="9"/>
        <v>0</v>
      </c>
      <c r="BE29" s="461">
        <f t="shared" si="10"/>
        <v>15088.63</v>
      </c>
      <c r="BF29" s="464"/>
      <c r="BG29" s="464"/>
      <c r="BH29" s="464"/>
      <c r="BI29" s="464"/>
      <c r="BJ29" s="461">
        <f t="shared" si="11"/>
        <v>0</v>
      </c>
      <c r="BK29" s="464"/>
      <c r="BL29" s="464">
        <v>72179.632100000003</v>
      </c>
      <c r="BM29" s="464"/>
      <c r="BN29" s="464"/>
      <c r="BO29" s="461">
        <f t="shared" si="12"/>
        <v>72179.632100000003</v>
      </c>
      <c r="BP29" s="460">
        <f t="shared" si="24"/>
        <v>0</v>
      </c>
      <c r="BQ29" s="460">
        <f t="shared" si="25"/>
        <v>0</v>
      </c>
      <c r="BR29" s="460">
        <f t="shared" si="26"/>
        <v>0</v>
      </c>
      <c r="BS29" s="460">
        <f t="shared" si="27"/>
        <v>0</v>
      </c>
      <c r="BT29" s="461">
        <f t="shared" si="13"/>
        <v>0</v>
      </c>
      <c r="BU29" s="464"/>
      <c r="BV29" s="464">
        <v>0</v>
      </c>
      <c r="BW29" s="464"/>
      <c r="BX29" s="464"/>
      <c r="BY29" s="461">
        <f t="shared" si="14"/>
        <v>0</v>
      </c>
      <c r="BZ29" s="464"/>
      <c r="CA29" s="464">
        <v>0</v>
      </c>
      <c r="CB29" s="464">
        <v>0</v>
      </c>
      <c r="CC29" s="464"/>
      <c r="CD29" s="461">
        <f t="shared" si="1"/>
        <v>0</v>
      </c>
      <c r="CE29" s="464"/>
      <c r="CF29" s="464">
        <v>14021.2426</v>
      </c>
      <c r="CG29" s="464"/>
      <c r="CH29" s="464"/>
      <c r="CI29" s="461">
        <f t="shared" si="15"/>
        <v>14021.2426</v>
      </c>
      <c r="CJ29" s="464"/>
      <c r="CK29" s="464">
        <v>0</v>
      </c>
      <c r="CL29" s="464"/>
      <c r="CM29" s="464"/>
      <c r="CN29" s="461">
        <f t="shared" si="16"/>
        <v>0</v>
      </c>
      <c r="CO29" s="464"/>
      <c r="CP29" s="464"/>
      <c r="CQ29" s="464"/>
      <c r="CR29" s="464"/>
      <c r="CS29" s="461">
        <f t="shared" si="17"/>
        <v>0</v>
      </c>
      <c r="CT29" s="464"/>
      <c r="CU29" s="464"/>
      <c r="CV29" s="464"/>
      <c r="CW29" s="464"/>
      <c r="CX29" s="461">
        <f t="shared" si="18"/>
        <v>0</v>
      </c>
      <c r="CY29" s="464"/>
      <c r="CZ29" s="464">
        <v>6.81</v>
      </c>
      <c r="DA29" s="464"/>
      <c r="DB29" s="464"/>
      <c r="DC29" s="461">
        <f t="shared" si="19"/>
        <v>6.81</v>
      </c>
      <c r="DD29" s="464"/>
      <c r="DE29" s="464"/>
      <c r="DF29" s="464"/>
      <c r="DG29" s="464"/>
      <c r="DH29" s="461">
        <f t="shared" si="20"/>
        <v>0</v>
      </c>
      <c r="DI29" s="464"/>
      <c r="DJ29" s="464">
        <v>117.8763</v>
      </c>
      <c r="DK29" s="464"/>
      <c r="DL29" s="464"/>
      <c r="DM29" s="461">
        <f t="shared" si="21"/>
        <v>117.8763</v>
      </c>
      <c r="DN29" s="464"/>
      <c r="DO29" s="464">
        <v>110.7555</v>
      </c>
      <c r="DP29" s="464"/>
      <c r="DQ29" s="464"/>
      <c r="DR29" s="461">
        <f t="shared" si="22"/>
        <v>110.7555</v>
      </c>
      <c r="DS29" s="464"/>
      <c r="DT29" s="464"/>
      <c r="DU29" s="464"/>
      <c r="DV29" s="464"/>
      <c r="DW29" s="465">
        <f t="shared" si="23"/>
        <v>0</v>
      </c>
    </row>
    <row r="30" spans="1:127">
      <c r="A30" s="458">
        <v>21</v>
      </c>
      <c r="B30" s="459" t="s">
        <v>602</v>
      </c>
      <c r="C30" s="464">
        <v>215753.14</v>
      </c>
      <c r="D30" s="464">
        <v>6687917.9113999996</v>
      </c>
      <c r="E30" s="464"/>
      <c r="F30" s="464"/>
      <c r="G30" s="461">
        <f t="shared" si="2"/>
        <v>6903671.0513999993</v>
      </c>
      <c r="H30" s="464">
        <v>2</v>
      </c>
      <c r="I30" s="464">
        <v>19</v>
      </c>
      <c r="J30" s="464"/>
      <c r="K30" s="464"/>
      <c r="L30" s="461">
        <f t="shared" si="3"/>
        <v>21</v>
      </c>
      <c r="M30" s="464">
        <v>2</v>
      </c>
      <c r="N30" s="464">
        <v>7</v>
      </c>
      <c r="O30" s="464"/>
      <c r="P30" s="464"/>
      <c r="Q30" s="461">
        <f t="shared" si="4"/>
        <v>9</v>
      </c>
      <c r="R30" s="464"/>
      <c r="S30" s="464"/>
      <c r="T30" s="464"/>
      <c r="U30" s="464"/>
      <c r="V30" s="461">
        <f t="shared" si="5"/>
        <v>0</v>
      </c>
      <c r="W30" s="464">
        <v>215753.14</v>
      </c>
      <c r="X30" s="464">
        <v>6687917.9113999996</v>
      </c>
      <c r="Y30" s="464"/>
      <c r="Z30" s="464"/>
      <c r="AA30" s="461">
        <f t="shared" si="6"/>
        <v>6903671.0513999993</v>
      </c>
      <c r="AB30" s="462"/>
      <c r="AC30" s="462"/>
      <c r="AD30" s="462"/>
      <c r="AE30" s="462"/>
      <c r="AF30" s="463"/>
      <c r="AG30" s="462"/>
      <c r="AH30" s="462"/>
      <c r="AI30" s="462"/>
      <c r="AJ30" s="462"/>
      <c r="AK30" s="463"/>
      <c r="AL30" s="462"/>
      <c r="AM30" s="462"/>
      <c r="AN30" s="462"/>
      <c r="AO30" s="462"/>
      <c r="AP30" s="463"/>
      <c r="AQ30" s="464">
        <v>4315.0627999999997</v>
      </c>
      <c r="AR30" s="464">
        <v>446594.47320000001</v>
      </c>
      <c r="AS30" s="464"/>
      <c r="AT30" s="464"/>
      <c r="AU30" s="461">
        <f t="shared" si="7"/>
        <v>450909.53600000002</v>
      </c>
      <c r="AV30" s="464"/>
      <c r="AW30" s="464"/>
      <c r="AX30" s="464"/>
      <c r="AY30" s="464"/>
      <c r="AZ30" s="461">
        <f t="shared" si="8"/>
        <v>0</v>
      </c>
      <c r="BA30" s="464">
        <f t="shared" si="9"/>
        <v>4315.0627999999997</v>
      </c>
      <c r="BB30" s="464">
        <f t="shared" si="9"/>
        <v>446594.47320000001</v>
      </c>
      <c r="BC30" s="464">
        <f t="shared" si="9"/>
        <v>0</v>
      </c>
      <c r="BD30" s="464">
        <f t="shared" si="9"/>
        <v>0</v>
      </c>
      <c r="BE30" s="461">
        <f t="shared" si="10"/>
        <v>450909.53600000002</v>
      </c>
      <c r="BF30" s="464"/>
      <c r="BG30" s="464">
        <v>2780781.3500999999</v>
      </c>
      <c r="BH30" s="464"/>
      <c r="BI30" s="464"/>
      <c r="BJ30" s="461">
        <f t="shared" si="11"/>
        <v>2780781.3500999999</v>
      </c>
      <c r="BK30" s="464">
        <v>18429.29</v>
      </c>
      <c r="BL30" s="464">
        <v>2968272.8402</v>
      </c>
      <c r="BM30" s="464"/>
      <c r="BN30" s="464"/>
      <c r="BO30" s="461">
        <f t="shared" si="12"/>
        <v>2986702.1302</v>
      </c>
      <c r="BP30" s="460">
        <f t="shared" si="24"/>
        <v>0</v>
      </c>
      <c r="BQ30" s="460">
        <f t="shared" si="25"/>
        <v>608236.15748704784</v>
      </c>
      <c r="BR30" s="460">
        <f t="shared" si="26"/>
        <v>0</v>
      </c>
      <c r="BS30" s="460">
        <f t="shared" si="27"/>
        <v>0</v>
      </c>
      <c r="BT30" s="461">
        <f t="shared" si="13"/>
        <v>608236.15748704784</v>
      </c>
      <c r="BU30" s="464"/>
      <c r="BV30" s="464">
        <v>606286.89558704779</v>
      </c>
      <c r="BW30" s="464"/>
      <c r="BX30" s="464"/>
      <c r="BY30" s="461">
        <f t="shared" si="14"/>
        <v>606286.89558704779</v>
      </c>
      <c r="BZ30" s="464"/>
      <c r="CA30" s="464">
        <v>1949.2619</v>
      </c>
      <c r="CB30" s="464">
        <v>0</v>
      </c>
      <c r="CC30" s="464"/>
      <c r="CD30" s="461">
        <f t="shared" si="1"/>
        <v>1949.2619</v>
      </c>
      <c r="CE30" s="464">
        <v>54.49</v>
      </c>
      <c r="CF30" s="464">
        <v>13987.6093</v>
      </c>
      <c r="CG30" s="464"/>
      <c r="CH30" s="464"/>
      <c r="CI30" s="461">
        <f t="shared" si="15"/>
        <v>14042.0993</v>
      </c>
      <c r="CJ30" s="464">
        <v>0</v>
      </c>
      <c r="CK30" s="464">
        <v>22.092199999999998</v>
      </c>
      <c r="CL30" s="464"/>
      <c r="CM30" s="464"/>
      <c r="CN30" s="461">
        <f t="shared" si="16"/>
        <v>22.092199999999998</v>
      </c>
      <c r="CO30" s="464"/>
      <c r="CP30" s="464"/>
      <c r="CQ30" s="464"/>
      <c r="CR30" s="464"/>
      <c r="CS30" s="461">
        <f t="shared" si="17"/>
        <v>0</v>
      </c>
      <c r="CT30" s="464"/>
      <c r="CU30" s="464"/>
      <c r="CV30" s="464"/>
      <c r="CW30" s="464"/>
      <c r="CX30" s="461">
        <f t="shared" si="18"/>
        <v>0</v>
      </c>
      <c r="CY30" s="464">
        <v>12</v>
      </c>
      <c r="CZ30" s="464">
        <v>7.7870999999999997</v>
      </c>
      <c r="DA30" s="464"/>
      <c r="DB30" s="464"/>
      <c r="DC30" s="461">
        <f t="shared" si="19"/>
        <v>19.787099999999999</v>
      </c>
      <c r="DD30" s="464"/>
      <c r="DE30" s="464">
        <v>7.6970000000000001</v>
      </c>
      <c r="DF30" s="464"/>
      <c r="DG30" s="464"/>
      <c r="DH30" s="461">
        <f t="shared" si="20"/>
        <v>7.6970000000000001</v>
      </c>
      <c r="DI30" s="464">
        <v>30.860800000000001</v>
      </c>
      <c r="DJ30" s="464">
        <v>35.466500000000003</v>
      </c>
      <c r="DK30" s="464"/>
      <c r="DL30" s="464"/>
      <c r="DM30" s="461">
        <f t="shared" si="21"/>
        <v>66.327300000000008</v>
      </c>
      <c r="DN30" s="464">
        <v>20.200500000000002</v>
      </c>
      <c r="DO30" s="464">
        <v>24.7712</v>
      </c>
      <c r="DP30" s="464"/>
      <c r="DQ30" s="464"/>
      <c r="DR30" s="461">
        <f t="shared" si="22"/>
        <v>44.971699999999998</v>
      </c>
      <c r="DS30" s="464"/>
      <c r="DT30" s="464"/>
      <c r="DU30" s="464"/>
      <c r="DV30" s="464"/>
      <c r="DW30" s="465">
        <f t="shared" si="23"/>
        <v>0</v>
      </c>
    </row>
    <row r="31" spans="1:127">
      <c r="A31" s="458">
        <v>22</v>
      </c>
      <c r="B31" s="459" t="s">
        <v>603</v>
      </c>
      <c r="C31" s="464">
        <v>9675354.6300000008</v>
      </c>
      <c r="D31" s="464">
        <v>32074161.3671</v>
      </c>
      <c r="E31" s="464">
        <v>5816587.0573000005</v>
      </c>
      <c r="F31" s="464"/>
      <c r="G31" s="461">
        <f t="shared" si="2"/>
        <v>47566103.054400004</v>
      </c>
      <c r="H31" s="464">
        <v>36</v>
      </c>
      <c r="I31" s="464">
        <v>89</v>
      </c>
      <c r="J31" s="464">
        <v>5</v>
      </c>
      <c r="K31" s="464"/>
      <c r="L31" s="461">
        <f t="shared" si="3"/>
        <v>130</v>
      </c>
      <c r="M31" s="464">
        <v>22</v>
      </c>
      <c r="N31" s="464">
        <v>52</v>
      </c>
      <c r="O31" s="464">
        <v>4</v>
      </c>
      <c r="P31" s="464"/>
      <c r="Q31" s="461">
        <f t="shared" si="4"/>
        <v>78</v>
      </c>
      <c r="R31" s="464"/>
      <c r="S31" s="464"/>
      <c r="T31" s="464"/>
      <c r="U31" s="464"/>
      <c r="V31" s="461">
        <f t="shared" si="5"/>
        <v>0</v>
      </c>
      <c r="W31" s="464">
        <v>9655859.0559999999</v>
      </c>
      <c r="X31" s="464">
        <v>30914951.1065</v>
      </c>
      <c r="Y31" s="464">
        <v>5816587.0573000005</v>
      </c>
      <c r="Z31" s="464"/>
      <c r="AA31" s="461">
        <f t="shared" si="6"/>
        <v>46387397.219800003</v>
      </c>
      <c r="AB31" s="462"/>
      <c r="AC31" s="462"/>
      <c r="AD31" s="462"/>
      <c r="AE31" s="462"/>
      <c r="AF31" s="463"/>
      <c r="AG31" s="462"/>
      <c r="AH31" s="462"/>
      <c r="AI31" s="462"/>
      <c r="AJ31" s="462"/>
      <c r="AK31" s="463"/>
      <c r="AL31" s="462"/>
      <c r="AM31" s="462"/>
      <c r="AN31" s="462"/>
      <c r="AO31" s="462"/>
      <c r="AP31" s="463"/>
      <c r="AQ31" s="464">
        <v>205477.84719999999</v>
      </c>
      <c r="AR31" s="464">
        <v>724521.46030000004</v>
      </c>
      <c r="AS31" s="464">
        <v>116331.7411</v>
      </c>
      <c r="AT31" s="464"/>
      <c r="AU31" s="461">
        <f t="shared" si="7"/>
        <v>1046331.0486</v>
      </c>
      <c r="AV31" s="464"/>
      <c r="AW31" s="464"/>
      <c r="AX31" s="464"/>
      <c r="AY31" s="464"/>
      <c r="AZ31" s="461">
        <f t="shared" si="8"/>
        <v>0</v>
      </c>
      <c r="BA31" s="464">
        <f t="shared" si="9"/>
        <v>205477.84719999999</v>
      </c>
      <c r="BB31" s="464">
        <f t="shared" si="9"/>
        <v>724521.46030000004</v>
      </c>
      <c r="BC31" s="464">
        <f t="shared" si="9"/>
        <v>116331.7411</v>
      </c>
      <c r="BD31" s="464">
        <f t="shared" si="9"/>
        <v>0</v>
      </c>
      <c r="BE31" s="461">
        <f t="shared" si="10"/>
        <v>1046331.0486</v>
      </c>
      <c r="BF31" s="464">
        <v>6047208.0800000001</v>
      </c>
      <c r="BG31" s="464">
        <v>2303331</v>
      </c>
      <c r="BH31" s="464">
        <v>5585669.4000000004</v>
      </c>
      <c r="BI31" s="464"/>
      <c r="BJ31" s="461">
        <f t="shared" si="11"/>
        <v>13936208.48</v>
      </c>
      <c r="BK31" s="464">
        <v>2144099.2200000002</v>
      </c>
      <c r="BL31" s="464">
        <v>2435164.1061</v>
      </c>
      <c r="BM31" s="464">
        <v>22003.998</v>
      </c>
      <c r="BN31" s="464"/>
      <c r="BO31" s="461">
        <f t="shared" si="12"/>
        <v>4601267.3240999999</v>
      </c>
      <c r="BP31" s="460">
        <f t="shared" si="24"/>
        <v>6661.62</v>
      </c>
      <c r="BQ31" s="460">
        <f t="shared" si="25"/>
        <v>868654.18299999996</v>
      </c>
      <c r="BR31" s="460">
        <f t="shared" si="26"/>
        <v>0</v>
      </c>
      <c r="BS31" s="460">
        <f t="shared" si="27"/>
        <v>0</v>
      </c>
      <c r="BT31" s="461">
        <f t="shared" si="13"/>
        <v>875315.80299999996</v>
      </c>
      <c r="BU31" s="464">
        <v>3331</v>
      </c>
      <c r="BV31" s="464">
        <v>866919.75</v>
      </c>
      <c r="BW31" s="464"/>
      <c r="BX31" s="464"/>
      <c r="BY31" s="461">
        <f t="shared" si="14"/>
        <v>870250.75</v>
      </c>
      <c r="BZ31" s="464">
        <v>3330.62</v>
      </c>
      <c r="CA31" s="464">
        <v>1734.433</v>
      </c>
      <c r="CB31" s="464">
        <v>0</v>
      </c>
      <c r="CC31" s="464"/>
      <c r="CD31" s="461">
        <f t="shared" si="1"/>
        <v>5065.0529999999999</v>
      </c>
      <c r="CE31" s="464">
        <v>9425</v>
      </c>
      <c r="CF31" s="464">
        <v>137989.39000000001</v>
      </c>
      <c r="CG31" s="464">
        <v>3136.6628000000001</v>
      </c>
      <c r="CH31" s="464"/>
      <c r="CI31" s="461">
        <f t="shared" si="15"/>
        <v>150551.0528</v>
      </c>
      <c r="CJ31" s="464">
        <v>0</v>
      </c>
      <c r="CK31" s="464">
        <v>3.5663999999999998</v>
      </c>
      <c r="CL31" s="464">
        <v>0</v>
      </c>
      <c r="CM31" s="464"/>
      <c r="CN31" s="461">
        <f t="shared" si="16"/>
        <v>3.5663999999999998</v>
      </c>
      <c r="CO31" s="464"/>
      <c r="CP31" s="464"/>
      <c r="CQ31" s="464"/>
      <c r="CR31" s="464"/>
      <c r="CS31" s="461">
        <f t="shared" si="17"/>
        <v>0</v>
      </c>
      <c r="CT31" s="464"/>
      <c r="CU31" s="464"/>
      <c r="CV31" s="464"/>
      <c r="CW31" s="464"/>
      <c r="CX31" s="461">
        <f t="shared" si="18"/>
        <v>0</v>
      </c>
      <c r="CY31" s="464">
        <v>10.3621</v>
      </c>
      <c r="CZ31" s="464">
        <v>7.2774999999999999</v>
      </c>
      <c r="DA31" s="464">
        <v>6.1352000000000002</v>
      </c>
      <c r="DB31" s="464"/>
      <c r="DC31" s="461">
        <f t="shared" si="19"/>
        <v>23.774800000000003</v>
      </c>
      <c r="DD31" s="464">
        <v>10.2018</v>
      </c>
      <c r="DE31" s="464">
        <v>7.0542999999999996</v>
      </c>
      <c r="DF31" s="464">
        <v>6.0692000000000004</v>
      </c>
      <c r="DG31" s="464"/>
      <c r="DH31" s="461">
        <f t="shared" si="20"/>
        <v>23.325299999999999</v>
      </c>
      <c r="DI31" s="464">
        <v>31.038</v>
      </c>
      <c r="DJ31" s="464">
        <v>94.111000000000004</v>
      </c>
      <c r="DK31" s="464">
        <v>59.751800000000003</v>
      </c>
      <c r="DL31" s="464"/>
      <c r="DM31" s="461">
        <f t="shared" si="21"/>
        <v>184.9008</v>
      </c>
      <c r="DN31" s="464">
        <v>22.254899999999999</v>
      </c>
      <c r="DO31" s="464">
        <v>75.493899999999996</v>
      </c>
      <c r="DP31" s="464">
        <v>57.082000000000001</v>
      </c>
      <c r="DQ31" s="464"/>
      <c r="DR31" s="461">
        <f t="shared" si="22"/>
        <v>154.83079999999998</v>
      </c>
      <c r="DS31" s="464">
        <v>236750.93</v>
      </c>
      <c r="DT31" s="464"/>
      <c r="DU31" s="464"/>
      <c r="DV31" s="464"/>
      <c r="DW31" s="465">
        <f t="shared" si="23"/>
        <v>236750.93</v>
      </c>
    </row>
    <row r="32" spans="1:127">
      <c r="A32" s="458">
        <v>23</v>
      </c>
      <c r="B32" s="459" t="s">
        <v>604</v>
      </c>
      <c r="C32" s="464">
        <v>5686762.0999999996</v>
      </c>
      <c r="D32" s="464">
        <v>22506762.366700001</v>
      </c>
      <c r="E32" s="464">
        <v>779404.03639999998</v>
      </c>
      <c r="F32" s="464"/>
      <c r="G32" s="461">
        <f t="shared" si="2"/>
        <v>28972928.503100004</v>
      </c>
      <c r="H32" s="464">
        <v>34</v>
      </c>
      <c r="I32" s="464">
        <v>99</v>
      </c>
      <c r="J32" s="464">
        <v>7</v>
      </c>
      <c r="K32" s="464"/>
      <c r="L32" s="461">
        <f t="shared" si="3"/>
        <v>140</v>
      </c>
      <c r="M32" s="464">
        <v>22</v>
      </c>
      <c r="N32" s="464">
        <v>53</v>
      </c>
      <c r="O32" s="464">
        <v>6</v>
      </c>
      <c r="P32" s="464"/>
      <c r="Q32" s="461">
        <f t="shared" si="4"/>
        <v>81</v>
      </c>
      <c r="R32" s="464"/>
      <c r="S32" s="464"/>
      <c r="T32" s="464"/>
      <c r="U32" s="464"/>
      <c r="V32" s="461">
        <f t="shared" si="5"/>
        <v>0</v>
      </c>
      <c r="W32" s="464">
        <v>4877154.1013000002</v>
      </c>
      <c r="X32" s="464">
        <v>21196770.011599999</v>
      </c>
      <c r="Y32" s="464">
        <v>738236.57400000002</v>
      </c>
      <c r="Z32" s="464"/>
      <c r="AA32" s="461">
        <f t="shared" si="6"/>
        <v>26812160.686900001</v>
      </c>
      <c r="AB32" s="462"/>
      <c r="AC32" s="462"/>
      <c r="AD32" s="462"/>
      <c r="AE32" s="462"/>
      <c r="AF32" s="463"/>
      <c r="AG32" s="462"/>
      <c r="AH32" s="462"/>
      <c r="AI32" s="462"/>
      <c r="AJ32" s="462"/>
      <c r="AK32" s="463"/>
      <c r="AL32" s="462"/>
      <c r="AM32" s="462"/>
      <c r="AN32" s="462"/>
      <c r="AO32" s="462"/>
      <c r="AP32" s="463"/>
      <c r="AQ32" s="464">
        <v>123092.68120000001</v>
      </c>
      <c r="AR32" s="464">
        <v>588381.50870000001</v>
      </c>
      <c r="AS32" s="464">
        <v>15588.0807</v>
      </c>
      <c r="AT32" s="464"/>
      <c r="AU32" s="461">
        <f t="shared" si="7"/>
        <v>727062.27060000005</v>
      </c>
      <c r="AV32" s="464"/>
      <c r="AW32" s="464"/>
      <c r="AX32" s="464"/>
      <c r="AY32" s="464"/>
      <c r="AZ32" s="461">
        <f t="shared" si="8"/>
        <v>0</v>
      </c>
      <c r="BA32" s="464">
        <f t="shared" si="9"/>
        <v>123092.68120000001</v>
      </c>
      <c r="BB32" s="464">
        <f t="shared" si="9"/>
        <v>588381.50870000001</v>
      </c>
      <c r="BC32" s="464">
        <f t="shared" si="9"/>
        <v>15588.0807</v>
      </c>
      <c r="BD32" s="464">
        <f t="shared" si="9"/>
        <v>0</v>
      </c>
      <c r="BE32" s="461">
        <f t="shared" si="10"/>
        <v>727062.27060000005</v>
      </c>
      <c r="BF32" s="464">
        <v>8077533.5099999998</v>
      </c>
      <c r="BG32" s="464">
        <v>4309637.0405999999</v>
      </c>
      <c r="BH32" s="464">
        <v>897294.9203</v>
      </c>
      <c r="BI32" s="464"/>
      <c r="BJ32" s="461">
        <f t="shared" si="11"/>
        <v>13284465.470899999</v>
      </c>
      <c r="BK32" s="464">
        <v>10342810.02</v>
      </c>
      <c r="BL32" s="464">
        <v>5080878.5724999998</v>
      </c>
      <c r="BM32" s="464">
        <v>922864.62009999994</v>
      </c>
      <c r="BN32" s="464"/>
      <c r="BO32" s="461">
        <f t="shared" si="12"/>
        <v>16346553.2126</v>
      </c>
      <c r="BP32" s="460">
        <f t="shared" si="24"/>
        <v>51140.75</v>
      </c>
      <c r="BQ32" s="460">
        <f t="shared" si="25"/>
        <v>62926.94722406457</v>
      </c>
      <c r="BR32" s="460">
        <f t="shared" si="26"/>
        <v>0</v>
      </c>
      <c r="BS32" s="460">
        <f t="shared" si="27"/>
        <v>0</v>
      </c>
      <c r="BT32" s="461">
        <f t="shared" si="13"/>
        <v>114067.69722406457</v>
      </c>
      <c r="BU32" s="464">
        <v>50212.35</v>
      </c>
      <c r="BV32" s="464">
        <v>46628.626524064573</v>
      </c>
      <c r="BW32" s="464"/>
      <c r="BX32" s="464"/>
      <c r="BY32" s="461">
        <f t="shared" si="14"/>
        <v>96840.976524064579</v>
      </c>
      <c r="BZ32" s="464">
        <v>928.4</v>
      </c>
      <c r="CA32" s="464">
        <v>16298.3207</v>
      </c>
      <c r="CB32" s="464">
        <v>0</v>
      </c>
      <c r="CC32" s="464"/>
      <c r="CD32" s="461">
        <f t="shared" si="1"/>
        <v>17226.720700000002</v>
      </c>
      <c r="CE32" s="464">
        <v>11971.08</v>
      </c>
      <c r="CF32" s="464">
        <v>49000.469299999997</v>
      </c>
      <c r="CG32" s="464">
        <v>7029.8406999999997</v>
      </c>
      <c r="CH32" s="464"/>
      <c r="CI32" s="461">
        <f t="shared" si="15"/>
        <v>68001.39</v>
      </c>
      <c r="CJ32" s="464">
        <v>9.35</v>
      </c>
      <c r="CK32" s="464">
        <v>3486.4506000000001</v>
      </c>
      <c r="CL32" s="464">
        <v>0</v>
      </c>
      <c r="CM32" s="464"/>
      <c r="CN32" s="461">
        <f t="shared" si="16"/>
        <v>3495.8006</v>
      </c>
      <c r="CO32" s="464"/>
      <c r="CP32" s="464"/>
      <c r="CQ32" s="464"/>
      <c r="CR32" s="464"/>
      <c r="CS32" s="461">
        <f t="shared" si="17"/>
        <v>0</v>
      </c>
      <c r="CT32" s="464"/>
      <c r="CU32" s="464"/>
      <c r="CV32" s="464"/>
      <c r="CW32" s="464"/>
      <c r="CX32" s="461">
        <f t="shared" si="18"/>
        <v>0</v>
      </c>
      <c r="CY32" s="464">
        <v>10.2287</v>
      </c>
      <c r="CZ32" s="464">
        <v>7.3631000000000002</v>
      </c>
      <c r="DA32" s="464">
        <v>6.9306000000000001</v>
      </c>
      <c r="DB32" s="464"/>
      <c r="DC32" s="461">
        <f t="shared" si="19"/>
        <v>24.522399999999998</v>
      </c>
      <c r="DD32" s="464">
        <v>13.0829</v>
      </c>
      <c r="DE32" s="464">
        <v>7.6536</v>
      </c>
      <c r="DF32" s="464">
        <v>6.5907999999999998</v>
      </c>
      <c r="DG32" s="464"/>
      <c r="DH32" s="461">
        <f t="shared" si="20"/>
        <v>27.327300000000001</v>
      </c>
      <c r="DI32" s="464">
        <v>25.435199999999998</v>
      </c>
      <c r="DJ32" s="464">
        <v>84.493300000000005</v>
      </c>
      <c r="DK32" s="464">
        <v>20.208300000000001</v>
      </c>
      <c r="DL32" s="464"/>
      <c r="DM32" s="461">
        <f t="shared" si="21"/>
        <v>130.13679999999999</v>
      </c>
      <c r="DN32" s="464">
        <v>15.379200000000001</v>
      </c>
      <c r="DO32" s="464">
        <v>68.096500000000006</v>
      </c>
      <c r="DP32" s="464">
        <v>15.886900000000001</v>
      </c>
      <c r="DQ32" s="464"/>
      <c r="DR32" s="461">
        <f t="shared" si="22"/>
        <v>99.3626</v>
      </c>
      <c r="DS32" s="464">
        <v>291076.19</v>
      </c>
      <c r="DT32" s="464"/>
      <c r="DU32" s="464"/>
      <c r="DV32" s="464"/>
      <c r="DW32" s="465">
        <f t="shared" si="23"/>
        <v>291076.19</v>
      </c>
    </row>
    <row r="33" spans="1:128">
      <c r="A33" s="458">
        <v>24</v>
      </c>
      <c r="B33" s="459" t="s">
        <v>605</v>
      </c>
      <c r="C33" s="464">
        <v>703796.49</v>
      </c>
      <c r="D33" s="464">
        <v>1368756.4282</v>
      </c>
      <c r="E33" s="464">
        <v>5894278</v>
      </c>
      <c r="F33" s="464"/>
      <c r="G33" s="461">
        <f t="shared" si="2"/>
        <v>7966830.9182000002</v>
      </c>
      <c r="H33" s="464">
        <v>8</v>
      </c>
      <c r="I33" s="464">
        <v>17</v>
      </c>
      <c r="J33" s="464">
        <v>2</v>
      </c>
      <c r="K33" s="464"/>
      <c r="L33" s="461">
        <f t="shared" si="3"/>
        <v>27</v>
      </c>
      <c r="M33" s="464">
        <v>4</v>
      </c>
      <c r="N33" s="464">
        <v>10</v>
      </c>
      <c r="O33" s="464">
        <v>2</v>
      </c>
      <c r="P33" s="464"/>
      <c r="Q33" s="461">
        <f t="shared" si="4"/>
        <v>16</v>
      </c>
      <c r="R33" s="464"/>
      <c r="S33" s="464"/>
      <c r="T33" s="464"/>
      <c r="U33" s="464"/>
      <c r="V33" s="461">
        <f t="shared" si="5"/>
        <v>0</v>
      </c>
      <c r="W33" s="464">
        <v>703796.49</v>
      </c>
      <c r="X33" s="464">
        <v>1344193.0870999999</v>
      </c>
      <c r="Y33" s="464">
        <v>4326463.2719999999</v>
      </c>
      <c r="Z33" s="464"/>
      <c r="AA33" s="461">
        <f t="shared" si="6"/>
        <v>6374452.8490999993</v>
      </c>
      <c r="AB33" s="462"/>
      <c r="AC33" s="462"/>
      <c r="AD33" s="462"/>
      <c r="AE33" s="462"/>
      <c r="AF33" s="463"/>
      <c r="AG33" s="462"/>
      <c r="AH33" s="462"/>
      <c r="AI33" s="462"/>
      <c r="AJ33" s="462"/>
      <c r="AK33" s="463"/>
      <c r="AL33" s="462"/>
      <c r="AM33" s="462"/>
      <c r="AN33" s="462"/>
      <c r="AO33" s="462"/>
      <c r="AP33" s="463"/>
      <c r="AQ33" s="464">
        <v>14075.9298</v>
      </c>
      <c r="AR33" s="464">
        <v>27375.1286</v>
      </c>
      <c r="AS33" s="464">
        <v>117885.56</v>
      </c>
      <c r="AT33" s="464"/>
      <c r="AU33" s="461">
        <f t="shared" si="7"/>
        <v>159336.61840000001</v>
      </c>
      <c r="AV33" s="464"/>
      <c r="AW33" s="464"/>
      <c r="AX33" s="464"/>
      <c r="AY33" s="464"/>
      <c r="AZ33" s="461">
        <f t="shared" si="8"/>
        <v>0</v>
      </c>
      <c r="BA33" s="464">
        <f t="shared" si="9"/>
        <v>14075.9298</v>
      </c>
      <c r="BB33" s="464">
        <f t="shared" si="9"/>
        <v>27375.1286</v>
      </c>
      <c r="BC33" s="464">
        <f t="shared" si="9"/>
        <v>117885.56</v>
      </c>
      <c r="BD33" s="464">
        <f t="shared" si="9"/>
        <v>0</v>
      </c>
      <c r="BE33" s="461">
        <f t="shared" si="10"/>
        <v>159336.61840000001</v>
      </c>
      <c r="BF33" s="464">
        <v>55000</v>
      </c>
      <c r="BG33" s="464">
        <v>112788.91800000001</v>
      </c>
      <c r="BH33" s="464">
        <v>43878</v>
      </c>
      <c r="BI33" s="464"/>
      <c r="BJ33" s="461">
        <f t="shared" si="11"/>
        <v>211666.91800000001</v>
      </c>
      <c r="BK33" s="464">
        <v>108007.24</v>
      </c>
      <c r="BL33" s="464">
        <v>208937.3596</v>
      </c>
      <c r="BM33" s="464"/>
      <c r="BN33" s="464"/>
      <c r="BO33" s="461">
        <f t="shared" si="12"/>
        <v>316944.59960000002</v>
      </c>
      <c r="BP33" s="460">
        <f t="shared" si="24"/>
        <v>0</v>
      </c>
      <c r="BQ33" s="460">
        <f t="shared" si="25"/>
        <v>112671.49279999999</v>
      </c>
      <c r="BR33" s="460">
        <f t="shared" si="26"/>
        <v>0</v>
      </c>
      <c r="BS33" s="460">
        <f t="shared" si="27"/>
        <v>0</v>
      </c>
      <c r="BT33" s="461">
        <f t="shared" si="13"/>
        <v>112671.49279999999</v>
      </c>
      <c r="BU33" s="464"/>
      <c r="BV33" s="464">
        <v>112523.51</v>
      </c>
      <c r="BW33" s="464"/>
      <c r="BX33" s="464"/>
      <c r="BY33" s="461">
        <f t="shared" si="14"/>
        <v>112523.51</v>
      </c>
      <c r="BZ33" s="464"/>
      <c r="CA33" s="464">
        <v>147.9828</v>
      </c>
      <c r="CB33" s="464">
        <v>0</v>
      </c>
      <c r="CC33" s="464"/>
      <c r="CD33" s="461">
        <f t="shared" si="1"/>
        <v>147.9828</v>
      </c>
      <c r="CE33" s="464">
        <v>2960.94</v>
      </c>
      <c r="CF33" s="464">
        <v>3168.8137000000002</v>
      </c>
      <c r="CG33" s="464">
        <v>21819.213</v>
      </c>
      <c r="CH33" s="464"/>
      <c r="CI33" s="461">
        <f t="shared" si="15"/>
        <v>27948.966700000001</v>
      </c>
      <c r="CJ33" s="464">
        <v>0</v>
      </c>
      <c r="CK33" s="464">
        <v>0</v>
      </c>
      <c r="CL33" s="464">
        <v>0</v>
      </c>
      <c r="CM33" s="464"/>
      <c r="CN33" s="461">
        <f t="shared" si="16"/>
        <v>0</v>
      </c>
      <c r="CO33" s="464"/>
      <c r="CP33" s="464"/>
      <c r="CQ33" s="464"/>
      <c r="CR33" s="464"/>
      <c r="CS33" s="461">
        <f t="shared" si="17"/>
        <v>0</v>
      </c>
      <c r="CT33" s="464"/>
      <c r="CU33" s="464"/>
      <c r="CV33" s="464"/>
      <c r="CW33" s="464"/>
      <c r="CX33" s="461">
        <f t="shared" si="18"/>
        <v>0</v>
      </c>
      <c r="CY33" s="464">
        <v>11.067299999999999</v>
      </c>
      <c r="CZ33" s="464">
        <v>7.8636999999999997</v>
      </c>
      <c r="DA33" s="464">
        <v>8.0037000000000003</v>
      </c>
      <c r="DB33" s="464"/>
      <c r="DC33" s="461">
        <f t="shared" si="19"/>
        <v>26.934699999999999</v>
      </c>
      <c r="DD33" s="464">
        <v>10</v>
      </c>
      <c r="DE33" s="464">
        <v>8</v>
      </c>
      <c r="DF33" s="464">
        <v>8.5</v>
      </c>
      <c r="DG33" s="464"/>
      <c r="DH33" s="461">
        <f t="shared" si="20"/>
        <v>26.5</v>
      </c>
      <c r="DI33" s="464">
        <v>46.4694</v>
      </c>
      <c r="DJ33" s="464">
        <v>83.841899999999995</v>
      </c>
      <c r="DK33" s="464">
        <v>83.992800000000003</v>
      </c>
      <c r="DL33" s="464"/>
      <c r="DM33" s="461">
        <f t="shared" si="21"/>
        <v>214.30410000000001</v>
      </c>
      <c r="DN33" s="464">
        <v>35.068300000000001</v>
      </c>
      <c r="DO33" s="464">
        <v>51.234099999999998</v>
      </c>
      <c r="DP33" s="464">
        <v>72.941800000000001</v>
      </c>
      <c r="DQ33" s="464"/>
      <c r="DR33" s="461">
        <f t="shared" si="22"/>
        <v>159.24420000000001</v>
      </c>
      <c r="DS33" s="464">
        <v>132466.17000000001</v>
      </c>
      <c r="DT33" s="464">
        <v>23249.005799999999</v>
      </c>
      <c r="DU33" s="464"/>
      <c r="DV33" s="464"/>
      <c r="DW33" s="465">
        <f t="shared" si="23"/>
        <v>155715.17580000003</v>
      </c>
    </row>
    <row r="34" spans="1:128">
      <c r="A34" s="458">
        <v>25</v>
      </c>
      <c r="B34" s="459" t="s">
        <v>606</v>
      </c>
      <c r="C34" s="464">
        <v>12166194.08</v>
      </c>
      <c r="D34" s="464">
        <v>72114905.477200001</v>
      </c>
      <c r="E34" s="464">
        <v>2505376.0273000002</v>
      </c>
      <c r="F34" s="464"/>
      <c r="G34" s="461">
        <f t="shared" si="2"/>
        <v>86786475.5845</v>
      </c>
      <c r="H34" s="464">
        <v>137</v>
      </c>
      <c r="I34" s="464">
        <v>395</v>
      </c>
      <c r="J34" s="464">
        <v>17</v>
      </c>
      <c r="K34" s="464"/>
      <c r="L34" s="461">
        <f t="shared" si="3"/>
        <v>549</v>
      </c>
      <c r="M34" s="464">
        <v>95</v>
      </c>
      <c r="N34" s="464">
        <v>240</v>
      </c>
      <c r="O34" s="464">
        <v>11</v>
      </c>
      <c r="P34" s="464"/>
      <c r="Q34" s="461">
        <f t="shared" si="4"/>
        <v>346</v>
      </c>
      <c r="R34" s="464"/>
      <c r="S34" s="464"/>
      <c r="T34" s="464"/>
      <c r="U34" s="464"/>
      <c r="V34" s="461">
        <f t="shared" si="5"/>
        <v>0</v>
      </c>
      <c r="W34" s="464">
        <v>11640317.509299999</v>
      </c>
      <c r="X34" s="464">
        <v>69869326.248300001</v>
      </c>
      <c r="Y34" s="464">
        <v>1864937.1868</v>
      </c>
      <c r="Z34" s="464"/>
      <c r="AA34" s="461">
        <f t="shared" si="6"/>
        <v>83374580.944399998</v>
      </c>
      <c r="AB34" s="462"/>
      <c r="AC34" s="462"/>
      <c r="AD34" s="462"/>
      <c r="AE34" s="462"/>
      <c r="AF34" s="463"/>
      <c r="AG34" s="462"/>
      <c r="AH34" s="462"/>
      <c r="AI34" s="462"/>
      <c r="AJ34" s="462"/>
      <c r="AK34" s="463"/>
      <c r="AL34" s="462"/>
      <c r="AM34" s="462"/>
      <c r="AN34" s="462"/>
      <c r="AO34" s="462"/>
      <c r="AP34" s="463"/>
      <c r="AQ34" s="464">
        <v>299421.85119999998</v>
      </c>
      <c r="AR34" s="464">
        <v>3223971.2692999998</v>
      </c>
      <c r="AS34" s="464">
        <v>50107.520299999996</v>
      </c>
      <c r="AT34" s="464"/>
      <c r="AU34" s="461">
        <f t="shared" si="7"/>
        <v>3573500.6407999997</v>
      </c>
      <c r="AV34" s="464"/>
      <c r="AW34" s="464"/>
      <c r="AX34" s="464"/>
      <c r="AY34" s="464"/>
      <c r="AZ34" s="461">
        <f t="shared" si="8"/>
        <v>0</v>
      </c>
      <c r="BA34" s="464">
        <f t="shared" si="9"/>
        <v>299421.85119999998</v>
      </c>
      <c r="BB34" s="464">
        <f t="shared" si="9"/>
        <v>3223971.2692999998</v>
      </c>
      <c r="BC34" s="464">
        <f t="shared" si="9"/>
        <v>50107.520299999996</v>
      </c>
      <c r="BD34" s="464">
        <f t="shared" si="9"/>
        <v>0</v>
      </c>
      <c r="BE34" s="461">
        <f t="shared" si="10"/>
        <v>3573500.6407999997</v>
      </c>
      <c r="BF34" s="464">
        <v>4514324.83</v>
      </c>
      <c r="BG34" s="464">
        <v>6145586.0456999997</v>
      </c>
      <c r="BH34" s="464">
        <v>1094905.2852</v>
      </c>
      <c r="BI34" s="464"/>
      <c r="BJ34" s="461">
        <f t="shared" si="11"/>
        <v>11754816.1609</v>
      </c>
      <c r="BK34" s="464">
        <v>4273156.4000000004</v>
      </c>
      <c r="BL34" s="464">
        <v>7770138.5515000001</v>
      </c>
      <c r="BM34" s="464">
        <v>467117.67</v>
      </c>
      <c r="BN34" s="464"/>
      <c r="BO34" s="461">
        <f t="shared" si="12"/>
        <v>12510412.6215</v>
      </c>
      <c r="BP34" s="460">
        <f t="shared" si="24"/>
        <v>144146.4497</v>
      </c>
      <c r="BQ34" s="460">
        <f t="shared" si="25"/>
        <v>1182423.638399546</v>
      </c>
      <c r="BR34" s="460">
        <f t="shared" si="26"/>
        <v>261222.29370206897</v>
      </c>
      <c r="BS34" s="460">
        <f t="shared" si="27"/>
        <v>0</v>
      </c>
      <c r="BT34" s="461">
        <f t="shared" si="13"/>
        <v>1587792.381801615</v>
      </c>
      <c r="BU34" s="464">
        <v>141546.90849999999</v>
      </c>
      <c r="BV34" s="464">
        <v>1172305.1300995459</v>
      </c>
      <c r="BW34" s="464">
        <v>259968.75770206898</v>
      </c>
      <c r="BX34" s="464"/>
      <c r="BY34" s="461">
        <f t="shared" si="14"/>
        <v>1573820.7963016147</v>
      </c>
      <c r="BZ34" s="464">
        <v>2599.5412000000001</v>
      </c>
      <c r="CA34" s="464">
        <v>10118.5083</v>
      </c>
      <c r="CB34" s="464">
        <v>1253.5360000000001</v>
      </c>
      <c r="CC34" s="464"/>
      <c r="CD34" s="461">
        <f t="shared" si="1"/>
        <v>13971.585499999999</v>
      </c>
      <c r="CE34" s="464">
        <v>243878.97</v>
      </c>
      <c r="CF34" s="464">
        <v>479847.10200000001</v>
      </c>
      <c r="CG34" s="464">
        <v>4175.1673000000001</v>
      </c>
      <c r="CH34" s="464"/>
      <c r="CI34" s="461">
        <f t="shared" si="15"/>
        <v>727901.23930000002</v>
      </c>
      <c r="CJ34" s="464">
        <v>263.88</v>
      </c>
      <c r="CK34" s="464">
        <v>112046.98</v>
      </c>
      <c r="CL34" s="464">
        <v>0</v>
      </c>
      <c r="CM34" s="464"/>
      <c r="CN34" s="461">
        <f t="shared" si="16"/>
        <v>112310.86</v>
      </c>
      <c r="CO34" s="464">
        <v>0</v>
      </c>
      <c r="CP34" s="464">
        <v>0</v>
      </c>
      <c r="CQ34" s="464"/>
      <c r="CR34" s="464"/>
      <c r="CS34" s="461">
        <f t="shared" si="17"/>
        <v>0</v>
      </c>
      <c r="CT34" s="464"/>
      <c r="CU34" s="464"/>
      <c r="CV34" s="464"/>
      <c r="CW34" s="464"/>
      <c r="CX34" s="461">
        <f t="shared" si="18"/>
        <v>0</v>
      </c>
      <c r="CY34" s="464">
        <v>11.4704</v>
      </c>
      <c r="CZ34" s="464">
        <v>7.6943000000000001</v>
      </c>
      <c r="DA34" s="464">
        <v>6.9768999999999997</v>
      </c>
      <c r="DB34" s="464"/>
      <c r="DC34" s="461">
        <f t="shared" si="19"/>
        <v>26.1416</v>
      </c>
      <c r="DD34" s="464">
        <v>11.3355</v>
      </c>
      <c r="DE34" s="464">
        <v>7.6557000000000004</v>
      </c>
      <c r="DF34" s="464">
        <v>6.8860999999999999</v>
      </c>
      <c r="DG34" s="464"/>
      <c r="DH34" s="461">
        <f t="shared" si="20"/>
        <v>25.877299999999998</v>
      </c>
      <c r="DI34" s="464">
        <v>54.218000000000004</v>
      </c>
      <c r="DJ34" s="464">
        <v>91.062200000000004</v>
      </c>
      <c r="DK34" s="464">
        <v>46.4283</v>
      </c>
      <c r="DL34" s="464"/>
      <c r="DM34" s="461">
        <f t="shared" si="21"/>
        <v>191.70850000000002</v>
      </c>
      <c r="DN34" s="464">
        <v>44.529699999999998</v>
      </c>
      <c r="DO34" s="464">
        <v>74.081400000000002</v>
      </c>
      <c r="DP34" s="464">
        <v>40.2333</v>
      </c>
      <c r="DQ34" s="464"/>
      <c r="DR34" s="461">
        <f t="shared" si="22"/>
        <v>158.84440000000001</v>
      </c>
      <c r="DS34" s="464">
        <v>3201094.6</v>
      </c>
      <c r="DT34" s="464">
        <v>182222.5338</v>
      </c>
      <c r="DU34" s="464"/>
      <c r="DV34" s="464"/>
      <c r="DW34" s="465">
        <f t="shared" si="23"/>
        <v>3383317.1338</v>
      </c>
    </row>
    <row r="35" spans="1:128">
      <c r="A35" s="458">
        <v>26</v>
      </c>
      <c r="B35" s="459" t="s">
        <v>607</v>
      </c>
      <c r="C35" s="464">
        <v>15516749.529999999</v>
      </c>
      <c r="D35" s="464">
        <v>36256743.623400003</v>
      </c>
      <c r="E35" s="464"/>
      <c r="F35" s="464"/>
      <c r="G35" s="461">
        <f t="shared" si="2"/>
        <v>51773493.153400004</v>
      </c>
      <c r="H35" s="464">
        <v>71</v>
      </c>
      <c r="I35" s="464">
        <v>90</v>
      </c>
      <c r="J35" s="464"/>
      <c r="K35" s="464"/>
      <c r="L35" s="461">
        <f t="shared" si="3"/>
        <v>161</v>
      </c>
      <c r="M35" s="464">
        <v>52</v>
      </c>
      <c r="N35" s="464">
        <v>54</v>
      </c>
      <c r="O35" s="464"/>
      <c r="P35" s="464"/>
      <c r="Q35" s="461">
        <f t="shared" si="4"/>
        <v>106</v>
      </c>
      <c r="R35" s="464">
        <v>184917.09</v>
      </c>
      <c r="S35" s="464">
        <v>1812463.4247999999</v>
      </c>
      <c r="T35" s="464"/>
      <c r="U35" s="464"/>
      <c r="V35" s="461">
        <f t="shared" si="5"/>
        <v>1997380.5148</v>
      </c>
      <c r="W35" s="464">
        <v>10750683.3772</v>
      </c>
      <c r="X35" s="464">
        <v>27799866.730900001</v>
      </c>
      <c r="Y35" s="464"/>
      <c r="Z35" s="464"/>
      <c r="AA35" s="461">
        <f t="shared" si="6"/>
        <v>38550550.108099997</v>
      </c>
      <c r="AB35" s="462"/>
      <c r="AC35" s="462"/>
      <c r="AD35" s="462"/>
      <c r="AE35" s="462"/>
      <c r="AF35" s="463"/>
      <c r="AG35" s="462"/>
      <c r="AH35" s="462"/>
      <c r="AI35" s="462"/>
      <c r="AJ35" s="462"/>
      <c r="AK35" s="463"/>
      <c r="AL35" s="462"/>
      <c r="AM35" s="462"/>
      <c r="AN35" s="462"/>
      <c r="AO35" s="462"/>
      <c r="AP35" s="463"/>
      <c r="AQ35" s="464">
        <v>460285.38780000003</v>
      </c>
      <c r="AR35" s="464">
        <v>1659037.2494000001</v>
      </c>
      <c r="AS35" s="464"/>
      <c r="AT35" s="464"/>
      <c r="AU35" s="461">
        <f t="shared" si="7"/>
        <v>2119322.6372000002</v>
      </c>
      <c r="AV35" s="464"/>
      <c r="AW35" s="464"/>
      <c r="AX35" s="464"/>
      <c r="AY35" s="464"/>
      <c r="AZ35" s="461">
        <f t="shared" si="8"/>
        <v>0</v>
      </c>
      <c r="BA35" s="464">
        <f t="shared" si="9"/>
        <v>460285.38780000003</v>
      </c>
      <c r="BB35" s="464">
        <f t="shared" si="9"/>
        <v>1659037.2494000001</v>
      </c>
      <c r="BC35" s="464">
        <f t="shared" si="9"/>
        <v>0</v>
      </c>
      <c r="BD35" s="464">
        <f t="shared" si="9"/>
        <v>0</v>
      </c>
      <c r="BE35" s="461">
        <f t="shared" si="10"/>
        <v>2119322.6372000002</v>
      </c>
      <c r="BF35" s="464">
        <v>1487650</v>
      </c>
      <c r="BG35" s="464">
        <v>3614161.6255000001</v>
      </c>
      <c r="BH35" s="464"/>
      <c r="BI35" s="464"/>
      <c r="BJ35" s="461">
        <f t="shared" si="11"/>
        <v>5101811.6255000001</v>
      </c>
      <c r="BK35" s="464">
        <v>995472.66</v>
      </c>
      <c r="BL35" s="464">
        <v>4960624.5587999998</v>
      </c>
      <c r="BM35" s="464"/>
      <c r="BN35" s="464"/>
      <c r="BO35" s="461">
        <f t="shared" si="12"/>
        <v>5956097.2187999999</v>
      </c>
      <c r="BP35" s="460">
        <f t="shared" si="24"/>
        <v>37104.300000000003</v>
      </c>
      <c r="BQ35" s="460">
        <f t="shared" si="25"/>
        <v>1912.2106102253322</v>
      </c>
      <c r="BR35" s="460">
        <f t="shared" si="26"/>
        <v>0</v>
      </c>
      <c r="BS35" s="460">
        <f t="shared" si="27"/>
        <v>0</v>
      </c>
      <c r="BT35" s="461">
        <f t="shared" si="13"/>
        <v>39016.510610225334</v>
      </c>
      <c r="BU35" s="464">
        <v>37010</v>
      </c>
      <c r="BV35" s="464">
        <v>206.19051022533219</v>
      </c>
      <c r="BW35" s="464"/>
      <c r="BX35" s="464"/>
      <c r="BY35" s="461">
        <f t="shared" si="14"/>
        <v>37216.190510225329</v>
      </c>
      <c r="BZ35" s="464">
        <v>94.3</v>
      </c>
      <c r="CA35" s="464">
        <v>1706.0201</v>
      </c>
      <c r="CB35" s="464">
        <v>0</v>
      </c>
      <c r="CC35" s="464"/>
      <c r="CD35" s="461">
        <f t="shared" si="1"/>
        <v>1800.3200999999999</v>
      </c>
      <c r="CE35" s="464">
        <v>225435.99</v>
      </c>
      <c r="CF35" s="464">
        <v>795490.45609999995</v>
      </c>
      <c r="CG35" s="464"/>
      <c r="CH35" s="464"/>
      <c r="CI35" s="461">
        <f t="shared" si="15"/>
        <v>1020926.4460999999</v>
      </c>
      <c r="CJ35" s="464">
        <v>0</v>
      </c>
      <c r="CK35" s="464">
        <v>0</v>
      </c>
      <c r="CL35" s="464"/>
      <c r="CM35" s="464"/>
      <c r="CN35" s="461">
        <f t="shared" si="16"/>
        <v>0</v>
      </c>
      <c r="CO35" s="464"/>
      <c r="CP35" s="464"/>
      <c r="CQ35" s="464"/>
      <c r="CR35" s="464"/>
      <c r="CS35" s="461">
        <f t="shared" si="17"/>
        <v>0</v>
      </c>
      <c r="CT35" s="464"/>
      <c r="CU35" s="464"/>
      <c r="CV35" s="464"/>
      <c r="CW35" s="464"/>
      <c r="CX35" s="461">
        <f t="shared" si="18"/>
        <v>0</v>
      </c>
      <c r="CY35" s="464">
        <v>11.064</v>
      </c>
      <c r="CZ35" s="464">
        <v>9.3634000000000004</v>
      </c>
      <c r="DA35" s="464"/>
      <c r="DB35" s="464"/>
      <c r="DC35" s="461">
        <f t="shared" si="19"/>
        <v>20.427399999999999</v>
      </c>
      <c r="DD35" s="464">
        <v>11.3887</v>
      </c>
      <c r="DE35" s="464">
        <v>7.3284000000000002</v>
      </c>
      <c r="DF35" s="464"/>
      <c r="DG35" s="464"/>
      <c r="DH35" s="461">
        <f t="shared" si="20"/>
        <v>18.717100000000002</v>
      </c>
      <c r="DI35" s="464">
        <v>66.711500000000001</v>
      </c>
      <c r="DJ35" s="464">
        <v>74.192599999999999</v>
      </c>
      <c r="DK35" s="464"/>
      <c r="DL35" s="464"/>
      <c r="DM35" s="461">
        <f t="shared" si="21"/>
        <v>140.9041</v>
      </c>
      <c r="DN35" s="464">
        <v>57.681800000000003</v>
      </c>
      <c r="DO35" s="464">
        <v>46.852899999999998</v>
      </c>
      <c r="DP35" s="464"/>
      <c r="DQ35" s="464"/>
      <c r="DR35" s="461">
        <f t="shared" si="22"/>
        <v>104.5347</v>
      </c>
      <c r="DS35" s="464">
        <v>261950.96</v>
      </c>
      <c r="DT35" s="464"/>
      <c r="DU35" s="464"/>
      <c r="DV35" s="464"/>
      <c r="DW35" s="465">
        <f t="shared" si="23"/>
        <v>261950.96</v>
      </c>
    </row>
    <row r="36" spans="1:128">
      <c r="A36" s="458">
        <v>27</v>
      </c>
      <c r="B36" s="459" t="s">
        <v>608</v>
      </c>
      <c r="C36" s="464">
        <v>1113464.72</v>
      </c>
      <c r="D36" s="464">
        <v>13944633.2586</v>
      </c>
      <c r="E36" s="464">
        <v>233947.17</v>
      </c>
      <c r="F36" s="464"/>
      <c r="G36" s="461">
        <f t="shared" si="2"/>
        <v>15292045.148600001</v>
      </c>
      <c r="H36" s="464">
        <v>36</v>
      </c>
      <c r="I36" s="464">
        <v>63</v>
      </c>
      <c r="J36" s="464">
        <v>5</v>
      </c>
      <c r="K36" s="464"/>
      <c r="L36" s="461">
        <f t="shared" si="3"/>
        <v>104</v>
      </c>
      <c r="M36" s="464">
        <v>32</v>
      </c>
      <c r="N36" s="464">
        <v>35</v>
      </c>
      <c r="O36" s="464">
        <v>4</v>
      </c>
      <c r="P36" s="464"/>
      <c r="Q36" s="461">
        <f t="shared" si="4"/>
        <v>71</v>
      </c>
      <c r="R36" s="464"/>
      <c r="S36" s="464"/>
      <c r="T36" s="464"/>
      <c r="U36" s="464"/>
      <c r="V36" s="461">
        <f t="shared" si="5"/>
        <v>0</v>
      </c>
      <c r="W36" s="464">
        <v>1078320.0245000001</v>
      </c>
      <c r="X36" s="464">
        <v>13488057.4396</v>
      </c>
      <c r="Y36" s="464">
        <v>233944.68359999999</v>
      </c>
      <c r="Z36" s="464"/>
      <c r="AA36" s="461">
        <f t="shared" si="6"/>
        <v>14800322.147699999</v>
      </c>
      <c r="AB36" s="462"/>
      <c r="AC36" s="462"/>
      <c r="AD36" s="462"/>
      <c r="AE36" s="462"/>
      <c r="AF36" s="463"/>
      <c r="AG36" s="462"/>
      <c r="AH36" s="462"/>
      <c r="AI36" s="462"/>
      <c r="AJ36" s="462"/>
      <c r="AK36" s="463"/>
      <c r="AL36" s="462"/>
      <c r="AM36" s="462"/>
      <c r="AN36" s="462"/>
      <c r="AO36" s="462"/>
      <c r="AP36" s="463"/>
      <c r="AQ36" s="464">
        <v>30284.3364</v>
      </c>
      <c r="AR36" s="464">
        <v>473269.39159999997</v>
      </c>
      <c r="AS36" s="464">
        <v>4679.4880999999996</v>
      </c>
      <c r="AT36" s="464"/>
      <c r="AU36" s="461">
        <f t="shared" si="7"/>
        <v>508233.21610000002</v>
      </c>
      <c r="AV36" s="464"/>
      <c r="AW36" s="464"/>
      <c r="AX36" s="464"/>
      <c r="AY36" s="464"/>
      <c r="AZ36" s="461">
        <f t="shared" si="8"/>
        <v>0</v>
      </c>
      <c r="BA36" s="464">
        <f t="shared" si="9"/>
        <v>30284.3364</v>
      </c>
      <c r="BB36" s="464">
        <f t="shared" si="9"/>
        <v>473269.39159999997</v>
      </c>
      <c r="BC36" s="464">
        <f t="shared" si="9"/>
        <v>4679.4880999999996</v>
      </c>
      <c r="BD36" s="464">
        <f t="shared" si="9"/>
        <v>0</v>
      </c>
      <c r="BE36" s="461">
        <f t="shared" si="10"/>
        <v>508233.21610000002</v>
      </c>
      <c r="BF36" s="464">
        <v>250548.62</v>
      </c>
      <c r="BG36" s="464">
        <v>3312539.1927</v>
      </c>
      <c r="BH36" s="464">
        <v>117008</v>
      </c>
      <c r="BI36" s="464"/>
      <c r="BJ36" s="461">
        <f t="shared" si="11"/>
        <v>3680095.8127000001</v>
      </c>
      <c r="BK36" s="464">
        <v>402995.66</v>
      </c>
      <c r="BL36" s="464">
        <v>1039189.0427</v>
      </c>
      <c r="BM36" s="464">
        <v>9036.9374000000007</v>
      </c>
      <c r="BN36" s="464"/>
      <c r="BO36" s="461">
        <f t="shared" si="12"/>
        <v>1451221.6401</v>
      </c>
      <c r="BP36" s="460">
        <f t="shared" si="24"/>
        <v>0</v>
      </c>
      <c r="BQ36" s="460">
        <f t="shared" si="25"/>
        <v>1320670.327</v>
      </c>
      <c r="BR36" s="460">
        <f t="shared" si="26"/>
        <v>0</v>
      </c>
      <c r="BS36" s="460">
        <f t="shared" si="27"/>
        <v>0</v>
      </c>
      <c r="BT36" s="461">
        <f t="shared" si="13"/>
        <v>1320670.327</v>
      </c>
      <c r="BU36" s="464"/>
      <c r="BV36" s="464">
        <v>1317893.55</v>
      </c>
      <c r="BW36" s="464"/>
      <c r="BX36" s="464"/>
      <c r="BY36" s="461">
        <f t="shared" si="14"/>
        <v>1317893.55</v>
      </c>
      <c r="BZ36" s="464"/>
      <c r="CA36" s="464">
        <v>2776.777</v>
      </c>
      <c r="CB36" s="464">
        <v>0</v>
      </c>
      <c r="CC36" s="464"/>
      <c r="CD36" s="461">
        <f t="shared" si="1"/>
        <v>2776.777</v>
      </c>
      <c r="CE36" s="464">
        <v>11926.51</v>
      </c>
      <c r="CF36" s="464">
        <v>29057.5857</v>
      </c>
      <c r="CG36" s="464">
        <v>1031.3378</v>
      </c>
      <c r="CH36" s="464"/>
      <c r="CI36" s="461">
        <f t="shared" si="15"/>
        <v>42015.433499999999</v>
      </c>
      <c r="CJ36" s="464">
        <v>0</v>
      </c>
      <c r="CK36" s="464">
        <v>164.60140000000001</v>
      </c>
      <c r="CL36" s="464">
        <v>0</v>
      </c>
      <c r="CM36" s="464"/>
      <c r="CN36" s="461">
        <f t="shared" si="16"/>
        <v>164.60140000000001</v>
      </c>
      <c r="CO36" s="464"/>
      <c r="CP36" s="464">
        <v>0</v>
      </c>
      <c r="CQ36" s="464"/>
      <c r="CR36" s="464"/>
      <c r="CS36" s="461">
        <f t="shared" si="17"/>
        <v>0</v>
      </c>
      <c r="CT36" s="464"/>
      <c r="CU36" s="464"/>
      <c r="CV36" s="464"/>
      <c r="CW36" s="464"/>
      <c r="CX36" s="461">
        <f t="shared" si="18"/>
        <v>0</v>
      </c>
      <c r="CY36" s="464">
        <v>12.0016</v>
      </c>
      <c r="CZ36" s="464">
        <v>7.4175000000000004</v>
      </c>
      <c r="DA36" s="464">
        <v>7.5002000000000004</v>
      </c>
      <c r="DB36" s="464"/>
      <c r="DC36" s="461">
        <f t="shared" si="19"/>
        <v>26.9193</v>
      </c>
      <c r="DD36" s="464">
        <v>11.5</v>
      </c>
      <c r="DE36" s="464">
        <v>6.9812000000000003</v>
      </c>
      <c r="DF36" s="464">
        <v>6.8</v>
      </c>
      <c r="DG36" s="464"/>
      <c r="DH36" s="461">
        <f t="shared" si="20"/>
        <v>25.281200000000002</v>
      </c>
      <c r="DI36" s="464">
        <v>22.978400000000001</v>
      </c>
      <c r="DJ36" s="464">
        <v>109.30710000000001</v>
      </c>
      <c r="DK36" s="464">
        <v>66.933700000000002</v>
      </c>
      <c r="DL36" s="464"/>
      <c r="DM36" s="461">
        <f t="shared" si="21"/>
        <v>199.2192</v>
      </c>
      <c r="DN36" s="464">
        <v>14.7157</v>
      </c>
      <c r="DO36" s="464">
        <v>97.893799999999999</v>
      </c>
      <c r="DP36" s="464">
        <v>58.354799999999997</v>
      </c>
      <c r="DQ36" s="464"/>
      <c r="DR36" s="461">
        <f t="shared" si="22"/>
        <v>170.96429999999998</v>
      </c>
      <c r="DS36" s="464">
        <v>81456.09</v>
      </c>
      <c r="DT36" s="464"/>
      <c r="DU36" s="464"/>
      <c r="DV36" s="464"/>
      <c r="DW36" s="465">
        <f t="shared" si="23"/>
        <v>81456.09</v>
      </c>
    </row>
    <row r="37" spans="1:128">
      <c r="A37" s="458">
        <v>28</v>
      </c>
      <c r="B37" s="459" t="s">
        <v>609</v>
      </c>
      <c r="C37" s="464">
        <v>6851960.0700000003</v>
      </c>
      <c r="D37" s="464">
        <v>18204492.1708</v>
      </c>
      <c r="E37" s="464"/>
      <c r="F37" s="464"/>
      <c r="G37" s="461">
        <f t="shared" si="2"/>
        <v>25056452.240800001</v>
      </c>
      <c r="H37" s="464">
        <v>27</v>
      </c>
      <c r="I37" s="464">
        <v>39</v>
      </c>
      <c r="J37" s="464"/>
      <c r="K37" s="464"/>
      <c r="L37" s="461">
        <f t="shared" si="3"/>
        <v>66</v>
      </c>
      <c r="M37" s="464">
        <v>15</v>
      </c>
      <c r="N37" s="464">
        <v>27</v>
      </c>
      <c r="O37" s="464"/>
      <c r="P37" s="464"/>
      <c r="Q37" s="461">
        <f t="shared" si="4"/>
        <v>42</v>
      </c>
      <c r="R37" s="464">
        <v>1347992.0848000001</v>
      </c>
      <c r="S37" s="464">
        <v>2119387.915</v>
      </c>
      <c r="T37" s="464"/>
      <c r="U37" s="464"/>
      <c r="V37" s="461">
        <f t="shared" si="5"/>
        <v>3467379.9998000003</v>
      </c>
      <c r="W37" s="464">
        <v>4745784.8761999998</v>
      </c>
      <c r="X37" s="464">
        <v>12880509.382300001</v>
      </c>
      <c r="Y37" s="464"/>
      <c r="Z37" s="464"/>
      <c r="AA37" s="461">
        <f t="shared" si="6"/>
        <v>17626294.258500002</v>
      </c>
      <c r="AB37" s="462"/>
      <c r="AC37" s="462"/>
      <c r="AD37" s="462"/>
      <c r="AE37" s="462"/>
      <c r="AF37" s="463"/>
      <c r="AG37" s="462"/>
      <c r="AH37" s="462"/>
      <c r="AI37" s="462"/>
      <c r="AJ37" s="462"/>
      <c r="AK37" s="463"/>
      <c r="AL37" s="462"/>
      <c r="AM37" s="462"/>
      <c r="AN37" s="462"/>
      <c r="AO37" s="462"/>
      <c r="AP37" s="463"/>
      <c r="AQ37" s="464">
        <v>137039.20139999999</v>
      </c>
      <c r="AR37" s="464">
        <v>424812.09399999998</v>
      </c>
      <c r="AS37" s="464"/>
      <c r="AT37" s="464"/>
      <c r="AU37" s="461">
        <f t="shared" si="7"/>
        <v>561851.29539999994</v>
      </c>
      <c r="AV37" s="464"/>
      <c r="AW37" s="464"/>
      <c r="AX37" s="464"/>
      <c r="AY37" s="464"/>
      <c r="AZ37" s="461">
        <f t="shared" si="8"/>
        <v>0</v>
      </c>
      <c r="BA37" s="464">
        <f t="shared" si="9"/>
        <v>137039.20139999999</v>
      </c>
      <c r="BB37" s="464">
        <f t="shared" si="9"/>
        <v>424812.09399999998</v>
      </c>
      <c r="BC37" s="464">
        <f t="shared" si="9"/>
        <v>0</v>
      </c>
      <c r="BD37" s="464">
        <f t="shared" si="9"/>
        <v>0</v>
      </c>
      <c r="BE37" s="461">
        <f t="shared" si="10"/>
        <v>561851.29539999994</v>
      </c>
      <c r="BF37" s="464">
        <v>3598870.5</v>
      </c>
      <c r="BG37" s="464">
        <v>25963977.2962</v>
      </c>
      <c r="BH37" s="464">
        <v>39488.737399999998</v>
      </c>
      <c r="BI37" s="464"/>
      <c r="BJ37" s="461">
        <f t="shared" si="11"/>
        <v>29602336.533599999</v>
      </c>
      <c r="BK37" s="464">
        <v>1796410.27</v>
      </c>
      <c r="BL37" s="464">
        <v>22163562.101730831</v>
      </c>
      <c r="BM37" s="464">
        <v>39488.74</v>
      </c>
      <c r="BN37" s="464"/>
      <c r="BO37" s="461">
        <f t="shared" si="12"/>
        <v>23999461.111730829</v>
      </c>
      <c r="BP37" s="460">
        <f t="shared" si="24"/>
        <v>0</v>
      </c>
      <c r="BQ37" s="460">
        <f t="shared" si="25"/>
        <v>3144578.6669549928</v>
      </c>
      <c r="BR37" s="460">
        <f t="shared" si="26"/>
        <v>0</v>
      </c>
      <c r="BS37" s="460">
        <f t="shared" si="27"/>
        <v>0</v>
      </c>
      <c r="BT37" s="461">
        <f t="shared" si="13"/>
        <v>3144578.6669549928</v>
      </c>
      <c r="BU37" s="464">
        <v>0</v>
      </c>
      <c r="BV37" s="464">
        <v>3144578.6669549928</v>
      </c>
      <c r="BW37" s="464">
        <v>0</v>
      </c>
      <c r="BX37" s="464"/>
      <c r="BY37" s="461">
        <f t="shared" si="14"/>
        <v>3144578.6669549928</v>
      </c>
      <c r="BZ37" s="464">
        <v>0</v>
      </c>
      <c r="CA37" s="464">
        <v>0</v>
      </c>
      <c r="CB37" s="464">
        <v>0</v>
      </c>
      <c r="CC37" s="464"/>
      <c r="CD37" s="461">
        <f t="shared" si="1"/>
        <v>0</v>
      </c>
      <c r="CE37" s="464">
        <v>30197.17</v>
      </c>
      <c r="CF37" s="464">
        <v>49136.464500000002</v>
      </c>
      <c r="CG37" s="464"/>
      <c r="CH37" s="464"/>
      <c r="CI37" s="461">
        <f t="shared" si="15"/>
        <v>79333.6345</v>
      </c>
      <c r="CJ37" s="464">
        <v>0</v>
      </c>
      <c r="CK37" s="464">
        <v>4.9286000000000003</v>
      </c>
      <c r="CL37" s="464"/>
      <c r="CM37" s="464"/>
      <c r="CN37" s="461">
        <f t="shared" si="16"/>
        <v>4.9286000000000003</v>
      </c>
      <c r="CO37" s="464"/>
      <c r="CP37" s="464"/>
      <c r="CQ37" s="464"/>
      <c r="CR37" s="464"/>
      <c r="CS37" s="461">
        <f t="shared" si="17"/>
        <v>0</v>
      </c>
      <c r="CT37" s="464"/>
      <c r="CU37" s="464"/>
      <c r="CV37" s="464"/>
      <c r="CW37" s="464"/>
      <c r="CX37" s="461">
        <f t="shared" si="18"/>
        <v>0</v>
      </c>
      <c r="CY37" s="464">
        <v>11.0916</v>
      </c>
      <c r="CZ37" s="464">
        <v>7.1555</v>
      </c>
      <c r="DA37" s="464"/>
      <c r="DB37" s="464"/>
      <c r="DC37" s="461">
        <f t="shared" si="19"/>
        <v>18.2471</v>
      </c>
      <c r="DD37" s="464">
        <v>10.7142</v>
      </c>
      <c r="DE37" s="464">
        <v>6.9450000000000003</v>
      </c>
      <c r="DF37" s="464"/>
      <c r="DG37" s="464"/>
      <c r="DH37" s="461">
        <f t="shared" si="20"/>
        <v>17.659199999999998</v>
      </c>
      <c r="DI37" s="464">
        <v>25.757100000000001</v>
      </c>
      <c r="DJ37" s="464">
        <v>25.442900000000002</v>
      </c>
      <c r="DK37" s="464"/>
      <c r="DL37" s="464"/>
      <c r="DM37" s="461">
        <f t="shared" si="21"/>
        <v>51.2</v>
      </c>
      <c r="DN37" s="464">
        <v>21.9831</v>
      </c>
      <c r="DO37" s="464">
        <v>20.710599999999999</v>
      </c>
      <c r="DP37" s="464"/>
      <c r="DQ37" s="464"/>
      <c r="DR37" s="461">
        <f t="shared" si="22"/>
        <v>42.6937</v>
      </c>
      <c r="DS37" s="464"/>
      <c r="DT37" s="464"/>
      <c r="DU37" s="464"/>
      <c r="DV37" s="464"/>
      <c r="DW37" s="465">
        <f t="shared" si="23"/>
        <v>0</v>
      </c>
    </row>
    <row r="38" spans="1:128" s="473" customFormat="1">
      <c r="A38" s="468">
        <v>29</v>
      </c>
      <c r="B38" s="469" t="s">
        <v>610</v>
      </c>
      <c r="C38" s="470">
        <f>C39+C40+C45+C46+C47+C48+C49</f>
        <v>8411648.7199999988</v>
      </c>
      <c r="D38" s="470">
        <f t="shared" ref="D38:BN38" si="28">D39+D40+D45+D46+D47+D48+D49</f>
        <v>49729851.987599999</v>
      </c>
      <c r="E38" s="470">
        <f t="shared" si="28"/>
        <v>1086958.2771999999</v>
      </c>
      <c r="F38" s="470">
        <f t="shared" si="28"/>
        <v>0</v>
      </c>
      <c r="G38" s="461">
        <f t="shared" si="2"/>
        <v>59228458.984799996</v>
      </c>
      <c r="H38" s="470">
        <f t="shared" si="28"/>
        <v>2678</v>
      </c>
      <c r="I38" s="470">
        <f t="shared" si="28"/>
        <v>591</v>
      </c>
      <c r="J38" s="470">
        <f t="shared" si="28"/>
        <v>14</v>
      </c>
      <c r="K38" s="470">
        <f t="shared" si="28"/>
        <v>0</v>
      </c>
      <c r="L38" s="461">
        <f>SUM(H38:K38)</f>
        <v>3283</v>
      </c>
      <c r="M38" s="470">
        <f t="shared" si="28"/>
        <v>2600</v>
      </c>
      <c r="N38" s="470">
        <f t="shared" si="28"/>
        <v>547</v>
      </c>
      <c r="O38" s="470">
        <f t="shared" si="28"/>
        <v>12</v>
      </c>
      <c r="P38" s="470">
        <f t="shared" si="28"/>
        <v>0</v>
      </c>
      <c r="Q38" s="461">
        <f t="shared" si="4"/>
        <v>3159</v>
      </c>
      <c r="R38" s="470">
        <f t="shared" si="28"/>
        <v>5564.25</v>
      </c>
      <c r="S38" s="470">
        <f t="shared" si="28"/>
        <v>0</v>
      </c>
      <c r="T38" s="470">
        <f t="shared" si="28"/>
        <v>0</v>
      </c>
      <c r="U38" s="470">
        <f t="shared" si="28"/>
        <v>0</v>
      </c>
      <c r="V38" s="461">
        <f t="shared" si="5"/>
        <v>5564.25</v>
      </c>
      <c r="W38" s="470">
        <f t="shared" si="28"/>
        <v>5394489.8299999991</v>
      </c>
      <c r="X38" s="470">
        <f t="shared" si="28"/>
        <v>48096040.57069999</v>
      </c>
      <c r="Y38" s="470">
        <f t="shared" si="28"/>
        <v>1043014.4602</v>
      </c>
      <c r="Z38" s="470">
        <f t="shared" si="28"/>
        <v>0</v>
      </c>
      <c r="AA38" s="461">
        <f t="shared" si="6"/>
        <v>54533544.860899985</v>
      </c>
      <c r="AB38" s="471"/>
      <c r="AC38" s="471"/>
      <c r="AD38" s="471"/>
      <c r="AE38" s="471"/>
      <c r="AF38" s="461">
        <f>SUM(AB38:AE38)</f>
        <v>0</v>
      </c>
      <c r="AG38" s="470">
        <f>AG39+AG40+AG45+AG46+AG47+AG48+AG49</f>
        <v>44611.13</v>
      </c>
      <c r="AH38" s="470">
        <f t="shared" ref="AH38:AJ38" si="29">AH39+AH40+AH45+AH46+AH47+AH48+AH49</f>
        <v>13734.6389</v>
      </c>
      <c r="AI38" s="470">
        <f t="shared" si="29"/>
        <v>38180.851199999997</v>
      </c>
      <c r="AJ38" s="470">
        <f t="shared" si="29"/>
        <v>0</v>
      </c>
      <c r="AK38" s="461">
        <f>SUM(AG38:AJ38)</f>
        <v>96526.6201</v>
      </c>
      <c r="AL38" s="471"/>
      <c r="AM38" s="471"/>
      <c r="AN38" s="471"/>
      <c r="AO38" s="471"/>
      <c r="AP38" s="461">
        <f>SUM(AL38:AO38)</f>
        <v>0</v>
      </c>
      <c r="AQ38" s="470">
        <f t="shared" si="28"/>
        <v>272119.07020000002</v>
      </c>
      <c r="AR38" s="470">
        <f t="shared" si="28"/>
        <v>1618652.429</v>
      </c>
      <c r="AS38" s="470">
        <f t="shared" si="28"/>
        <v>21739.165400000002</v>
      </c>
      <c r="AT38" s="470">
        <f t="shared" si="28"/>
        <v>0</v>
      </c>
      <c r="AU38" s="461">
        <f t="shared" si="7"/>
        <v>1912510.6646</v>
      </c>
      <c r="AV38" s="470">
        <f t="shared" si="28"/>
        <v>0</v>
      </c>
      <c r="AW38" s="470">
        <f t="shared" si="28"/>
        <v>0</v>
      </c>
      <c r="AX38" s="470">
        <f t="shared" si="28"/>
        <v>0</v>
      </c>
      <c r="AY38" s="470">
        <f t="shared" si="28"/>
        <v>0</v>
      </c>
      <c r="AZ38" s="461">
        <f t="shared" si="8"/>
        <v>0</v>
      </c>
      <c r="BA38" s="470">
        <f t="shared" si="28"/>
        <v>272119.07020000002</v>
      </c>
      <c r="BB38" s="470">
        <f t="shared" si="28"/>
        <v>1618652.429</v>
      </c>
      <c r="BC38" s="470">
        <f t="shared" si="28"/>
        <v>21739.165400000002</v>
      </c>
      <c r="BD38" s="470">
        <f t="shared" si="28"/>
        <v>0</v>
      </c>
      <c r="BE38" s="461">
        <f t="shared" si="10"/>
        <v>1912510.6646</v>
      </c>
      <c r="BF38" s="470">
        <f t="shared" si="28"/>
        <v>702670.8</v>
      </c>
      <c r="BG38" s="470">
        <f t="shared" si="28"/>
        <v>9823540.5284000002</v>
      </c>
      <c r="BH38" s="470">
        <f t="shared" si="28"/>
        <v>44073.198599999996</v>
      </c>
      <c r="BI38" s="470">
        <f t="shared" si="28"/>
        <v>0</v>
      </c>
      <c r="BJ38" s="461">
        <f t="shared" si="11"/>
        <v>10570284.527000001</v>
      </c>
      <c r="BK38" s="470">
        <f t="shared" si="28"/>
        <v>2531704.88</v>
      </c>
      <c r="BL38" s="470">
        <f t="shared" si="28"/>
        <v>4525276.9799947236</v>
      </c>
      <c r="BM38" s="470">
        <f t="shared" si="28"/>
        <v>52708.008800000003</v>
      </c>
      <c r="BN38" s="470">
        <f t="shared" si="28"/>
        <v>0</v>
      </c>
      <c r="BO38" s="461">
        <f t="shared" si="12"/>
        <v>7109689.8687947234</v>
      </c>
      <c r="BP38" s="470">
        <f t="shared" ref="BP38:DV38" si="30">BP39+BP40+BP45+BP46+BP47+BP48+BP49</f>
        <v>17361.009999999998</v>
      </c>
      <c r="BQ38" s="470">
        <f t="shared" si="30"/>
        <v>2212309.5656000003</v>
      </c>
      <c r="BR38" s="470">
        <f t="shared" si="30"/>
        <v>0</v>
      </c>
      <c r="BS38" s="470">
        <f t="shared" si="30"/>
        <v>0</v>
      </c>
      <c r="BT38" s="461">
        <f t="shared" si="13"/>
        <v>2229670.5756000001</v>
      </c>
      <c r="BU38" s="470">
        <f t="shared" si="30"/>
        <v>17254.05</v>
      </c>
      <c r="BV38" s="470">
        <f t="shared" si="30"/>
        <v>2205850.5299999998</v>
      </c>
      <c r="BW38" s="470">
        <f t="shared" si="30"/>
        <v>0</v>
      </c>
      <c r="BX38" s="470">
        <f t="shared" si="30"/>
        <v>0</v>
      </c>
      <c r="BY38" s="461">
        <f t="shared" si="14"/>
        <v>2223104.5799999996</v>
      </c>
      <c r="BZ38" s="470">
        <f t="shared" si="30"/>
        <v>106.96</v>
      </c>
      <c r="CA38" s="470">
        <f t="shared" si="30"/>
        <v>6459.0356000000002</v>
      </c>
      <c r="CB38" s="470">
        <f t="shared" si="30"/>
        <v>0</v>
      </c>
      <c r="CC38" s="470">
        <f t="shared" si="30"/>
        <v>0</v>
      </c>
      <c r="CD38" s="461">
        <f t="shared" si="1"/>
        <v>6565.9956000000002</v>
      </c>
      <c r="CE38" s="470">
        <f t="shared" si="30"/>
        <v>49479.59</v>
      </c>
      <c r="CF38" s="470">
        <f t="shared" si="30"/>
        <v>155517.09599999999</v>
      </c>
      <c r="CG38" s="470">
        <f t="shared" si="30"/>
        <v>3943.4621000000002</v>
      </c>
      <c r="CH38" s="470">
        <f t="shared" si="30"/>
        <v>0</v>
      </c>
      <c r="CI38" s="461">
        <f t="shared" si="15"/>
        <v>208940.14809999999</v>
      </c>
      <c r="CJ38" s="470">
        <f t="shared" si="30"/>
        <v>1498.5437999999999</v>
      </c>
      <c r="CK38" s="470">
        <f t="shared" si="30"/>
        <v>234.32059999999998</v>
      </c>
      <c r="CL38" s="470">
        <f t="shared" si="30"/>
        <v>0</v>
      </c>
      <c r="CM38" s="470">
        <f t="shared" si="30"/>
        <v>0</v>
      </c>
      <c r="CN38" s="461">
        <f t="shared" si="16"/>
        <v>1732.8643999999999</v>
      </c>
      <c r="CO38" s="470">
        <f t="shared" si="30"/>
        <v>13181.28</v>
      </c>
      <c r="CP38" s="470">
        <f t="shared" si="30"/>
        <v>0</v>
      </c>
      <c r="CQ38" s="470">
        <f t="shared" si="30"/>
        <v>0</v>
      </c>
      <c r="CR38" s="470">
        <f t="shared" si="30"/>
        <v>0</v>
      </c>
      <c r="CS38" s="461">
        <f t="shared" si="17"/>
        <v>13181.28</v>
      </c>
      <c r="CT38" s="470">
        <f t="shared" si="30"/>
        <v>0</v>
      </c>
      <c r="CU38" s="470">
        <f t="shared" si="30"/>
        <v>0</v>
      </c>
      <c r="CV38" s="470">
        <f t="shared" si="30"/>
        <v>0</v>
      </c>
      <c r="CW38" s="470">
        <f t="shared" si="30"/>
        <v>0</v>
      </c>
      <c r="CX38" s="461">
        <f t="shared" si="18"/>
        <v>0</v>
      </c>
      <c r="CY38" s="470">
        <f t="shared" si="30"/>
        <v>134.67869999999999</v>
      </c>
      <c r="CZ38" s="470">
        <f t="shared" si="30"/>
        <v>95.909300000000002</v>
      </c>
      <c r="DA38" s="470">
        <f t="shared" si="30"/>
        <v>47.921199999999999</v>
      </c>
      <c r="DB38" s="470">
        <f t="shared" si="30"/>
        <v>0</v>
      </c>
      <c r="DC38" s="461">
        <f t="shared" si="19"/>
        <v>278.50919999999996</v>
      </c>
      <c r="DD38" s="470">
        <f t="shared" si="30"/>
        <v>72.494599999999991</v>
      </c>
      <c r="DE38" s="470">
        <f t="shared" si="30"/>
        <v>12</v>
      </c>
      <c r="DF38" s="470">
        <f t="shared" si="30"/>
        <v>0</v>
      </c>
      <c r="DG38" s="470">
        <f t="shared" si="30"/>
        <v>0</v>
      </c>
      <c r="DH38" s="461">
        <f t="shared" si="20"/>
        <v>84.494599999999991</v>
      </c>
      <c r="DI38" s="470">
        <f t="shared" si="30"/>
        <v>473.26400000000001</v>
      </c>
      <c r="DJ38" s="470">
        <f t="shared" si="30"/>
        <v>642.42799999999988</v>
      </c>
      <c r="DK38" s="470">
        <f t="shared" si="30"/>
        <v>360.12549999999999</v>
      </c>
      <c r="DL38" s="470">
        <f t="shared" si="30"/>
        <v>0</v>
      </c>
      <c r="DM38" s="461">
        <f t="shared" si="21"/>
        <v>1475.8175000000001</v>
      </c>
      <c r="DN38" s="470">
        <f t="shared" si="30"/>
        <v>322.41390000000001</v>
      </c>
      <c r="DO38" s="470">
        <f t="shared" si="30"/>
        <v>492.4873</v>
      </c>
      <c r="DP38" s="470">
        <f t="shared" si="30"/>
        <v>293.33889999999997</v>
      </c>
      <c r="DQ38" s="470">
        <f t="shared" si="30"/>
        <v>0</v>
      </c>
      <c r="DR38" s="461">
        <f t="shared" si="22"/>
        <v>1108.2401</v>
      </c>
      <c r="DS38" s="470">
        <f t="shared" si="30"/>
        <v>4762950.92</v>
      </c>
      <c r="DT38" s="470">
        <f t="shared" si="30"/>
        <v>1100519.9114000001</v>
      </c>
      <c r="DU38" s="470">
        <f t="shared" si="30"/>
        <v>0</v>
      </c>
      <c r="DV38" s="470">
        <f t="shared" si="30"/>
        <v>0</v>
      </c>
      <c r="DW38" s="465">
        <f t="shared" si="23"/>
        <v>5863470.8313999996</v>
      </c>
      <c r="DX38" s="472"/>
    </row>
    <row r="39" spans="1:128">
      <c r="A39" s="458">
        <v>30</v>
      </c>
      <c r="B39" s="459" t="s">
        <v>611</v>
      </c>
      <c r="C39" s="464"/>
      <c r="D39" s="464"/>
      <c r="E39" s="464"/>
      <c r="F39" s="464"/>
      <c r="G39" s="461">
        <f t="shared" si="2"/>
        <v>0</v>
      </c>
      <c r="H39" s="464"/>
      <c r="I39" s="464"/>
      <c r="J39" s="464"/>
      <c r="K39" s="464"/>
      <c r="L39" s="461">
        <f t="shared" si="3"/>
        <v>0</v>
      </c>
      <c r="M39" s="464"/>
      <c r="N39" s="464"/>
      <c r="O39" s="464"/>
      <c r="P39" s="464"/>
      <c r="Q39" s="461">
        <f t="shared" si="4"/>
        <v>0</v>
      </c>
      <c r="R39" s="464"/>
      <c r="S39" s="464"/>
      <c r="T39" s="464"/>
      <c r="U39" s="464"/>
      <c r="V39" s="461">
        <f t="shared" si="5"/>
        <v>0</v>
      </c>
      <c r="W39" s="464"/>
      <c r="X39" s="464"/>
      <c r="Y39" s="464"/>
      <c r="Z39" s="464"/>
      <c r="AA39" s="461">
        <f t="shared" si="6"/>
        <v>0</v>
      </c>
      <c r="AB39" s="464"/>
      <c r="AC39" s="464"/>
      <c r="AD39" s="464"/>
      <c r="AE39" s="464"/>
      <c r="AF39" s="461">
        <f t="shared" ref="AF39:AF55" si="31">SUM(AB39:AE39)</f>
        <v>0</v>
      </c>
      <c r="AG39" s="464"/>
      <c r="AH39" s="464"/>
      <c r="AI39" s="464"/>
      <c r="AJ39" s="464"/>
      <c r="AK39" s="461">
        <f t="shared" ref="AK39:AK55" si="32">SUM(AG39:AJ39)</f>
        <v>0</v>
      </c>
      <c r="AL39" s="464"/>
      <c r="AM39" s="464"/>
      <c r="AN39" s="464"/>
      <c r="AO39" s="464"/>
      <c r="AP39" s="461">
        <f t="shared" ref="AP39:AP55" si="33">SUM(AL39:AO39)</f>
        <v>0</v>
      </c>
      <c r="AQ39" s="464"/>
      <c r="AR39" s="464"/>
      <c r="AS39" s="464"/>
      <c r="AT39" s="464"/>
      <c r="AU39" s="461">
        <f t="shared" si="7"/>
        <v>0</v>
      </c>
      <c r="AV39" s="464"/>
      <c r="AW39" s="464"/>
      <c r="AX39" s="464"/>
      <c r="AY39" s="464"/>
      <c r="AZ39" s="461">
        <f t="shared" si="8"/>
        <v>0</v>
      </c>
      <c r="BA39" s="464">
        <f t="shared" si="9"/>
        <v>0</v>
      </c>
      <c r="BB39" s="464">
        <f t="shared" si="9"/>
        <v>0</v>
      </c>
      <c r="BC39" s="464">
        <f t="shared" si="9"/>
        <v>0</v>
      </c>
      <c r="BD39" s="464">
        <f t="shared" si="9"/>
        <v>0</v>
      </c>
      <c r="BE39" s="461">
        <f t="shared" si="10"/>
        <v>0</v>
      </c>
      <c r="BF39" s="464"/>
      <c r="BG39" s="464"/>
      <c r="BH39" s="464"/>
      <c r="BI39" s="464"/>
      <c r="BJ39" s="461">
        <f t="shared" si="11"/>
        <v>0</v>
      </c>
      <c r="BK39" s="464"/>
      <c r="BL39" s="464"/>
      <c r="BM39" s="464"/>
      <c r="BN39" s="464"/>
      <c r="BO39" s="461">
        <f t="shared" si="12"/>
        <v>0</v>
      </c>
      <c r="BP39" s="464"/>
      <c r="BQ39" s="464"/>
      <c r="BR39" s="464"/>
      <c r="BS39" s="464"/>
      <c r="BT39" s="461">
        <f t="shared" si="13"/>
        <v>0</v>
      </c>
      <c r="BU39" s="464"/>
      <c r="BV39" s="464"/>
      <c r="BW39" s="464"/>
      <c r="BX39" s="464"/>
      <c r="BY39" s="461">
        <f t="shared" si="14"/>
        <v>0</v>
      </c>
      <c r="BZ39" s="464"/>
      <c r="CA39" s="464">
        <v>0</v>
      </c>
      <c r="CB39" s="464">
        <v>0</v>
      </c>
      <c r="CC39" s="464"/>
      <c r="CD39" s="461">
        <f t="shared" si="1"/>
        <v>0</v>
      </c>
      <c r="CE39" s="464"/>
      <c r="CF39" s="464"/>
      <c r="CG39" s="464"/>
      <c r="CH39" s="464"/>
      <c r="CI39" s="461">
        <f t="shared" si="15"/>
        <v>0</v>
      </c>
      <c r="CJ39" s="464"/>
      <c r="CK39" s="464"/>
      <c r="CL39" s="464"/>
      <c r="CM39" s="464"/>
      <c r="CN39" s="461">
        <f t="shared" si="16"/>
        <v>0</v>
      </c>
      <c r="CO39" s="464"/>
      <c r="CP39" s="464"/>
      <c r="CQ39" s="464"/>
      <c r="CR39" s="464"/>
      <c r="CS39" s="461">
        <f t="shared" si="17"/>
        <v>0</v>
      </c>
      <c r="CT39" s="464"/>
      <c r="CU39" s="464"/>
      <c r="CV39" s="464"/>
      <c r="CW39" s="464"/>
      <c r="CX39" s="461">
        <f t="shared" si="18"/>
        <v>0</v>
      </c>
      <c r="CY39" s="464"/>
      <c r="CZ39" s="464"/>
      <c r="DA39" s="464"/>
      <c r="DB39" s="464"/>
      <c r="DC39" s="461">
        <f t="shared" si="19"/>
        <v>0</v>
      </c>
      <c r="DD39" s="464"/>
      <c r="DE39" s="464"/>
      <c r="DF39" s="464"/>
      <c r="DG39" s="464"/>
      <c r="DH39" s="461">
        <f t="shared" si="20"/>
        <v>0</v>
      </c>
      <c r="DI39" s="464"/>
      <c r="DJ39" s="464"/>
      <c r="DK39" s="464"/>
      <c r="DL39" s="464"/>
      <c r="DM39" s="461">
        <f t="shared" si="21"/>
        <v>0</v>
      </c>
      <c r="DN39" s="464"/>
      <c r="DO39" s="464"/>
      <c r="DP39" s="464"/>
      <c r="DQ39" s="464"/>
      <c r="DR39" s="461">
        <f t="shared" si="22"/>
        <v>0</v>
      </c>
      <c r="DS39" s="464"/>
      <c r="DT39" s="464"/>
      <c r="DU39" s="464"/>
      <c r="DV39" s="464"/>
      <c r="DW39" s="465">
        <f t="shared" si="23"/>
        <v>0</v>
      </c>
    </row>
    <row r="40" spans="1:128">
      <c r="A40" s="474">
        <v>31</v>
      </c>
      <c r="B40" s="459" t="s">
        <v>612</v>
      </c>
      <c r="C40" s="464">
        <f>SUM(C41,C43)</f>
        <v>2079466.61</v>
      </c>
      <c r="D40" s="464">
        <f t="shared" ref="D40:BN40" si="34">SUM(D41,D43)</f>
        <v>469255.69279999996</v>
      </c>
      <c r="E40" s="464">
        <f t="shared" si="34"/>
        <v>53856.178899999999</v>
      </c>
      <c r="F40" s="464">
        <f t="shared" si="34"/>
        <v>0</v>
      </c>
      <c r="G40" s="461">
        <f t="shared" si="2"/>
        <v>2602578.4817000004</v>
      </c>
      <c r="H40" s="464">
        <f t="shared" si="34"/>
        <v>858</v>
      </c>
      <c r="I40" s="464">
        <f t="shared" si="34"/>
        <v>60</v>
      </c>
      <c r="J40" s="464">
        <f t="shared" si="34"/>
        <v>7</v>
      </c>
      <c r="K40" s="464">
        <f t="shared" si="34"/>
        <v>0</v>
      </c>
      <c r="L40" s="461">
        <f t="shared" si="3"/>
        <v>925</v>
      </c>
      <c r="M40" s="464">
        <f t="shared" si="34"/>
        <v>822</v>
      </c>
      <c r="N40" s="464">
        <f t="shared" si="34"/>
        <v>58</v>
      </c>
      <c r="O40" s="464">
        <f t="shared" si="34"/>
        <v>5</v>
      </c>
      <c r="P40" s="464">
        <f t="shared" si="34"/>
        <v>0</v>
      </c>
      <c r="Q40" s="461">
        <f t="shared" si="4"/>
        <v>885</v>
      </c>
      <c r="R40" s="464">
        <f t="shared" si="34"/>
        <v>5564.25</v>
      </c>
      <c r="S40" s="464">
        <f t="shared" si="34"/>
        <v>0</v>
      </c>
      <c r="T40" s="464">
        <f t="shared" si="34"/>
        <v>0</v>
      </c>
      <c r="U40" s="464">
        <f t="shared" si="34"/>
        <v>0</v>
      </c>
      <c r="V40" s="461">
        <f t="shared" si="5"/>
        <v>5564.25</v>
      </c>
      <c r="W40" s="464">
        <f t="shared" si="34"/>
        <v>403533.75</v>
      </c>
      <c r="X40" s="464">
        <f t="shared" si="34"/>
        <v>374089.98129999998</v>
      </c>
      <c r="Y40" s="464">
        <f t="shared" si="34"/>
        <v>15675.3277</v>
      </c>
      <c r="Z40" s="464">
        <f t="shared" si="34"/>
        <v>0</v>
      </c>
      <c r="AA40" s="461">
        <f t="shared" si="6"/>
        <v>793299.05900000001</v>
      </c>
      <c r="AB40" s="464">
        <f t="shared" si="34"/>
        <v>326290.3</v>
      </c>
      <c r="AC40" s="464">
        <f t="shared" si="34"/>
        <v>250490.9613</v>
      </c>
      <c r="AD40" s="464">
        <f t="shared" si="34"/>
        <v>15675.3277</v>
      </c>
      <c r="AE40" s="464">
        <f t="shared" si="34"/>
        <v>0</v>
      </c>
      <c r="AF40" s="461">
        <f t="shared" si="31"/>
        <v>592456.58900000004</v>
      </c>
      <c r="AG40" s="464">
        <f t="shared" si="34"/>
        <v>44611.13</v>
      </c>
      <c r="AH40" s="464">
        <f t="shared" si="34"/>
        <v>13734.6389</v>
      </c>
      <c r="AI40" s="464">
        <f t="shared" si="34"/>
        <v>38180.851199999997</v>
      </c>
      <c r="AJ40" s="464">
        <f t="shared" si="34"/>
        <v>0</v>
      </c>
      <c r="AK40" s="461">
        <f t="shared" si="32"/>
        <v>96526.6201</v>
      </c>
      <c r="AL40" s="464">
        <f t="shared" si="34"/>
        <v>0</v>
      </c>
      <c r="AM40" s="464">
        <f t="shared" si="34"/>
        <v>0</v>
      </c>
      <c r="AN40" s="464">
        <f t="shared" si="34"/>
        <v>0</v>
      </c>
      <c r="AO40" s="464">
        <f t="shared" si="34"/>
        <v>0</v>
      </c>
      <c r="AP40" s="461">
        <f t="shared" si="33"/>
        <v>0</v>
      </c>
      <c r="AQ40" s="464">
        <f t="shared" si="34"/>
        <v>78169.136400000003</v>
      </c>
      <c r="AR40" s="464">
        <f t="shared" si="34"/>
        <v>42382.177100000001</v>
      </c>
      <c r="AS40" s="464">
        <f t="shared" si="34"/>
        <v>1077.1234999999999</v>
      </c>
      <c r="AT40" s="464">
        <f t="shared" si="34"/>
        <v>0</v>
      </c>
      <c r="AU40" s="461">
        <f t="shared" si="7"/>
        <v>121628.43700000001</v>
      </c>
      <c r="AV40" s="464">
        <f t="shared" si="34"/>
        <v>0</v>
      </c>
      <c r="AW40" s="464">
        <f t="shared" si="34"/>
        <v>0</v>
      </c>
      <c r="AX40" s="464">
        <f t="shared" si="34"/>
        <v>0</v>
      </c>
      <c r="AY40" s="464">
        <f t="shared" si="34"/>
        <v>0</v>
      </c>
      <c r="AZ40" s="461">
        <f t="shared" si="8"/>
        <v>0</v>
      </c>
      <c r="BA40" s="464">
        <f t="shared" si="34"/>
        <v>78169.136400000003</v>
      </c>
      <c r="BB40" s="464">
        <f t="shared" si="34"/>
        <v>42382.177100000001</v>
      </c>
      <c r="BC40" s="464">
        <f t="shared" si="34"/>
        <v>1077.1234999999999</v>
      </c>
      <c r="BD40" s="464">
        <f t="shared" si="34"/>
        <v>0</v>
      </c>
      <c r="BE40" s="461">
        <f t="shared" si="10"/>
        <v>121628.43700000001</v>
      </c>
      <c r="BF40" s="464">
        <f t="shared" si="34"/>
        <v>299172</v>
      </c>
      <c r="BG40" s="464">
        <f t="shared" si="34"/>
        <v>0</v>
      </c>
      <c r="BH40" s="464">
        <f t="shared" si="34"/>
        <v>43871.359799999998</v>
      </c>
      <c r="BI40" s="464">
        <f t="shared" si="34"/>
        <v>0</v>
      </c>
      <c r="BJ40" s="461">
        <f t="shared" si="11"/>
        <v>343043.35979999998</v>
      </c>
      <c r="BK40" s="464">
        <f t="shared" si="34"/>
        <v>1092815.04</v>
      </c>
      <c r="BL40" s="464">
        <f t="shared" si="34"/>
        <v>328408.65822947491</v>
      </c>
      <c r="BM40" s="464">
        <f t="shared" si="34"/>
        <v>30318.908100000001</v>
      </c>
      <c r="BN40" s="464">
        <f t="shared" si="34"/>
        <v>0</v>
      </c>
      <c r="BO40" s="461">
        <f t="shared" si="12"/>
        <v>1451542.6063294751</v>
      </c>
      <c r="BP40" s="464">
        <f t="shared" ref="BP40:DV40" si="35">SUM(BP41,BP43)</f>
        <v>16334.38</v>
      </c>
      <c r="BQ40" s="464">
        <f t="shared" si="35"/>
        <v>0</v>
      </c>
      <c r="BR40" s="464">
        <f t="shared" si="35"/>
        <v>0</v>
      </c>
      <c r="BS40" s="464">
        <f t="shared" si="35"/>
        <v>0</v>
      </c>
      <c r="BT40" s="461">
        <f t="shared" si="13"/>
        <v>16334.38</v>
      </c>
      <c r="BU40" s="464">
        <f t="shared" si="35"/>
        <v>16231.619999999999</v>
      </c>
      <c r="BV40" s="464">
        <f t="shared" si="35"/>
        <v>0</v>
      </c>
      <c r="BW40" s="464">
        <f t="shared" si="35"/>
        <v>0</v>
      </c>
      <c r="BX40" s="464">
        <f t="shared" si="35"/>
        <v>0</v>
      </c>
      <c r="BY40" s="461">
        <f t="shared" si="14"/>
        <v>16231.619999999999</v>
      </c>
      <c r="BZ40" s="464">
        <f t="shared" si="35"/>
        <v>102.75999999999999</v>
      </c>
      <c r="CA40" s="464">
        <f t="shared" si="35"/>
        <v>0</v>
      </c>
      <c r="CB40" s="464">
        <f t="shared" si="35"/>
        <v>0</v>
      </c>
      <c r="CC40" s="464">
        <f t="shared" si="35"/>
        <v>0</v>
      </c>
      <c r="CD40" s="461">
        <f t="shared" si="1"/>
        <v>102.75999999999999</v>
      </c>
      <c r="CE40" s="464">
        <f t="shared" si="35"/>
        <v>12823.050000000001</v>
      </c>
      <c r="CF40" s="464">
        <f t="shared" si="35"/>
        <v>2904.9461000000001</v>
      </c>
      <c r="CG40" s="464">
        <f t="shared" si="35"/>
        <v>151.46680000000001</v>
      </c>
      <c r="CH40" s="464">
        <f t="shared" si="35"/>
        <v>0</v>
      </c>
      <c r="CI40" s="461">
        <f t="shared" si="15"/>
        <v>15879.4629</v>
      </c>
      <c r="CJ40" s="464">
        <f t="shared" si="35"/>
        <v>495.75</v>
      </c>
      <c r="CK40" s="464">
        <f t="shared" si="35"/>
        <v>0</v>
      </c>
      <c r="CL40" s="464">
        <f t="shared" si="35"/>
        <v>0</v>
      </c>
      <c r="CM40" s="464">
        <f t="shared" si="35"/>
        <v>0</v>
      </c>
      <c r="CN40" s="461">
        <f t="shared" si="16"/>
        <v>495.75</v>
      </c>
      <c r="CO40" s="464">
        <f t="shared" si="35"/>
        <v>0</v>
      </c>
      <c r="CP40" s="464">
        <f t="shared" si="35"/>
        <v>0</v>
      </c>
      <c r="CQ40" s="464">
        <f t="shared" si="35"/>
        <v>0</v>
      </c>
      <c r="CR40" s="464">
        <f t="shared" si="35"/>
        <v>0</v>
      </c>
      <c r="CS40" s="461">
        <f t="shared" si="17"/>
        <v>0</v>
      </c>
      <c r="CT40" s="464">
        <f t="shared" si="35"/>
        <v>0</v>
      </c>
      <c r="CU40" s="464">
        <f t="shared" si="35"/>
        <v>0</v>
      </c>
      <c r="CV40" s="464">
        <f t="shared" si="35"/>
        <v>0</v>
      </c>
      <c r="CW40" s="464">
        <f t="shared" si="35"/>
        <v>0</v>
      </c>
      <c r="CX40" s="461">
        <f t="shared" si="18"/>
        <v>0</v>
      </c>
      <c r="CY40" s="464">
        <f t="shared" si="35"/>
        <v>40.137599999999999</v>
      </c>
      <c r="CZ40" s="464">
        <f t="shared" si="35"/>
        <v>36.4191</v>
      </c>
      <c r="DA40" s="464">
        <f t="shared" si="35"/>
        <v>21</v>
      </c>
      <c r="DB40" s="464">
        <f t="shared" si="35"/>
        <v>0</v>
      </c>
      <c r="DC40" s="461">
        <f t="shared" si="19"/>
        <v>97.556700000000006</v>
      </c>
      <c r="DD40" s="464">
        <f t="shared" si="35"/>
        <v>40.0306</v>
      </c>
      <c r="DE40" s="464">
        <f t="shared" si="35"/>
        <v>0</v>
      </c>
      <c r="DF40" s="464">
        <f t="shared" si="35"/>
        <v>0</v>
      </c>
      <c r="DG40" s="464">
        <f t="shared" si="35"/>
        <v>0</v>
      </c>
      <c r="DH40" s="461">
        <f t="shared" si="20"/>
        <v>40.0306</v>
      </c>
      <c r="DI40" s="464">
        <f t="shared" si="35"/>
        <v>79.357299999999995</v>
      </c>
      <c r="DJ40" s="464">
        <f t="shared" si="35"/>
        <v>130.1541</v>
      </c>
      <c r="DK40" s="464">
        <f t="shared" si="35"/>
        <v>53.124200000000002</v>
      </c>
      <c r="DL40" s="464">
        <f t="shared" si="35"/>
        <v>0</v>
      </c>
      <c r="DM40" s="461">
        <f t="shared" si="21"/>
        <v>262.63559999999995</v>
      </c>
      <c r="DN40" s="464">
        <f t="shared" si="35"/>
        <v>52.212000000000003</v>
      </c>
      <c r="DO40" s="464">
        <f t="shared" si="35"/>
        <v>54.5334</v>
      </c>
      <c r="DP40" s="464">
        <f t="shared" si="35"/>
        <v>19.186199999999999</v>
      </c>
      <c r="DQ40" s="464">
        <f t="shared" si="35"/>
        <v>0</v>
      </c>
      <c r="DR40" s="461">
        <f t="shared" si="22"/>
        <v>125.9316</v>
      </c>
      <c r="DS40" s="464">
        <f t="shared" si="35"/>
        <v>0</v>
      </c>
      <c r="DT40" s="464">
        <f t="shared" si="35"/>
        <v>0</v>
      </c>
      <c r="DU40" s="464">
        <f t="shared" si="35"/>
        <v>0</v>
      </c>
      <c r="DV40" s="464">
        <f t="shared" si="35"/>
        <v>0</v>
      </c>
      <c r="DW40" s="465">
        <f t="shared" si="23"/>
        <v>0</v>
      </c>
      <c r="DX40" s="466"/>
    </row>
    <row r="41" spans="1:128">
      <c r="A41" s="458">
        <v>31.1</v>
      </c>
      <c r="B41" s="475" t="s">
        <v>613</v>
      </c>
      <c r="C41" s="464">
        <v>403533.75</v>
      </c>
      <c r="D41" s="464">
        <v>374089.98129999998</v>
      </c>
      <c r="E41" s="464">
        <v>15675.3277</v>
      </c>
      <c r="F41" s="464"/>
      <c r="G41" s="461">
        <f t="shared" si="2"/>
        <v>793299.05900000001</v>
      </c>
      <c r="H41" s="464">
        <v>49</v>
      </c>
      <c r="I41" s="464">
        <v>31</v>
      </c>
      <c r="J41" s="464">
        <v>4</v>
      </c>
      <c r="K41" s="464"/>
      <c r="L41" s="461">
        <f t="shared" si="3"/>
        <v>84</v>
      </c>
      <c r="M41" s="464">
        <v>43</v>
      </c>
      <c r="N41" s="464">
        <v>30</v>
      </c>
      <c r="O41" s="464">
        <v>2</v>
      </c>
      <c r="P41" s="464"/>
      <c r="Q41" s="461">
        <f t="shared" si="4"/>
        <v>75</v>
      </c>
      <c r="R41" s="464"/>
      <c r="S41" s="464"/>
      <c r="T41" s="464"/>
      <c r="U41" s="464"/>
      <c r="V41" s="461">
        <f t="shared" si="5"/>
        <v>0</v>
      </c>
      <c r="W41" s="464">
        <v>403533.75</v>
      </c>
      <c r="X41" s="464">
        <v>374089.98129999998</v>
      </c>
      <c r="Y41" s="464">
        <v>15675.3277</v>
      </c>
      <c r="Z41" s="464"/>
      <c r="AA41" s="461">
        <f t="shared" si="6"/>
        <v>793299.05900000001</v>
      </c>
      <c r="AB41" s="464">
        <v>314048.45</v>
      </c>
      <c r="AC41" s="464">
        <v>250490.9613</v>
      </c>
      <c r="AD41" s="464">
        <v>15675.3277</v>
      </c>
      <c r="AE41" s="464"/>
      <c r="AF41" s="461">
        <f t="shared" si="31"/>
        <v>580214.73900000006</v>
      </c>
      <c r="AG41" s="464"/>
      <c r="AH41" s="464"/>
      <c r="AI41" s="464"/>
      <c r="AJ41" s="464"/>
      <c r="AK41" s="461">
        <f t="shared" si="32"/>
        <v>0</v>
      </c>
      <c r="AL41" s="464"/>
      <c r="AM41" s="464"/>
      <c r="AN41" s="464"/>
      <c r="AO41" s="464"/>
      <c r="AP41" s="461">
        <f t="shared" si="33"/>
        <v>0</v>
      </c>
      <c r="AQ41" s="464">
        <v>14387.325000000001</v>
      </c>
      <c r="AR41" s="464">
        <v>35792.636400000003</v>
      </c>
      <c r="AS41" s="464">
        <v>313.50650000000002</v>
      </c>
      <c r="AT41" s="464"/>
      <c r="AU41" s="461">
        <f t="shared" si="7"/>
        <v>50493.467900000003</v>
      </c>
      <c r="AV41" s="464"/>
      <c r="AW41" s="464"/>
      <c r="AX41" s="464"/>
      <c r="AY41" s="464"/>
      <c r="AZ41" s="461">
        <f t="shared" si="8"/>
        <v>0</v>
      </c>
      <c r="BA41" s="464">
        <f t="shared" si="9"/>
        <v>14387.325000000001</v>
      </c>
      <c r="BB41" s="464">
        <f t="shared" si="9"/>
        <v>35792.636400000003</v>
      </c>
      <c r="BC41" s="464">
        <f t="shared" si="9"/>
        <v>313.50650000000002</v>
      </c>
      <c r="BD41" s="464">
        <f t="shared" si="9"/>
        <v>0</v>
      </c>
      <c r="BE41" s="461">
        <f t="shared" si="10"/>
        <v>50493.467900000003</v>
      </c>
      <c r="BF41" s="464">
        <v>42200</v>
      </c>
      <c r="BG41" s="464"/>
      <c r="BH41" s="464"/>
      <c r="BI41" s="464"/>
      <c r="BJ41" s="461">
        <f t="shared" si="11"/>
        <v>42200</v>
      </c>
      <c r="BK41" s="464">
        <v>64793.690000000046</v>
      </c>
      <c r="BL41" s="464">
        <v>69038.334400000007</v>
      </c>
      <c r="BM41" s="464">
        <v>4757.7206999999999</v>
      </c>
      <c r="BN41" s="464"/>
      <c r="BO41" s="461">
        <f t="shared" si="12"/>
        <v>138589.74510000006</v>
      </c>
      <c r="BP41" s="460">
        <f t="shared" ref="BP41:BP48" si="36">BU41+BZ41</f>
        <v>4865.2999999999993</v>
      </c>
      <c r="BQ41" s="460">
        <f t="shared" ref="BQ41:BQ48" si="37">BV41+CA41</f>
        <v>0</v>
      </c>
      <c r="BR41" s="460">
        <f t="shared" ref="BR41:BR48" si="38">BW41+CB41</f>
        <v>0</v>
      </c>
      <c r="BS41" s="460">
        <f t="shared" ref="BS41:BS48" si="39">BX41+CC41</f>
        <v>0</v>
      </c>
      <c r="BT41" s="461">
        <f t="shared" si="13"/>
        <v>4865.2999999999993</v>
      </c>
      <c r="BU41" s="464">
        <v>4837.3599999999997</v>
      </c>
      <c r="BV41" s="464"/>
      <c r="BW41" s="464"/>
      <c r="BX41" s="464"/>
      <c r="BY41" s="461">
        <f t="shared" si="14"/>
        <v>4837.3599999999997</v>
      </c>
      <c r="BZ41" s="464">
        <v>27.94</v>
      </c>
      <c r="CA41" s="464">
        <v>0</v>
      </c>
      <c r="CB41" s="464">
        <v>0</v>
      </c>
      <c r="CC41" s="464"/>
      <c r="CD41" s="461">
        <f t="shared" si="1"/>
        <v>27.94</v>
      </c>
      <c r="CE41" s="464">
        <v>2238.77</v>
      </c>
      <c r="CF41" s="464">
        <v>2225.3397</v>
      </c>
      <c r="CG41" s="464">
        <v>151.46680000000001</v>
      </c>
      <c r="CH41" s="464"/>
      <c r="CI41" s="461">
        <f t="shared" si="15"/>
        <v>4615.5765000000001</v>
      </c>
      <c r="CJ41" s="464">
        <v>0</v>
      </c>
      <c r="CK41" s="464">
        <v>0</v>
      </c>
      <c r="CL41" s="464">
        <v>0</v>
      </c>
      <c r="CM41" s="464"/>
      <c r="CN41" s="461">
        <f t="shared" si="16"/>
        <v>0</v>
      </c>
      <c r="CO41" s="464"/>
      <c r="CP41" s="464"/>
      <c r="CQ41" s="464"/>
      <c r="CR41" s="464"/>
      <c r="CS41" s="461">
        <f t="shared" si="17"/>
        <v>0</v>
      </c>
      <c r="CT41" s="464"/>
      <c r="CU41" s="464"/>
      <c r="CV41" s="464"/>
      <c r="CW41" s="464"/>
      <c r="CX41" s="461">
        <f t="shared" si="18"/>
        <v>0</v>
      </c>
      <c r="CY41" s="464">
        <v>13.4671</v>
      </c>
      <c r="CZ41" s="464">
        <v>12.8438</v>
      </c>
      <c r="DA41" s="464">
        <v>13.5</v>
      </c>
      <c r="DB41" s="464"/>
      <c r="DC41" s="461">
        <f t="shared" si="19"/>
        <v>39.810900000000004</v>
      </c>
      <c r="DD41" s="464">
        <v>13.8057</v>
      </c>
      <c r="DE41" s="464"/>
      <c r="DF41" s="464"/>
      <c r="DG41" s="464"/>
      <c r="DH41" s="461">
        <f t="shared" si="20"/>
        <v>13.8057</v>
      </c>
      <c r="DI41" s="464">
        <v>38.388199999999998</v>
      </c>
      <c r="DJ41" s="464">
        <v>77.338800000000006</v>
      </c>
      <c r="DK41" s="464">
        <v>29.5243</v>
      </c>
      <c r="DL41" s="464"/>
      <c r="DM41" s="461">
        <f t="shared" si="21"/>
        <v>145.25130000000001</v>
      </c>
      <c r="DN41" s="464">
        <v>27.456700000000001</v>
      </c>
      <c r="DO41" s="464">
        <v>34.573500000000003</v>
      </c>
      <c r="DP41" s="464">
        <v>8.7529000000000003</v>
      </c>
      <c r="DQ41" s="464"/>
      <c r="DR41" s="461">
        <f t="shared" si="22"/>
        <v>70.783100000000005</v>
      </c>
      <c r="DS41" s="464"/>
      <c r="DT41" s="464"/>
      <c r="DU41" s="464"/>
      <c r="DV41" s="464"/>
      <c r="DW41" s="465">
        <f t="shared" si="23"/>
        <v>0</v>
      </c>
    </row>
    <row r="42" spans="1:128">
      <c r="A42" s="476" t="s">
        <v>614</v>
      </c>
      <c r="B42" s="475" t="s">
        <v>615</v>
      </c>
      <c r="C42" s="464"/>
      <c r="D42" s="464"/>
      <c r="E42" s="464"/>
      <c r="F42" s="464"/>
      <c r="G42" s="461">
        <f t="shared" si="2"/>
        <v>0</v>
      </c>
      <c r="H42" s="464"/>
      <c r="I42" s="464"/>
      <c r="J42" s="464"/>
      <c r="K42" s="464"/>
      <c r="L42" s="461">
        <f t="shared" si="3"/>
        <v>0</v>
      </c>
      <c r="M42" s="464"/>
      <c r="N42" s="464"/>
      <c r="O42" s="464"/>
      <c r="P42" s="464"/>
      <c r="Q42" s="461">
        <f t="shared" si="4"/>
        <v>0</v>
      </c>
      <c r="R42" s="464"/>
      <c r="S42" s="464"/>
      <c r="T42" s="464"/>
      <c r="U42" s="464"/>
      <c r="V42" s="461">
        <f t="shared" si="5"/>
        <v>0</v>
      </c>
      <c r="W42" s="464"/>
      <c r="X42" s="464"/>
      <c r="Y42" s="464"/>
      <c r="Z42" s="464"/>
      <c r="AA42" s="461">
        <f t="shared" si="6"/>
        <v>0</v>
      </c>
      <c r="AB42" s="464"/>
      <c r="AC42" s="464"/>
      <c r="AD42" s="464"/>
      <c r="AE42" s="464"/>
      <c r="AF42" s="461">
        <f t="shared" si="31"/>
        <v>0</v>
      </c>
      <c r="AG42" s="464"/>
      <c r="AH42" s="464"/>
      <c r="AI42" s="464"/>
      <c r="AJ42" s="464"/>
      <c r="AK42" s="461">
        <f t="shared" si="32"/>
        <v>0</v>
      </c>
      <c r="AL42" s="464"/>
      <c r="AM42" s="464"/>
      <c r="AN42" s="464"/>
      <c r="AO42" s="464"/>
      <c r="AP42" s="461">
        <f t="shared" si="33"/>
        <v>0</v>
      </c>
      <c r="AQ42" s="464"/>
      <c r="AR42" s="464"/>
      <c r="AS42" s="464"/>
      <c r="AT42" s="464"/>
      <c r="AU42" s="461">
        <f t="shared" si="7"/>
        <v>0</v>
      </c>
      <c r="AV42" s="464"/>
      <c r="AW42" s="464"/>
      <c r="AX42" s="464"/>
      <c r="AY42" s="464"/>
      <c r="AZ42" s="461">
        <f t="shared" si="8"/>
        <v>0</v>
      </c>
      <c r="BA42" s="464">
        <f t="shared" si="9"/>
        <v>0</v>
      </c>
      <c r="BB42" s="464">
        <f t="shared" si="9"/>
        <v>0</v>
      </c>
      <c r="BC42" s="464">
        <f t="shared" si="9"/>
        <v>0</v>
      </c>
      <c r="BD42" s="464">
        <f t="shared" si="9"/>
        <v>0</v>
      </c>
      <c r="BE42" s="461">
        <f t="shared" si="10"/>
        <v>0</v>
      </c>
      <c r="BF42" s="464"/>
      <c r="BG42" s="464"/>
      <c r="BH42" s="464"/>
      <c r="BI42" s="464"/>
      <c r="BJ42" s="461">
        <f t="shared" si="11"/>
        <v>0</v>
      </c>
      <c r="BK42" s="464"/>
      <c r="BL42" s="464"/>
      <c r="BM42" s="464"/>
      <c r="BN42" s="464"/>
      <c r="BO42" s="461">
        <f t="shared" si="12"/>
        <v>0</v>
      </c>
      <c r="BP42" s="460">
        <f t="shared" si="36"/>
        <v>0</v>
      </c>
      <c r="BQ42" s="460">
        <f t="shared" si="37"/>
        <v>0</v>
      </c>
      <c r="BR42" s="460">
        <f t="shared" si="38"/>
        <v>0</v>
      </c>
      <c r="BS42" s="460">
        <f t="shared" si="39"/>
        <v>0</v>
      </c>
      <c r="BT42" s="461">
        <f t="shared" si="13"/>
        <v>0</v>
      </c>
      <c r="BU42" s="464"/>
      <c r="BV42" s="464"/>
      <c r="BW42" s="464"/>
      <c r="BX42" s="464"/>
      <c r="BY42" s="461">
        <f t="shared" si="14"/>
        <v>0</v>
      </c>
      <c r="BZ42" s="464"/>
      <c r="CA42" s="464">
        <v>0</v>
      </c>
      <c r="CB42" s="464">
        <v>0</v>
      </c>
      <c r="CC42" s="464"/>
      <c r="CD42" s="461">
        <f t="shared" si="1"/>
        <v>0</v>
      </c>
      <c r="CE42" s="464"/>
      <c r="CF42" s="464"/>
      <c r="CG42" s="464"/>
      <c r="CH42" s="464"/>
      <c r="CI42" s="461">
        <f t="shared" si="15"/>
        <v>0</v>
      </c>
      <c r="CJ42" s="464"/>
      <c r="CK42" s="464"/>
      <c r="CL42" s="464"/>
      <c r="CM42" s="464"/>
      <c r="CN42" s="461">
        <f t="shared" si="16"/>
        <v>0</v>
      </c>
      <c r="CO42" s="464"/>
      <c r="CP42" s="464"/>
      <c r="CQ42" s="464"/>
      <c r="CR42" s="464"/>
      <c r="CS42" s="461">
        <f t="shared" si="17"/>
        <v>0</v>
      </c>
      <c r="CT42" s="464"/>
      <c r="CU42" s="464"/>
      <c r="CV42" s="464"/>
      <c r="CW42" s="464"/>
      <c r="CX42" s="461">
        <f t="shared" si="18"/>
        <v>0</v>
      </c>
      <c r="CY42" s="464"/>
      <c r="CZ42" s="464"/>
      <c r="DA42" s="464"/>
      <c r="DB42" s="464"/>
      <c r="DC42" s="461">
        <f t="shared" si="19"/>
        <v>0</v>
      </c>
      <c r="DD42" s="464"/>
      <c r="DE42" s="464"/>
      <c r="DF42" s="464"/>
      <c r="DG42" s="464"/>
      <c r="DH42" s="461">
        <f t="shared" si="20"/>
        <v>0</v>
      </c>
      <c r="DI42" s="464"/>
      <c r="DJ42" s="464"/>
      <c r="DK42" s="464"/>
      <c r="DL42" s="464"/>
      <c r="DM42" s="461">
        <f t="shared" si="21"/>
        <v>0</v>
      </c>
      <c r="DN42" s="464"/>
      <c r="DO42" s="464"/>
      <c r="DP42" s="464"/>
      <c r="DQ42" s="464"/>
      <c r="DR42" s="461">
        <f t="shared" si="22"/>
        <v>0</v>
      </c>
      <c r="DS42" s="464"/>
      <c r="DT42" s="464"/>
      <c r="DU42" s="464"/>
      <c r="DV42" s="464"/>
      <c r="DW42" s="465">
        <f t="shared" si="23"/>
        <v>0</v>
      </c>
    </row>
    <row r="43" spans="1:128">
      <c r="A43" s="458">
        <v>31.2</v>
      </c>
      <c r="B43" s="475" t="s">
        <v>616</v>
      </c>
      <c r="C43" s="464">
        <v>1675932.86</v>
      </c>
      <c r="D43" s="464">
        <v>95165.711500000005</v>
      </c>
      <c r="E43" s="464">
        <v>38180.851199999997</v>
      </c>
      <c r="F43" s="464"/>
      <c r="G43" s="461">
        <f t="shared" si="2"/>
        <v>1809279.4227</v>
      </c>
      <c r="H43" s="464">
        <v>809</v>
      </c>
      <c r="I43" s="464">
        <v>29</v>
      </c>
      <c r="J43" s="464">
        <v>3</v>
      </c>
      <c r="K43" s="464"/>
      <c r="L43" s="461">
        <f t="shared" si="3"/>
        <v>841</v>
      </c>
      <c r="M43" s="464">
        <v>779</v>
      </c>
      <c r="N43" s="464">
        <v>28</v>
      </c>
      <c r="O43" s="464">
        <v>3</v>
      </c>
      <c r="P43" s="464"/>
      <c r="Q43" s="461">
        <f t="shared" si="4"/>
        <v>810</v>
      </c>
      <c r="R43" s="464">
        <v>5564.25</v>
      </c>
      <c r="S43" s="464">
        <v>0</v>
      </c>
      <c r="T43" s="464">
        <v>0</v>
      </c>
      <c r="U43" s="464"/>
      <c r="V43" s="461">
        <f t="shared" si="5"/>
        <v>5564.25</v>
      </c>
      <c r="W43" s="464">
        <v>0</v>
      </c>
      <c r="X43" s="464">
        <v>0</v>
      </c>
      <c r="Y43" s="464">
        <v>0</v>
      </c>
      <c r="Z43" s="464"/>
      <c r="AA43" s="461">
        <f t="shared" si="6"/>
        <v>0</v>
      </c>
      <c r="AB43" s="464">
        <v>12241.85</v>
      </c>
      <c r="AC43" s="464">
        <v>0</v>
      </c>
      <c r="AD43" s="464">
        <v>0</v>
      </c>
      <c r="AE43" s="464"/>
      <c r="AF43" s="461">
        <f t="shared" si="31"/>
        <v>12241.85</v>
      </c>
      <c r="AG43" s="464">
        <v>44611.13</v>
      </c>
      <c r="AH43" s="464">
        <v>13734.6389</v>
      </c>
      <c r="AI43" s="464">
        <v>38180.851199999997</v>
      </c>
      <c r="AJ43" s="464"/>
      <c r="AK43" s="461">
        <f t="shared" si="32"/>
        <v>96526.6201</v>
      </c>
      <c r="AL43" s="464"/>
      <c r="AM43" s="464"/>
      <c r="AN43" s="464"/>
      <c r="AO43" s="464"/>
      <c r="AP43" s="461">
        <f t="shared" si="33"/>
        <v>0</v>
      </c>
      <c r="AQ43" s="464">
        <v>63781.811399999999</v>
      </c>
      <c r="AR43" s="464">
        <v>6589.5406999999996</v>
      </c>
      <c r="AS43" s="464">
        <v>763.61699999999996</v>
      </c>
      <c r="AT43" s="464"/>
      <c r="AU43" s="461">
        <f t="shared" si="7"/>
        <v>71134.969100000002</v>
      </c>
      <c r="AV43" s="464"/>
      <c r="AW43" s="464"/>
      <c r="AX43" s="464"/>
      <c r="AY43" s="464"/>
      <c r="AZ43" s="461">
        <f t="shared" si="8"/>
        <v>0</v>
      </c>
      <c r="BA43" s="464">
        <f t="shared" si="9"/>
        <v>63781.811399999999</v>
      </c>
      <c r="BB43" s="464">
        <f t="shared" si="9"/>
        <v>6589.5406999999996</v>
      </c>
      <c r="BC43" s="464">
        <f t="shared" si="9"/>
        <v>763.61699999999996</v>
      </c>
      <c r="BD43" s="464">
        <f t="shared" si="9"/>
        <v>0</v>
      </c>
      <c r="BE43" s="461">
        <f t="shared" si="10"/>
        <v>71134.969100000002</v>
      </c>
      <c r="BF43" s="464">
        <v>256972</v>
      </c>
      <c r="BG43" s="464">
        <v>0</v>
      </c>
      <c r="BH43" s="464">
        <v>43871.359799999998</v>
      </c>
      <c r="BI43" s="464"/>
      <c r="BJ43" s="461">
        <f t="shared" si="11"/>
        <v>300843.35979999998</v>
      </c>
      <c r="BK43" s="464">
        <v>1028021.35</v>
      </c>
      <c r="BL43" s="464">
        <v>259370.32382947489</v>
      </c>
      <c r="BM43" s="464">
        <v>25561.187399999999</v>
      </c>
      <c r="BN43" s="464"/>
      <c r="BO43" s="461">
        <f t="shared" si="12"/>
        <v>1312952.8612294749</v>
      </c>
      <c r="BP43" s="460">
        <f t="shared" si="36"/>
        <v>11469.08</v>
      </c>
      <c r="BQ43" s="460">
        <f t="shared" si="37"/>
        <v>0</v>
      </c>
      <c r="BR43" s="460">
        <f t="shared" si="38"/>
        <v>0</v>
      </c>
      <c r="BS43" s="460">
        <f t="shared" si="39"/>
        <v>0</v>
      </c>
      <c r="BT43" s="461">
        <f t="shared" si="13"/>
        <v>11469.08</v>
      </c>
      <c r="BU43" s="464">
        <v>11394.26</v>
      </c>
      <c r="BV43" s="464">
        <v>0</v>
      </c>
      <c r="BW43" s="464">
        <v>0</v>
      </c>
      <c r="BX43" s="464"/>
      <c r="BY43" s="461">
        <f t="shared" si="14"/>
        <v>11394.26</v>
      </c>
      <c r="BZ43" s="464">
        <v>74.819999999999993</v>
      </c>
      <c r="CA43" s="464">
        <v>0</v>
      </c>
      <c r="CB43" s="464">
        <v>0</v>
      </c>
      <c r="CC43" s="464"/>
      <c r="CD43" s="461">
        <f t="shared" si="1"/>
        <v>74.819999999999993</v>
      </c>
      <c r="CE43" s="464">
        <v>10584.28</v>
      </c>
      <c r="CF43" s="464">
        <v>679.60640000000001</v>
      </c>
      <c r="CG43" s="464">
        <v>0</v>
      </c>
      <c r="CH43" s="464"/>
      <c r="CI43" s="461">
        <f t="shared" si="15"/>
        <v>11263.886400000001</v>
      </c>
      <c r="CJ43" s="464">
        <v>495.75</v>
      </c>
      <c r="CK43" s="464">
        <v>0</v>
      </c>
      <c r="CL43" s="464">
        <v>0</v>
      </c>
      <c r="CM43" s="464"/>
      <c r="CN43" s="461">
        <f t="shared" si="16"/>
        <v>495.75</v>
      </c>
      <c r="CO43" s="464">
        <v>0</v>
      </c>
      <c r="CP43" s="464">
        <v>0</v>
      </c>
      <c r="CQ43" s="464">
        <v>0</v>
      </c>
      <c r="CR43" s="464"/>
      <c r="CS43" s="461">
        <f t="shared" si="17"/>
        <v>0</v>
      </c>
      <c r="CT43" s="464">
        <v>0</v>
      </c>
      <c r="CU43" s="464">
        <v>0</v>
      </c>
      <c r="CV43" s="464">
        <v>0</v>
      </c>
      <c r="CW43" s="464"/>
      <c r="CX43" s="461">
        <f t="shared" si="18"/>
        <v>0</v>
      </c>
      <c r="CY43" s="464">
        <v>26.670500000000001</v>
      </c>
      <c r="CZ43" s="464">
        <v>23.575299999999999</v>
      </c>
      <c r="DA43" s="464">
        <v>7.5</v>
      </c>
      <c r="DB43" s="464"/>
      <c r="DC43" s="461">
        <f t="shared" si="19"/>
        <v>57.745800000000003</v>
      </c>
      <c r="DD43" s="464">
        <v>26.224900000000002</v>
      </c>
      <c r="DE43" s="464">
        <v>0</v>
      </c>
      <c r="DF43" s="464">
        <v>0</v>
      </c>
      <c r="DG43" s="464"/>
      <c r="DH43" s="461">
        <f t="shared" si="20"/>
        <v>26.224900000000002</v>
      </c>
      <c r="DI43" s="464">
        <v>40.969099999999997</v>
      </c>
      <c r="DJ43" s="464">
        <v>52.815300000000001</v>
      </c>
      <c r="DK43" s="464">
        <v>23.599900000000002</v>
      </c>
      <c r="DL43" s="464"/>
      <c r="DM43" s="461">
        <f t="shared" si="21"/>
        <v>117.38430000000001</v>
      </c>
      <c r="DN43" s="464">
        <v>24.755299999999998</v>
      </c>
      <c r="DO43" s="464">
        <v>19.959900000000001</v>
      </c>
      <c r="DP43" s="464">
        <v>10.433299999999999</v>
      </c>
      <c r="DQ43" s="464"/>
      <c r="DR43" s="461">
        <f t="shared" si="22"/>
        <v>55.148499999999999</v>
      </c>
      <c r="DS43" s="464">
        <v>0</v>
      </c>
      <c r="DT43" s="464">
        <v>0</v>
      </c>
      <c r="DU43" s="464">
        <v>0</v>
      </c>
      <c r="DV43" s="464"/>
      <c r="DW43" s="465">
        <f t="shared" si="23"/>
        <v>0</v>
      </c>
    </row>
    <row r="44" spans="1:128">
      <c r="A44" s="476" t="s">
        <v>617</v>
      </c>
      <c r="B44" s="475" t="s">
        <v>615</v>
      </c>
      <c r="C44" s="464">
        <v>44611.13</v>
      </c>
      <c r="D44" s="464">
        <v>13734.6389</v>
      </c>
      <c r="E44" s="464">
        <v>38180.851199999997</v>
      </c>
      <c r="F44" s="464"/>
      <c r="G44" s="461">
        <f t="shared" si="2"/>
        <v>96526.6201</v>
      </c>
      <c r="H44" s="464">
        <v>10</v>
      </c>
      <c r="I44" s="464">
        <v>5</v>
      </c>
      <c r="J44" s="464">
        <v>3</v>
      </c>
      <c r="K44" s="464"/>
      <c r="L44" s="461">
        <f t="shared" si="3"/>
        <v>18</v>
      </c>
      <c r="M44" s="464">
        <v>9</v>
      </c>
      <c r="N44" s="464">
        <v>5</v>
      </c>
      <c r="O44" s="464">
        <v>3</v>
      </c>
      <c r="P44" s="464"/>
      <c r="Q44" s="461">
        <f t="shared" si="4"/>
        <v>17</v>
      </c>
      <c r="R44" s="464">
        <v>5564.25</v>
      </c>
      <c r="S44" s="464"/>
      <c r="T44" s="464"/>
      <c r="U44" s="464"/>
      <c r="V44" s="461">
        <f t="shared" si="5"/>
        <v>5564.25</v>
      </c>
      <c r="W44" s="464"/>
      <c r="X44" s="464"/>
      <c r="Y44" s="464"/>
      <c r="Z44" s="464"/>
      <c r="AA44" s="461">
        <f t="shared" si="6"/>
        <v>0</v>
      </c>
      <c r="AB44" s="464"/>
      <c r="AC44" s="464"/>
      <c r="AD44" s="464"/>
      <c r="AE44" s="464"/>
      <c r="AF44" s="461">
        <f t="shared" si="31"/>
        <v>0</v>
      </c>
      <c r="AG44" s="464">
        <v>44611.13</v>
      </c>
      <c r="AH44" s="464">
        <v>13734.6389</v>
      </c>
      <c r="AI44" s="464">
        <v>38180.851199999997</v>
      </c>
      <c r="AJ44" s="464"/>
      <c r="AK44" s="461">
        <f t="shared" si="32"/>
        <v>96526.6201</v>
      </c>
      <c r="AL44" s="464"/>
      <c r="AM44" s="464"/>
      <c r="AN44" s="464"/>
      <c r="AO44" s="464"/>
      <c r="AP44" s="461">
        <f t="shared" si="33"/>
        <v>0</v>
      </c>
      <c r="AQ44" s="464">
        <v>892.22260000000006</v>
      </c>
      <c r="AR44" s="464">
        <v>274.69279999999998</v>
      </c>
      <c r="AS44" s="464">
        <v>763.61699999999996</v>
      </c>
      <c r="AT44" s="464"/>
      <c r="AU44" s="461">
        <f t="shared" si="7"/>
        <v>1930.5324000000001</v>
      </c>
      <c r="AV44" s="464"/>
      <c r="AW44" s="464"/>
      <c r="AX44" s="464"/>
      <c r="AY44" s="464"/>
      <c r="AZ44" s="461">
        <f t="shared" si="8"/>
        <v>0</v>
      </c>
      <c r="BA44" s="464">
        <f t="shared" si="9"/>
        <v>892.22260000000006</v>
      </c>
      <c r="BB44" s="464">
        <f t="shared" si="9"/>
        <v>274.69279999999998</v>
      </c>
      <c r="BC44" s="464">
        <f t="shared" si="9"/>
        <v>763.61699999999996</v>
      </c>
      <c r="BD44" s="464">
        <f t="shared" si="9"/>
        <v>0</v>
      </c>
      <c r="BE44" s="461">
        <f t="shared" si="10"/>
        <v>1930.5324000000001</v>
      </c>
      <c r="BF44" s="464">
        <v>100000</v>
      </c>
      <c r="BG44" s="464"/>
      <c r="BH44" s="464">
        <v>43871.359799999998</v>
      </c>
      <c r="BI44" s="464"/>
      <c r="BJ44" s="461">
        <f t="shared" si="11"/>
        <v>143871.35980000001</v>
      </c>
      <c r="BK44" s="464">
        <v>128097.56</v>
      </c>
      <c r="BL44" s="464">
        <v>209406.0747</v>
      </c>
      <c r="BM44" s="464">
        <v>25561.187399999999</v>
      </c>
      <c r="BN44" s="464"/>
      <c r="BO44" s="461">
        <f t="shared" si="12"/>
        <v>363064.82209999999</v>
      </c>
      <c r="BP44" s="460">
        <f t="shared" si="36"/>
        <v>0</v>
      </c>
      <c r="BQ44" s="460">
        <f t="shared" si="37"/>
        <v>0</v>
      </c>
      <c r="BR44" s="460">
        <f t="shared" si="38"/>
        <v>0</v>
      </c>
      <c r="BS44" s="460">
        <f t="shared" si="39"/>
        <v>0</v>
      </c>
      <c r="BT44" s="461">
        <f t="shared" si="13"/>
        <v>0</v>
      </c>
      <c r="BU44" s="464"/>
      <c r="BV44" s="464"/>
      <c r="BW44" s="464"/>
      <c r="BX44" s="464"/>
      <c r="BY44" s="461">
        <f t="shared" si="14"/>
        <v>0</v>
      </c>
      <c r="BZ44" s="464"/>
      <c r="CA44" s="464">
        <v>0</v>
      </c>
      <c r="CB44" s="464">
        <v>0</v>
      </c>
      <c r="CC44" s="464"/>
      <c r="CD44" s="461">
        <f t="shared" si="1"/>
        <v>0</v>
      </c>
      <c r="CE44" s="464">
        <v>94.31</v>
      </c>
      <c r="CF44" s="464">
        <v>166.23609999999999</v>
      </c>
      <c r="CG44" s="464">
        <v>0</v>
      </c>
      <c r="CH44" s="464"/>
      <c r="CI44" s="461">
        <f t="shared" si="15"/>
        <v>260.54610000000002</v>
      </c>
      <c r="CJ44" s="464">
        <v>0</v>
      </c>
      <c r="CK44" s="464">
        <v>0</v>
      </c>
      <c r="CL44" s="464">
        <v>0</v>
      </c>
      <c r="CM44" s="464"/>
      <c r="CN44" s="461">
        <f t="shared" si="16"/>
        <v>0</v>
      </c>
      <c r="CO44" s="464"/>
      <c r="CP44" s="464"/>
      <c r="CQ44" s="464"/>
      <c r="CR44" s="464"/>
      <c r="CS44" s="461">
        <f t="shared" si="17"/>
        <v>0</v>
      </c>
      <c r="CT44" s="464"/>
      <c r="CU44" s="464"/>
      <c r="CV44" s="464"/>
      <c r="CW44" s="464"/>
      <c r="CX44" s="461">
        <f t="shared" si="18"/>
        <v>0</v>
      </c>
      <c r="CY44" s="464">
        <v>11.788500000000001</v>
      </c>
      <c r="CZ44" s="464">
        <v>9.1529000000000007</v>
      </c>
      <c r="DA44" s="464">
        <v>7.5</v>
      </c>
      <c r="DB44" s="464"/>
      <c r="DC44" s="461">
        <f t="shared" si="19"/>
        <v>28.441400000000002</v>
      </c>
      <c r="DD44" s="464">
        <v>11.5</v>
      </c>
      <c r="DE44" s="464"/>
      <c r="DF44" s="464"/>
      <c r="DG44" s="464"/>
      <c r="DH44" s="461">
        <f t="shared" si="20"/>
        <v>11.5</v>
      </c>
      <c r="DI44" s="464">
        <v>16.390499999999999</v>
      </c>
      <c r="DJ44" s="464">
        <v>18.003599999999999</v>
      </c>
      <c r="DK44" s="464">
        <v>23.599900000000002</v>
      </c>
      <c r="DL44" s="464"/>
      <c r="DM44" s="461">
        <f t="shared" si="21"/>
        <v>57.994</v>
      </c>
      <c r="DN44" s="464">
        <v>11.0527</v>
      </c>
      <c r="DO44" s="464">
        <v>2.2391999999999999</v>
      </c>
      <c r="DP44" s="464">
        <v>10.433299999999999</v>
      </c>
      <c r="DQ44" s="464"/>
      <c r="DR44" s="461">
        <f t="shared" si="22"/>
        <v>23.725200000000001</v>
      </c>
      <c r="DS44" s="464"/>
      <c r="DT44" s="464"/>
      <c r="DU44" s="464"/>
      <c r="DV44" s="464"/>
      <c r="DW44" s="465">
        <f t="shared" si="23"/>
        <v>0</v>
      </c>
    </row>
    <row r="45" spans="1:128">
      <c r="A45" s="458">
        <v>32</v>
      </c>
      <c r="B45" s="477" t="s">
        <v>618</v>
      </c>
      <c r="C45" s="464"/>
      <c r="D45" s="464"/>
      <c r="E45" s="464"/>
      <c r="F45" s="464"/>
      <c r="G45" s="461">
        <f t="shared" si="2"/>
        <v>0</v>
      </c>
      <c r="H45" s="464"/>
      <c r="I45" s="464"/>
      <c r="J45" s="464"/>
      <c r="K45" s="464"/>
      <c r="L45" s="461">
        <f t="shared" si="3"/>
        <v>0</v>
      </c>
      <c r="M45" s="464"/>
      <c r="N45" s="464"/>
      <c r="O45" s="464"/>
      <c r="P45" s="464"/>
      <c r="Q45" s="461">
        <f t="shared" si="4"/>
        <v>0</v>
      </c>
      <c r="R45" s="464"/>
      <c r="S45" s="464"/>
      <c r="T45" s="464"/>
      <c r="U45" s="464"/>
      <c r="V45" s="461">
        <f t="shared" si="5"/>
        <v>0</v>
      </c>
      <c r="W45" s="464"/>
      <c r="X45" s="464"/>
      <c r="Y45" s="464"/>
      <c r="Z45" s="464"/>
      <c r="AA45" s="461">
        <f t="shared" si="6"/>
        <v>0</v>
      </c>
      <c r="AB45" s="464"/>
      <c r="AC45" s="464"/>
      <c r="AD45" s="464"/>
      <c r="AE45" s="464"/>
      <c r="AF45" s="461">
        <f t="shared" si="31"/>
        <v>0</v>
      </c>
      <c r="AG45" s="464"/>
      <c r="AH45" s="464"/>
      <c r="AI45" s="464"/>
      <c r="AJ45" s="464"/>
      <c r="AK45" s="461">
        <f t="shared" si="32"/>
        <v>0</v>
      </c>
      <c r="AL45" s="464"/>
      <c r="AM45" s="464"/>
      <c r="AN45" s="464"/>
      <c r="AO45" s="464"/>
      <c r="AP45" s="461">
        <f t="shared" si="33"/>
        <v>0</v>
      </c>
      <c r="AQ45" s="464"/>
      <c r="AR45" s="464"/>
      <c r="AS45" s="464"/>
      <c r="AT45" s="464"/>
      <c r="AU45" s="461">
        <f t="shared" si="7"/>
        <v>0</v>
      </c>
      <c r="AV45" s="464"/>
      <c r="AW45" s="464"/>
      <c r="AX45" s="464"/>
      <c r="AY45" s="464"/>
      <c r="AZ45" s="461">
        <f t="shared" si="8"/>
        <v>0</v>
      </c>
      <c r="BA45" s="464">
        <f t="shared" si="9"/>
        <v>0</v>
      </c>
      <c r="BB45" s="464">
        <f t="shared" si="9"/>
        <v>0</v>
      </c>
      <c r="BC45" s="464">
        <f t="shared" si="9"/>
        <v>0</v>
      </c>
      <c r="BD45" s="464">
        <f t="shared" si="9"/>
        <v>0</v>
      </c>
      <c r="BE45" s="461">
        <f t="shared" si="10"/>
        <v>0</v>
      </c>
      <c r="BF45" s="464"/>
      <c r="BG45" s="464"/>
      <c r="BH45" s="464"/>
      <c r="BI45" s="464"/>
      <c r="BJ45" s="461">
        <f t="shared" si="11"/>
        <v>0</v>
      </c>
      <c r="BK45" s="464"/>
      <c r="BL45" s="464"/>
      <c r="BM45" s="464"/>
      <c r="BN45" s="464"/>
      <c r="BO45" s="461">
        <f t="shared" si="12"/>
        <v>0</v>
      </c>
      <c r="BP45" s="460">
        <f t="shared" si="36"/>
        <v>0</v>
      </c>
      <c r="BQ45" s="460">
        <f t="shared" si="37"/>
        <v>0</v>
      </c>
      <c r="BR45" s="460">
        <f t="shared" si="38"/>
        <v>0</v>
      </c>
      <c r="BS45" s="460">
        <f t="shared" si="39"/>
        <v>0</v>
      </c>
      <c r="BT45" s="461">
        <f t="shared" si="13"/>
        <v>0</v>
      </c>
      <c r="BU45" s="464"/>
      <c r="BV45" s="464"/>
      <c r="BW45" s="464"/>
      <c r="BX45" s="464"/>
      <c r="BY45" s="461">
        <f t="shared" si="14"/>
        <v>0</v>
      </c>
      <c r="BZ45" s="464"/>
      <c r="CA45" s="464">
        <v>0</v>
      </c>
      <c r="CB45" s="464">
        <v>0</v>
      </c>
      <c r="CC45" s="464"/>
      <c r="CD45" s="461">
        <f t="shared" si="1"/>
        <v>0</v>
      </c>
      <c r="CE45" s="464"/>
      <c r="CF45" s="464"/>
      <c r="CG45" s="464"/>
      <c r="CH45" s="464"/>
      <c r="CI45" s="461">
        <f t="shared" si="15"/>
        <v>0</v>
      </c>
      <c r="CJ45" s="464"/>
      <c r="CK45" s="464"/>
      <c r="CL45" s="464"/>
      <c r="CM45" s="464"/>
      <c r="CN45" s="461">
        <f t="shared" si="16"/>
        <v>0</v>
      </c>
      <c r="CO45" s="464"/>
      <c r="CP45" s="464"/>
      <c r="CQ45" s="464"/>
      <c r="CR45" s="464"/>
      <c r="CS45" s="461">
        <f t="shared" si="17"/>
        <v>0</v>
      </c>
      <c r="CT45" s="464"/>
      <c r="CU45" s="464"/>
      <c r="CV45" s="464"/>
      <c r="CW45" s="464"/>
      <c r="CX45" s="461">
        <f t="shared" si="18"/>
        <v>0</v>
      </c>
      <c r="CY45" s="464"/>
      <c r="CZ45" s="464"/>
      <c r="DA45" s="464"/>
      <c r="DB45" s="464"/>
      <c r="DC45" s="461">
        <f t="shared" si="19"/>
        <v>0</v>
      </c>
      <c r="DD45" s="464"/>
      <c r="DE45" s="464"/>
      <c r="DF45" s="464"/>
      <c r="DG45" s="464"/>
      <c r="DH45" s="461">
        <f t="shared" si="20"/>
        <v>0</v>
      </c>
      <c r="DI45" s="464"/>
      <c r="DJ45" s="464"/>
      <c r="DK45" s="464"/>
      <c r="DL45" s="464"/>
      <c r="DM45" s="461">
        <f t="shared" si="21"/>
        <v>0</v>
      </c>
      <c r="DN45" s="464"/>
      <c r="DO45" s="464"/>
      <c r="DP45" s="464"/>
      <c r="DQ45" s="464"/>
      <c r="DR45" s="461">
        <f t="shared" si="22"/>
        <v>0</v>
      </c>
      <c r="DS45" s="464"/>
      <c r="DT45" s="464"/>
      <c r="DU45" s="464"/>
      <c r="DV45" s="464"/>
      <c r="DW45" s="465">
        <f t="shared" si="23"/>
        <v>0</v>
      </c>
    </row>
    <row r="46" spans="1:128">
      <c r="A46" s="458">
        <v>33</v>
      </c>
      <c r="B46" s="459" t="s">
        <v>619</v>
      </c>
      <c r="C46" s="464"/>
      <c r="D46" s="464"/>
      <c r="E46" s="464"/>
      <c r="F46" s="464"/>
      <c r="G46" s="461">
        <f t="shared" si="2"/>
        <v>0</v>
      </c>
      <c r="H46" s="464"/>
      <c r="I46" s="464"/>
      <c r="J46" s="464"/>
      <c r="K46" s="464"/>
      <c r="L46" s="461">
        <f t="shared" si="3"/>
        <v>0</v>
      </c>
      <c r="M46" s="464"/>
      <c r="N46" s="464"/>
      <c r="O46" s="464"/>
      <c r="P46" s="464"/>
      <c r="Q46" s="461">
        <f t="shared" si="4"/>
        <v>0</v>
      </c>
      <c r="R46" s="464"/>
      <c r="S46" s="464"/>
      <c r="T46" s="464"/>
      <c r="U46" s="464"/>
      <c r="V46" s="461">
        <f t="shared" si="5"/>
        <v>0</v>
      </c>
      <c r="W46" s="464"/>
      <c r="X46" s="464"/>
      <c r="Y46" s="464"/>
      <c r="Z46" s="464"/>
      <c r="AA46" s="461">
        <f t="shared" si="6"/>
        <v>0</v>
      </c>
      <c r="AB46" s="464"/>
      <c r="AC46" s="464"/>
      <c r="AD46" s="464"/>
      <c r="AE46" s="464"/>
      <c r="AF46" s="461">
        <f t="shared" si="31"/>
        <v>0</v>
      </c>
      <c r="AG46" s="464"/>
      <c r="AH46" s="464"/>
      <c r="AI46" s="464"/>
      <c r="AJ46" s="464"/>
      <c r="AK46" s="461">
        <f t="shared" si="32"/>
        <v>0</v>
      </c>
      <c r="AL46" s="464"/>
      <c r="AM46" s="464"/>
      <c r="AN46" s="464"/>
      <c r="AO46" s="464"/>
      <c r="AP46" s="461">
        <f t="shared" si="33"/>
        <v>0</v>
      </c>
      <c r="AQ46" s="464"/>
      <c r="AR46" s="464"/>
      <c r="AS46" s="464"/>
      <c r="AT46" s="464"/>
      <c r="AU46" s="461">
        <f t="shared" si="7"/>
        <v>0</v>
      </c>
      <c r="AV46" s="464"/>
      <c r="AW46" s="464"/>
      <c r="AX46" s="464"/>
      <c r="AY46" s="464"/>
      <c r="AZ46" s="461">
        <f t="shared" si="8"/>
        <v>0</v>
      </c>
      <c r="BA46" s="464">
        <f t="shared" si="9"/>
        <v>0</v>
      </c>
      <c r="BB46" s="464">
        <f t="shared" si="9"/>
        <v>0</v>
      </c>
      <c r="BC46" s="464">
        <f t="shared" si="9"/>
        <v>0</v>
      </c>
      <c r="BD46" s="464">
        <f t="shared" si="9"/>
        <v>0</v>
      </c>
      <c r="BE46" s="461">
        <f t="shared" si="10"/>
        <v>0</v>
      </c>
      <c r="BF46" s="464"/>
      <c r="BG46" s="464"/>
      <c r="BH46" s="464"/>
      <c r="BI46" s="464"/>
      <c r="BJ46" s="461">
        <f t="shared" si="11"/>
        <v>0</v>
      </c>
      <c r="BK46" s="464"/>
      <c r="BL46" s="464"/>
      <c r="BM46" s="464"/>
      <c r="BN46" s="464"/>
      <c r="BO46" s="461">
        <f t="shared" si="12"/>
        <v>0</v>
      </c>
      <c r="BP46" s="460">
        <f t="shared" si="36"/>
        <v>0</v>
      </c>
      <c r="BQ46" s="460">
        <f t="shared" si="37"/>
        <v>0</v>
      </c>
      <c r="BR46" s="460">
        <f t="shared" si="38"/>
        <v>0</v>
      </c>
      <c r="BS46" s="460">
        <f t="shared" si="39"/>
        <v>0</v>
      </c>
      <c r="BT46" s="461">
        <f t="shared" si="13"/>
        <v>0</v>
      </c>
      <c r="BU46" s="464"/>
      <c r="BV46" s="464"/>
      <c r="BW46" s="464"/>
      <c r="BX46" s="464"/>
      <c r="BY46" s="461">
        <f t="shared" si="14"/>
        <v>0</v>
      </c>
      <c r="BZ46" s="464"/>
      <c r="CA46" s="464">
        <v>0</v>
      </c>
      <c r="CB46" s="464">
        <v>0</v>
      </c>
      <c r="CC46" s="464"/>
      <c r="CD46" s="461">
        <f t="shared" si="1"/>
        <v>0</v>
      </c>
      <c r="CE46" s="464"/>
      <c r="CF46" s="464"/>
      <c r="CG46" s="464"/>
      <c r="CH46" s="464"/>
      <c r="CI46" s="461">
        <f t="shared" si="15"/>
        <v>0</v>
      </c>
      <c r="CJ46" s="464"/>
      <c r="CK46" s="464"/>
      <c r="CL46" s="464"/>
      <c r="CM46" s="464"/>
      <c r="CN46" s="461">
        <f t="shared" si="16"/>
        <v>0</v>
      </c>
      <c r="CO46" s="464"/>
      <c r="CP46" s="464"/>
      <c r="CQ46" s="464"/>
      <c r="CR46" s="464"/>
      <c r="CS46" s="461">
        <f t="shared" si="17"/>
        <v>0</v>
      </c>
      <c r="CT46" s="464"/>
      <c r="CU46" s="464"/>
      <c r="CV46" s="464"/>
      <c r="CW46" s="464"/>
      <c r="CX46" s="461">
        <f t="shared" si="18"/>
        <v>0</v>
      </c>
      <c r="CY46" s="464"/>
      <c r="CZ46" s="464"/>
      <c r="DA46" s="464"/>
      <c r="DB46" s="464"/>
      <c r="DC46" s="461">
        <f t="shared" si="19"/>
        <v>0</v>
      </c>
      <c r="DD46" s="464"/>
      <c r="DE46" s="464"/>
      <c r="DF46" s="464"/>
      <c r="DG46" s="464"/>
      <c r="DH46" s="461">
        <f t="shared" si="20"/>
        <v>0</v>
      </c>
      <c r="DI46" s="464"/>
      <c r="DJ46" s="464"/>
      <c r="DK46" s="464"/>
      <c r="DL46" s="464"/>
      <c r="DM46" s="461">
        <f t="shared" si="21"/>
        <v>0</v>
      </c>
      <c r="DN46" s="464"/>
      <c r="DO46" s="464"/>
      <c r="DP46" s="464"/>
      <c r="DQ46" s="464"/>
      <c r="DR46" s="461">
        <f t="shared" si="22"/>
        <v>0</v>
      </c>
      <c r="DS46" s="464"/>
      <c r="DT46" s="464"/>
      <c r="DU46" s="464"/>
      <c r="DV46" s="464"/>
      <c r="DW46" s="465">
        <f t="shared" si="23"/>
        <v>0</v>
      </c>
    </row>
    <row r="47" spans="1:128">
      <c r="A47" s="458">
        <v>34</v>
      </c>
      <c r="B47" s="459" t="s">
        <v>620</v>
      </c>
      <c r="C47" s="464">
        <v>555797.56999999995</v>
      </c>
      <c r="D47" s="464"/>
      <c r="E47" s="464"/>
      <c r="F47" s="464"/>
      <c r="G47" s="461">
        <f t="shared" si="2"/>
        <v>555797.56999999995</v>
      </c>
      <c r="H47" s="464">
        <v>1295</v>
      </c>
      <c r="I47" s="464"/>
      <c r="J47" s="464"/>
      <c r="K47" s="464"/>
      <c r="L47" s="461">
        <f t="shared" si="3"/>
        <v>1295</v>
      </c>
      <c r="M47" s="464">
        <v>1295</v>
      </c>
      <c r="N47" s="464"/>
      <c r="O47" s="464"/>
      <c r="P47" s="464"/>
      <c r="Q47" s="461">
        <f t="shared" si="4"/>
        <v>1295</v>
      </c>
      <c r="R47" s="464"/>
      <c r="S47" s="464"/>
      <c r="T47" s="464"/>
      <c r="U47" s="464"/>
      <c r="V47" s="461">
        <f t="shared" si="5"/>
        <v>0</v>
      </c>
      <c r="W47" s="464"/>
      <c r="X47" s="464"/>
      <c r="Y47" s="464"/>
      <c r="Z47" s="464"/>
      <c r="AA47" s="461">
        <f t="shared" si="6"/>
        <v>0</v>
      </c>
      <c r="AB47" s="464"/>
      <c r="AC47" s="464"/>
      <c r="AD47" s="464"/>
      <c r="AE47" s="464"/>
      <c r="AF47" s="461">
        <f t="shared" si="31"/>
        <v>0</v>
      </c>
      <c r="AG47" s="464"/>
      <c r="AH47" s="464"/>
      <c r="AI47" s="464"/>
      <c r="AJ47" s="464"/>
      <c r="AK47" s="461">
        <f t="shared" si="32"/>
        <v>0</v>
      </c>
      <c r="AL47" s="464"/>
      <c r="AM47" s="464"/>
      <c r="AN47" s="464"/>
      <c r="AO47" s="464"/>
      <c r="AP47" s="461">
        <f t="shared" si="33"/>
        <v>0</v>
      </c>
      <c r="AQ47" s="464">
        <v>30316.5118</v>
      </c>
      <c r="AR47" s="464"/>
      <c r="AS47" s="464"/>
      <c r="AT47" s="464"/>
      <c r="AU47" s="461">
        <f t="shared" si="7"/>
        <v>30316.5118</v>
      </c>
      <c r="AV47" s="464"/>
      <c r="AW47" s="464"/>
      <c r="AX47" s="464"/>
      <c r="AY47" s="464"/>
      <c r="AZ47" s="461">
        <f t="shared" si="8"/>
        <v>0</v>
      </c>
      <c r="BA47" s="464">
        <f t="shared" si="9"/>
        <v>30316.5118</v>
      </c>
      <c r="BB47" s="464">
        <f t="shared" si="9"/>
        <v>0</v>
      </c>
      <c r="BC47" s="464">
        <f t="shared" si="9"/>
        <v>0</v>
      </c>
      <c r="BD47" s="464">
        <f t="shared" si="9"/>
        <v>0</v>
      </c>
      <c r="BE47" s="461">
        <f t="shared" si="10"/>
        <v>30316.5118</v>
      </c>
      <c r="BF47" s="464">
        <v>331965.77</v>
      </c>
      <c r="BG47" s="464"/>
      <c r="BH47" s="464"/>
      <c r="BI47" s="464"/>
      <c r="BJ47" s="461">
        <f t="shared" si="11"/>
        <v>331965.77</v>
      </c>
      <c r="BK47" s="464">
        <v>571053.94999999995</v>
      </c>
      <c r="BL47" s="464"/>
      <c r="BM47" s="464"/>
      <c r="BN47" s="464"/>
      <c r="BO47" s="461">
        <f t="shared" si="12"/>
        <v>571053.94999999995</v>
      </c>
      <c r="BP47" s="460">
        <f t="shared" si="36"/>
        <v>0</v>
      </c>
      <c r="BQ47" s="460">
        <f t="shared" si="37"/>
        <v>0</v>
      </c>
      <c r="BR47" s="460">
        <f t="shared" si="38"/>
        <v>0</v>
      </c>
      <c r="BS47" s="460">
        <f t="shared" si="39"/>
        <v>0</v>
      </c>
      <c r="BT47" s="461">
        <f t="shared" si="13"/>
        <v>0</v>
      </c>
      <c r="BU47" s="464"/>
      <c r="BV47" s="464"/>
      <c r="BW47" s="464"/>
      <c r="BX47" s="464"/>
      <c r="BY47" s="461">
        <f t="shared" si="14"/>
        <v>0</v>
      </c>
      <c r="BZ47" s="464"/>
      <c r="CA47" s="464">
        <v>0</v>
      </c>
      <c r="CB47" s="464">
        <v>0</v>
      </c>
      <c r="CC47" s="464"/>
      <c r="CD47" s="461">
        <f t="shared" si="1"/>
        <v>0</v>
      </c>
      <c r="CE47" s="464">
        <v>2832.06</v>
      </c>
      <c r="CF47" s="464"/>
      <c r="CG47" s="464"/>
      <c r="CH47" s="464"/>
      <c r="CI47" s="461">
        <f t="shared" si="15"/>
        <v>2832.06</v>
      </c>
      <c r="CJ47" s="464">
        <v>614.67380000000003</v>
      </c>
      <c r="CK47" s="464"/>
      <c r="CL47" s="464"/>
      <c r="CM47" s="464"/>
      <c r="CN47" s="461">
        <f t="shared" si="16"/>
        <v>614.67380000000003</v>
      </c>
      <c r="CO47" s="464">
        <v>13181.28</v>
      </c>
      <c r="CP47" s="464"/>
      <c r="CQ47" s="464"/>
      <c r="CR47" s="464"/>
      <c r="CS47" s="461">
        <f t="shared" si="17"/>
        <v>13181.28</v>
      </c>
      <c r="CT47" s="464"/>
      <c r="CU47" s="464"/>
      <c r="CV47" s="464"/>
      <c r="CW47" s="464"/>
      <c r="CX47" s="461">
        <f t="shared" si="18"/>
        <v>0</v>
      </c>
      <c r="CY47" s="464">
        <v>18.332899999999999</v>
      </c>
      <c r="CZ47" s="464"/>
      <c r="DA47" s="464"/>
      <c r="DB47" s="464"/>
      <c r="DC47" s="461">
        <f t="shared" si="19"/>
        <v>18.332899999999999</v>
      </c>
      <c r="DD47" s="464">
        <v>18.507000000000001</v>
      </c>
      <c r="DE47" s="464"/>
      <c r="DF47" s="464"/>
      <c r="DG47" s="464"/>
      <c r="DH47" s="461">
        <f t="shared" si="20"/>
        <v>18.507000000000001</v>
      </c>
      <c r="DI47" s="464"/>
      <c r="DJ47" s="464"/>
      <c r="DK47" s="464"/>
      <c r="DL47" s="464"/>
      <c r="DM47" s="461">
        <f t="shared" si="21"/>
        <v>0</v>
      </c>
      <c r="DN47" s="464"/>
      <c r="DO47" s="464"/>
      <c r="DP47" s="464"/>
      <c r="DQ47" s="464"/>
      <c r="DR47" s="461">
        <f t="shared" si="22"/>
        <v>0</v>
      </c>
      <c r="DS47" s="464"/>
      <c r="DT47" s="464"/>
      <c r="DU47" s="464"/>
      <c r="DV47" s="464"/>
      <c r="DW47" s="465">
        <f t="shared" si="23"/>
        <v>0</v>
      </c>
    </row>
    <row r="48" spans="1:128">
      <c r="A48" s="458">
        <v>35</v>
      </c>
      <c r="B48" s="459" t="s">
        <v>621</v>
      </c>
      <c r="C48" s="464">
        <v>47575.22</v>
      </c>
      <c r="D48" s="464">
        <v>7250.2420000000002</v>
      </c>
      <c r="E48" s="464">
        <v>0</v>
      </c>
      <c r="F48" s="464"/>
      <c r="G48" s="461">
        <f t="shared" si="2"/>
        <v>54825.462</v>
      </c>
      <c r="H48" s="464">
        <v>53</v>
      </c>
      <c r="I48" s="464">
        <v>1</v>
      </c>
      <c r="J48" s="464">
        <v>1</v>
      </c>
      <c r="K48" s="464"/>
      <c r="L48" s="461">
        <f t="shared" si="3"/>
        <v>55</v>
      </c>
      <c r="M48" s="464">
        <v>53</v>
      </c>
      <c r="N48" s="464">
        <v>1</v>
      </c>
      <c r="O48" s="464">
        <v>1</v>
      </c>
      <c r="P48" s="464"/>
      <c r="Q48" s="461">
        <f t="shared" si="4"/>
        <v>55</v>
      </c>
      <c r="R48" s="464"/>
      <c r="S48" s="464"/>
      <c r="T48" s="464"/>
      <c r="U48" s="464"/>
      <c r="V48" s="461">
        <f t="shared" si="5"/>
        <v>0</v>
      </c>
      <c r="W48" s="464">
        <v>8452.8799999999992</v>
      </c>
      <c r="X48" s="464"/>
      <c r="Y48" s="464"/>
      <c r="Z48" s="464"/>
      <c r="AA48" s="461">
        <f t="shared" si="6"/>
        <v>8452.8799999999992</v>
      </c>
      <c r="AB48" s="464"/>
      <c r="AC48" s="464"/>
      <c r="AD48" s="464"/>
      <c r="AE48" s="464"/>
      <c r="AF48" s="461">
        <f t="shared" si="31"/>
        <v>0</v>
      </c>
      <c r="AG48" s="464"/>
      <c r="AH48" s="464"/>
      <c r="AI48" s="464"/>
      <c r="AJ48" s="464"/>
      <c r="AK48" s="461">
        <f t="shared" si="32"/>
        <v>0</v>
      </c>
      <c r="AL48" s="464"/>
      <c r="AM48" s="464"/>
      <c r="AN48" s="464"/>
      <c r="AO48" s="464"/>
      <c r="AP48" s="461">
        <f t="shared" si="33"/>
        <v>0</v>
      </c>
      <c r="AQ48" s="464">
        <v>3064.1203999999998</v>
      </c>
      <c r="AR48" s="464">
        <v>2175.0726</v>
      </c>
      <c r="AS48" s="464">
        <v>0</v>
      </c>
      <c r="AT48" s="464"/>
      <c r="AU48" s="461">
        <f t="shared" si="7"/>
        <v>5239.1929999999993</v>
      </c>
      <c r="AV48" s="464"/>
      <c r="AW48" s="464"/>
      <c r="AX48" s="464"/>
      <c r="AY48" s="464"/>
      <c r="AZ48" s="461">
        <f t="shared" si="8"/>
        <v>0</v>
      </c>
      <c r="BA48" s="464">
        <f t="shared" si="9"/>
        <v>3064.1203999999998</v>
      </c>
      <c r="BB48" s="464">
        <f t="shared" si="9"/>
        <v>2175.0726</v>
      </c>
      <c r="BC48" s="464">
        <f t="shared" si="9"/>
        <v>0</v>
      </c>
      <c r="BD48" s="464">
        <f t="shared" si="9"/>
        <v>0</v>
      </c>
      <c r="BE48" s="461">
        <f t="shared" si="10"/>
        <v>5239.1929999999993</v>
      </c>
      <c r="BF48" s="464">
        <v>37983.03</v>
      </c>
      <c r="BG48" s="464">
        <v>2075.2269000000001</v>
      </c>
      <c r="BH48" s="464">
        <v>201.83879999999999</v>
      </c>
      <c r="BI48" s="464"/>
      <c r="BJ48" s="461">
        <f t="shared" si="11"/>
        <v>40260.095699999998</v>
      </c>
      <c r="BK48" s="464">
        <v>39505.519999999997</v>
      </c>
      <c r="BL48" s="464">
        <v>1473.3145</v>
      </c>
      <c r="BM48" s="464">
        <v>201.83879999999999</v>
      </c>
      <c r="BN48" s="464"/>
      <c r="BO48" s="461">
        <f t="shared" si="12"/>
        <v>41180.673299999995</v>
      </c>
      <c r="BP48" s="460">
        <f t="shared" si="36"/>
        <v>0</v>
      </c>
      <c r="BQ48" s="460">
        <f t="shared" si="37"/>
        <v>0</v>
      </c>
      <c r="BR48" s="460">
        <f t="shared" si="38"/>
        <v>0</v>
      </c>
      <c r="BS48" s="460">
        <f t="shared" si="39"/>
        <v>0</v>
      </c>
      <c r="BT48" s="461">
        <f t="shared" si="13"/>
        <v>0</v>
      </c>
      <c r="BU48" s="464"/>
      <c r="BV48" s="464"/>
      <c r="BW48" s="464"/>
      <c r="BX48" s="464"/>
      <c r="BY48" s="461">
        <f t="shared" si="14"/>
        <v>0</v>
      </c>
      <c r="BZ48" s="464"/>
      <c r="CA48" s="464">
        <v>0</v>
      </c>
      <c r="CB48" s="464">
        <v>0</v>
      </c>
      <c r="CC48" s="464"/>
      <c r="CD48" s="461">
        <f t="shared" si="1"/>
        <v>0</v>
      </c>
      <c r="CE48" s="464">
        <v>659.84</v>
      </c>
      <c r="CF48" s="464">
        <v>118.5844</v>
      </c>
      <c r="CG48" s="464">
        <v>0</v>
      </c>
      <c r="CH48" s="464"/>
      <c r="CI48" s="461">
        <f t="shared" si="15"/>
        <v>778.42439999999999</v>
      </c>
      <c r="CJ48" s="464">
        <v>0</v>
      </c>
      <c r="CK48" s="464">
        <v>25.832000000000001</v>
      </c>
      <c r="CL48" s="464">
        <v>0</v>
      </c>
      <c r="CM48" s="464"/>
      <c r="CN48" s="461">
        <f t="shared" si="16"/>
        <v>25.832000000000001</v>
      </c>
      <c r="CO48" s="464"/>
      <c r="CP48" s="464"/>
      <c r="CQ48" s="464"/>
      <c r="CR48" s="464"/>
      <c r="CS48" s="461">
        <f t="shared" si="17"/>
        <v>0</v>
      </c>
      <c r="CT48" s="464"/>
      <c r="CU48" s="464"/>
      <c r="CV48" s="464"/>
      <c r="CW48" s="464"/>
      <c r="CX48" s="461">
        <f t="shared" si="18"/>
        <v>0</v>
      </c>
      <c r="CY48" s="464">
        <v>27.7194</v>
      </c>
      <c r="CZ48" s="464">
        <v>28</v>
      </c>
      <c r="DA48" s="464"/>
      <c r="DB48" s="464"/>
      <c r="DC48" s="461">
        <f t="shared" si="19"/>
        <v>55.7194</v>
      </c>
      <c r="DD48" s="464"/>
      <c r="DE48" s="464"/>
      <c r="DF48" s="464"/>
      <c r="DG48" s="464"/>
      <c r="DH48" s="461">
        <f t="shared" si="20"/>
        <v>0</v>
      </c>
      <c r="DI48" s="464">
        <v>37.0929</v>
      </c>
      <c r="DJ48" s="464">
        <v>36.799999999999997</v>
      </c>
      <c r="DK48" s="464"/>
      <c r="DL48" s="464"/>
      <c r="DM48" s="461">
        <f t="shared" si="21"/>
        <v>73.892899999999997</v>
      </c>
      <c r="DN48" s="464">
        <v>12.015700000000001</v>
      </c>
      <c r="DO48" s="464">
        <v>13.2</v>
      </c>
      <c r="DP48" s="464"/>
      <c r="DQ48" s="464"/>
      <c r="DR48" s="461">
        <f t="shared" si="22"/>
        <v>25.215699999999998</v>
      </c>
      <c r="DS48" s="464"/>
      <c r="DT48" s="464"/>
      <c r="DU48" s="464"/>
      <c r="DV48" s="464"/>
      <c r="DW48" s="465">
        <f t="shared" si="23"/>
        <v>0</v>
      </c>
    </row>
    <row r="49" spans="1:128">
      <c r="A49" s="474">
        <v>36</v>
      </c>
      <c r="B49" s="459" t="s">
        <v>622</v>
      </c>
      <c r="C49" s="464">
        <f>SUM(C50,C52,C54,C56)</f>
        <v>5728809.3199999994</v>
      </c>
      <c r="D49" s="464">
        <f t="shared" ref="D49:BN49" si="40">SUM(D50,D52,D54,D56)</f>
        <v>49253346.0528</v>
      </c>
      <c r="E49" s="464">
        <f t="shared" si="40"/>
        <v>1033102.0983</v>
      </c>
      <c r="F49" s="464">
        <f t="shared" si="40"/>
        <v>0</v>
      </c>
      <c r="G49" s="461">
        <f t="shared" si="2"/>
        <v>56015257.471100003</v>
      </c>
      <c r="H49" s="464">
        <f t="shared" si="40"/>
        <v>472</v>
      </c>
      <c r="I49" s="464">
        <f t="shared" si="40"/>
        <v>530</v>
      </c>
      <c r="J49" s="464">
        <f t="shared" si="40"/>
        <v>6</v>
      </c>
      <c r="K49" s="464">
        <f t="shared" si="40"/>
        <v>0</v>
      </c>
      <c r="L49" s="461">
        <f t="shared" si="3"/>
        <v>1008</v>
      </c>
      <c r="M49" s="464">
        <f t="shared" si="40"/>
        <v>430</v>
      </c>
      <c r="N49" s="464">
        <f t="shared" si="40"/>
        <v>488</v>
      </c>
      <c r="O49" s="464">
        <f t="shared" si="40"/>
        <v>6</v>
      </c>
      <c r="P49" s="464">
        <f t="shared" si="40"/>
        <v>0</v>
      </c>
      <c r="Q49" s="461">
        <f t="shared" si="4"/>
        <v>924</v>
      </c>
      <c r="R49" s="464">
        <f t="shared" si="40"/>
        <v>0</v>
      </c>
      <c r="S49" s="464">
        <f t="shared" si="40"/>
        <v>0</v>
      </c>
      <c r="T49" s="464">
        <f t="shared" si="40"/>
        <v>0</v>
      </c>
      <c r="U49" s="464">
        <f t="shared" si="40"/>
        <v>0</v>
      </c>
      <c r="V49" s="461">
        <f t="shared" si="5"/>
        <v>0</v>
      </c>
      <c r="W49" s="464">
        <f t="shared" si="40"/>
        <v>4982503.1999999993</v>
      </c>
      <c r="X49" s="464">
        <f t="shared" si="40"/>
        <v>47721950.589399993</v>
      </c>
      <c r="Y49" s="464">
        <f t="shared" si="40"/>
        <v>1027339.1324999999</v>
      </c>
      <c r="Z49" s="464">
        <f t="shared" si="40"/>
        <v>0</v>
      </c>
      <c r="AA49" s="461">
        <f t="shared" si="6"/>
        <v>53731792.921899997</v>
      </c>
      <c r="AB49" s="464">
        <f t="shared" si="40"/>
        <v>395678.23</v>
      </c>
      <c r="AC49" s="464">
        <f t="shared" si="40"/>
        <v>33558957.457000002</v>
      </c>
      <c r="AD49" s="464">
        <f t="shared" si="40"/>
        <v>891332.6020999999</v>
      </c>
      <c r="AE49" s="464">
        <f t="shared" si="40"/>
        <v>0</v>
      </c>
      <c r="AF49" s="461">
        <f t="shared" si="31"/>
        <v>34845968.289099999</v>
      </c>
      <c r="AG49" s="464">
        <f t="shared" si="40"/>
        <v>0</v>
      </c>
      <c r="AH49" s="464">
        <f t="shared" si="40"/>
        <v>0</v>
      </c>
      <c r="AI49" s="464">
        <f t="shared" si="40"/>
        <v>0</v>
      </c>
      <c r="AJ49" s="464">
        <f t="shared" si="40"/>
        <v>0</v>
      </c>
      <c r="AK49" s="461">
        <f t="shared" si="32"/>
        <v>0</v>
      </c>
      <c r="AL49" s="464">
        <f t="shared" si="40"/>
        <v>0</v>
      </c>
      <c r="AM49" s="464">
        <f t="shared" si="40"/>
        <v>0</v>
      </c>
      <c r="AN49" s="464">
        <f t="shared" si="40"/>
        <v>0</v>
      </c>
      <c r="AO49" s="464">
        <f t="shared" si="40"/>
        <v>0</v>
      </c>
      <c r="AP49" s="461">
        <f t="shared" si="33"/>
        <v>0</v>
      </c>
      <c r="AQ49" s="464">
        <f t="shared" si="40"/>
        <v>160569.30160000001</v>
      </c>
      <c r="AR49" s="464">
        <f t="shared" si="40"/>
        <v>1574095.1793</v>
      </c>
      <c r="AS49" s="464">
        <f t="shared" si="40"/>
        <v>20662.0419</v>
      </c>
      <c r="AT49" s="464">
        <f t="shared" si="40"/>
        <v>0</v>
      </c>
      <c r="AU49" s="461">
        <f t="shared" si="7"/>
        <v>1755326.5227999999</v>
      </c>
      <c r="AV49" s="464">
        <f t="shared" si="40"/>
        <v>0</v>
      </c>
      <c r="AW49" s="464">
        <f t="shared" si="40"/>
        <v>0</v>
      </c>
      <c r="AX49" s="464">
        <f t="shared" si="40"/>
        <v>0</v>
      </c>
      <c r="AY49" s="464">
        <f t="shared" si="40"/>
        <v>0</v>
      </c>
      <c r="AZ49" s="461">
        <f t="shared" si="8"/>
        <v>0</v>
      </c>
      <c r="BA49" s="464">
        <f t="shared" si="40"/>
        <v>160569.30160000001</v>
      </c>
      <c r="BB49" s="464">
        <f t="shared" si="40"/>
        <v>1574095.1793</v>
      </c>
      <c r="BC49" s="464">
        <f t="shared" si="40"/>
        <v>20662.0419</v>
      </c>
      <c r="BD49" s="464">
        <f t="shared" si="40"/>
        <v>0</v>
      </c>
      <c r="BE49" s="461">
        <f t="shared" si="10"/>
        <v>1755326.5227999999</v>
      </c>
      <c r="BF49" s="464">
        <f t="shared" si="40"/>
        <v>33550</v>
      </c>
      <c r="BG49" s="464">
        <f t="shared" si="40"/>
        <v>9821465.3015000001</v>
      </c>
      <c r="BH49" s="464">
        <f t="shared" si="40"/>
        <v>0</v>
      </c>
      <c r="BI49" s="464">
        <f t="shared" si="40"/>
        <v>0</v>
      </c>
      <c r="BJ49" s="461">
        <f t="shared" si="11"/>
        <v>9855015.3015000001</v>
      </c>
      <c r="BK49" s="464">
        <f t="shared" si="40"/>
        <v>828330.36999999988</v>
      </c>
      <c r="BL49" s="464">
        <f t="shared" si="40"/>
        <v>4195395.0072652483</v>
      </c>
      <c r="BM49" s="464">
        <f t="shared" si="40"/>
        <v>22187.261900000001</v>
      </c>
      <c r="BN49" s="464">
        <f t="shared" si="40"/>
        <v>0</v>
      </c>
      <c r="BO49" s="461">
        <f t="shared" si="12"/>
        <v>5045912.6391652487</v>
      </c>
      <c r="BP49" s="464">
        <f t="shared" ref="BP49:DV49" si="41">SUM(BP50,BP52,BP54,BP56)</f>
        <v>1026.6299999999999</v>
      </c>
      <c r="BQ49" s="464">
        <f t="shared" si="41"/>
        <v>2212309.5656000003</v>
      </c>
      <c r="BR49" s="464">
        <f t="shared" si="41"/>
        <v>0</v>
      </c>
      <c r="BS49" s="464">
        <f t="shared" si="41"/>
        <v>0</v>
      </c>
      <c r="BT49" s="461">
        <f t="shared" si="13"/>
        <v>2213336.1956000002</v>
      </c>
      <c r="BU49" s="464">
        <f t="shared" si="41"/>
        <v>1022.43</v>
      </c>
      <c r="BV49" s="464">
        <f t="shared" si="41"/>
        <v>2205850.5299999998</v>
      </c>
      <c r="BW49" s="464">
        <f t="shared" si="41"/>
        <v>0</v>
      </c>
      <c r="BX49" s="464">
        <f t="shared" si="41"/>
        <v>0</v>
      </c>
      <c r="BY49" s="461">
        <f t="shared" si="14"/>
        <v>2206872.96</v>
      </c>
      <c r="BZ49" s="464">
        <f t="shared" si="41"/>
        <v>4.2</v>
      </c>
      <c r="CA49" s="464">
        <f t="shared" si="41"/>
        <v>6459.0356000000002</v>
      </c>
      <c r="CB49" s="464">
        <f t="shared" si="41"/>
        <v>0</v>
      </c>
      <c r="CC49" s="464">
        <f t="shared" si="41"/>
        <v>0</v>
      </c>
      <c r="CD49" s="461">
        <f t="shared" si="1"/>
        <v>6463.2356</v>
      </c>
      <c r="CE49" s="464">
        <f t="shared" si="41"/>
        <v>33164.639999999999</v>
      </c>
      <c r="CF49" s="464">
        <f t="shared" si="41"/>
        <v>152493.5655</v>
      </c>
      <c r="CG49" s="464">
        <f t="shared" si="41"/>
        <v>3791.9953</v>
      </c>
      <c r="CH49" s="464">
        <f t="shared" si="41"/>
        <v>0</v>
      </c>
      <c r="CI49" s="461">
        <f t="shared" si="15"/>
        <v>189450.20079999999</v>
      </c>
      <c r="CJ49" s="464">
        <f t="shared" si="41"/>
        <v>388.12</v>
      </c>
      <c r="CK49" s="464">
        <f t="shared" si="41"/>
        <v>208.48859999999999</v>
      </c>
      <c r="CL49" s="464">
        <f t="shared" si="41"/>
        <v>0</v>
      </c>
      <c r="CM49" s="464">
        <f t="shared" si="41"/>
        <v>0</v>
      </c>
      <c r="CN49" s="461">
        <f t="shared" si="16"/>
        <v>596.60860000000002</v>
      </c>
      <c r="CO49" s="464">
        <f t="shared" si="41"/>
        <v>0</v>
      </c>
      <c r="CP49" s="464">
        <f t="shared" si="41"/>
        <v>0</v>
      </c>
      <c r="CQ49" s="464">
        <f t="shared" si="41"/>
        <v>0</v>
      </c>
      <c r="CR49" s="464">
        <f t="shared" si="41"/>
        <v>0</v>
      </c>
      <c r="CS49" s="461">
        <f t="shared" si="17"/>
        <v>0</v>
      </c>
      <c r="CT49" s="464">
        <f t="shared" si="41"/>
        <v>0</v>
      </c>
      <c r="CU49" s="464">
        <f t="shared" si="41"/>
        <v>0</v>
      </c>
      <c r="CV49" s="464">
        <f t="shared" si="41"/>
        <v>0</v>
      </c>
      <c r="CW49" s="464">
        <f t="shared" si="41"/>
        <v>0</v>
      </c>
      <c r="CX49" s="461">
        <f t="shared" si="18"/>
        <v>0</v>
      </c>
      <c r="CY49" s="464">
        <f t="shared" si="41"/>
        <v>48.488799999999998</v>
      </c>
      <c r="CZ49" s="464">
        <f t="shared" si="41"/>
        <v>31.490200000000002</v>
      </c>
      <c r="DA49" s="464">
        <f t="shared" si="41"/>
        <v>26.921199999999999</v>
      </c>
      <c r="DB49" s="464">
        <f t="shared" si="41"/>
        <v>0</v>
      </c>
      <c r="DC49" s="461">
        <f t="shared" si="19"/>
        <v>106.9002</v>
      </c>
      <c r="DD49" s="464">
        <f t="shared" si="41"/>
        <v>13.957000000000001</v>
      </c>
      <c r="DE49" s="464">
        <f t="shared" si="41"/>
        <v>12</v>
      </c>
      <c r="DF49" s="464">
        <f t="shared" si="41"/>
        <v>0</v>
      </c>
      <c r="DG49" s="464">
        <f t="shared" si="41"/>
        <v>0</v>
      </c>
      <c r="DH49" s="461">
        <f t="shared" si="20"/>
        <v>25.957000000000001</v>
      </c>
      <c r="DI49" s="464">
        <f t="shared" si="41"/>
        <v>356.81380000000001</v>
      </c>
      <c r="DJ49" s="464">
        <f t="shared" si="41"/>
        <v>475.47389999999996</v>
      </c>
      <c r="DK49" s="464">
        <f t="shared" si="41"/>
        <v>307.00130000000001</v>
      </c>
      <c r="DL49" s="464">
        <f t="shared" si="41"/>
        <v>0</v>
      </c>
      <c r="DM49" s="461">
        <f t="shared" si="21"/>
        <v>1139.289</v>
      </c>
      <c r="DN49" s="464">
        <f t="shared" si="41"/>
        <v>258.18619999999999</v>
      </c>
      <c r="DO49" s="464">
        <f t="shared" si="41"/>
        <v>424.75389999999999</v>
      </c>
      <c r="DP49" s="464">
        <f t="shared" si="41"/>
        <v>274.15269999999998</v>
      </c>
      <c r="DQ49" s="464">
        <f t="shared" si="41"/>
        <v>0</v>
      </c>
      <c r="DR49" s="461">
        <f t="shared" si="22"/>
        <v>957.09280000000001</v>
      </c>
      <c r="DS49" s="464">
        <f t="shared" si="41"/>
        <v>4762950.92</v>
      </c>
      <c r="DT49" s="464">
        <f t="shared" si="41"/>
        <v>1100519.9114000001</v>
      </c>
      <c r="DU49" s="464">
        <f t="shared" si="41"/>
        <v>0</v>
      </c>
      <c r="DV49" s="464">
        <f t="shared" si="41"/>
        <v>0</v>
      </c>
      <c r="DW49" s="465">
        <f t="shared" si="23"/>
        <v>5863470.8313999996</v>
      </c>
      <c r="DX49" s="466"/>
    </row>
    <row r="50" spans="1:128">
      <c r="A50" s="478">
        <v>36.1</v>
      </c>
      <c r="B50" s="479" t="s">
        <v>623</v>
      </c>
      <c r="C50" s="464">
        <v>4322203.6399999997</v>
      </c>
      <c r="D50" s="464">
        <v>44917553.945699997</v>
      </c>
      <c r="E50" s="464">
        <v>147029.8541</v>
      </c>
      <c r="F50" s="464"/>
      <c r="G50" s="461">
        <f t="shared" si="2"/>
        <v>49386787.439799994</v>
      </c>
      <c r="H50" s="464">
        <v>165</v>
      </c>
      <c r="I50" s="464">
        <v>436</v>
      </c>
      <c r="J50" s="464">
        <v>2</v>
      </c>
      <c r="K50" s="464"/>
      <c r="L50" s="461">
        <f t="shared" si="3"/>
        <v>603</v>
      </c>
      <c r="M50" s="464">
        <v>153</v>
      </c>
      <c r="N50" s="464">
        <v>406</v>
      </c>
      <c r="O50" s="464">
        <v>2</v>
      </c>
      <c r="P50" s="464"/>
      <c r="Q50" s="461">
        <f t="shared" si="4"/>
        <v>561</v>
      </c>
      <c r="R50" s="464"/>
      <c r="S50" s="464"/>
      <c r="T50" s="464"/>
      <c r="U50" s="464"/>
      <c r="V50" s="461">
        <f t="shared" si="5"/>
        <v>0</v>
      </c>
      <c r="W50" s="464">
        <v>4260271.84</v>
      </c>
      <c r="X50" s="464">
        <v>43907543.498999998</v>
      </c>
      <c r="Y50" s="464">
        <v>147029.8541</v>
      </c>
      <c r="Z50" s="464"/>
      <c r="AA50" s="461">
        <f t="shared" si="6"/>
        <v>48314845.193099998</v>
      </c>
      <c r="AB50" s="464">
        <v>82529.72</v>
      </c>
      <c r="AC50" s="464">
        <v>30142601.018599998</v>
      </c>
      <c r="AD50" s="464">
        <v>5260.3579</v>
      </c>
      <c r="AE50" s="464"/>
      <c r="AF50" s="461">
        <f t="shared" si="31"/>
        <v>30230391.096499998</v>
      </c>
      <c r="AG50" s="464"/>
      <c r="AH50" s="464"/>
      <c r="AI50" s="464"/>
      <c r="AJ50" s="464"/>
      <c r="AK50" s="461">
        <f t="shared" si="32"/>
        <v>0</v>
      </c>
      <c r="AL50" s="464"/>
      <c r="AM50" s="464"/>
      <c r="AN50" s="464"/>
      <c r="AO50" s="464"/>
      <c r="AP50" s="461">
        <f t="shared" si="33"/>
        <v>0</v>
      </c>
      <c r="AQ50" s="464">
        <v>116289.0812</v>
      </c>
      <c r="AR50" s="464">
        <v>1477987.3864</v>
      </c>
      <c r="AS50" s="464">
        <v>2940.5971</v>
      </c>
      <c r="AT50" s="464"/>
      <c r="AU50" s="461">
        <f t="shared" si="7"/>
        <v>1597217.0646999998</v>
      </c>
      <c r="AV50" s="464"/>
      <c r="AW50" s="464"/>
      <c r="AX50" s="464"/>
      <c r="AY50" s="464"/>
      <c r="AZ50" s="461">
        <f t="shared" si="8"/>
        <v>0</v>
      </c>
      <c r="BA50" s="464">
        <f t="shared" si="9"/>
        <v>116289.0812</v>
      </c>
      <c r="BB50" s="464">
        <f t="shared" si="9"/>
        <v>1477987.3864</v>
      </c>
      <c r="BC50" s="464">
        <f t="shared" si="9"/>
        <v>2940.5971</v>
      </c>
      <c r="BD50" s="464">
        <f t="shared" si="9"/>
        <v>0</v>
      </c>
      <c r="BE50" s="461">
        <f t="shared" si="10"/>
        <v>1597217.0646999998</v>
      </c>
      <c r="BF50" s="464"/>
      <c r="BG50" s="464">
        <v>8392161.7314999998</v>
      </c>
      <c r="BH50" s="464"/>
      <c r="BI50" s="464"/>
      <c r="BJ50" s="461">
        <f t="shared" si="11"/>
        <v>8392161.7314999998</v>
      </c>
      <c r="BK50" s="464">
        <v>436663.92</v>
      </c>
      <c r="BL50" s="464">
        <v>3830080.8457778427</v>
      </c>
      <c r="BM50" s="464">
        <v>3471.9198999999999</v>
      </c>
      <c r="BN50" s="464"/>
      <c r="BO50" s="461">
        <f t="shared" si="12"/>
        <v>4270216.6856778432</v>
      </c>
      <c r="BP50" s="460">
        <f t="shared" ref="BP50:BP57" si="42">BU50+BZ50</f>
        <v>0</v>
      </c>
      <c r="BQ50" s="460">
        <f t="shared" ref="BQ50:BQ57" si="43">BV50+CA50</f>
        <v>2054181.9732000001</v>
      </c>
      <c r="BR50" s="460">
        <f t="shared" ref="BR50:BR57" si="44">BW50+CB50</f>
        <v>0</v>
      </c>
      <c r="BS50" s="460">
        <f t="shared" ref="BS50:BS57" si="45">BX50+CC50</f>
        <v>0</v>
      </c>
      <c r="BT50" s="461">
        <f t="shared" si="13"/>
        <v>2054181.9732000001</v>
      </c>
      <c r="BU50" s="464"/>
      <c r="BV50" s="464">
        <v>2048690.51</v>
      </c>
      <c r="BW50" s="464"/>
      <c r="BX50" s="464"/>
      <c r="BY50" s="461">
        <f t="shared" si="14"/>
        <v>2048690.51</v>
      </c>
      <c r="BZ50" s="464"/>
      <c r="CA50" s="464">
        <v>5491.4632000000001</v>
      </c>
      <c r="CB50" s="464">
        <v>0</v>
      </c>
      <c r="CC50" s="464"/>
      <c r="CD50" s="461">
        <f t="shared" si="1"/>
        <v>5491.4632000000001</v>
      </c>
      <c r="CE50" s="464">
        <v>24519.26</v>
      </c>
      <c r="CF50" s="464">
        <v>138247.73560000001</v>
      </c>
      <c r="CG50" s="464">
        <v>481.13690000000003</v>
      </c>
      <c r="CH50" s="464"/>
      <c r="CI50" s="461">
        <f t="shared" si="15"/>
        <v>163248.13250000004</v>
      </c>
      <c r="CJ50" s="464">
        <v>272.44</v>
      </c>
      <c r="CK50" s="464">
        <v>208.48859999999999</v>
      </c>
      <c r="CL50" s="464">
        <v>0</v>
      </c>
      <c r="CM50" s="464"/>
      <c r="CN50" s="461">
        <f t="shared" si="16"/>
        <v>480.92859999999996</v>
      </c>
      <c r="CO50" s="464"/>
      <c r="CP50" s="464">
        <v>0</v>
      </c>
      <c r="CQ50" s="464"/>
      <c r="CR50" s="464"/>
      <c r="CS50" s="461">
        <f t="shared" si="17"/>
        <v>0</v>
      </c>
      <c r="CT50" s="464"/>
      <c r="CU50" s="464"/>
      <c r="CV50" s="464"/>
      <c r="CW50" s="464"/>
      <c r="CX50" s="461">
        <f t="shared" si="18"/>
        <v>0</v>
      </c>
      <c r="CY50" s="464">
        <v>11.252599999999999</v>
      </c>
      <c r="CZ50" s="464">
        <v>6.8066000000000004</v>
      </c>
      <c r="DA50" s="464">
        <v>6.2862</v>
      </c>
      <c r="DB50" s="464"/>
      <c r="DC50" s="461">
        <f t="shared" si="19"/>
        <v>24.345400000000001</v>
      </c>
      <c r="DD50" s="464"/>
      <c r="DE50" s="464">
        <v>6</v>
      </c>
      <c r="DF50" s="464"/>
      <c r="DG50" s="464"/>
      <c r="DH50" s="461">
        <f t="shared" si="20"/>
        <v>6</v>
      </c>
      <c r="DI50" s="464">
        <v>100.2191</v>
      </c>
      <c r="DJ50" s="464">
        <v>128.75829999999999</v>
      </c>
      <c r="DK50" s="464">
        <v>142.70769999999999</v>
      </c>
      <c r="DL50" s="464"/>
      <c r="DM50" s="461">
        <f t="shared" si="21"/>
        <v>371.68509999999998</v>
      </c>
      <c r="DN50" s="464">
        <v>74.258799999999994</v>
      </c>
      <c r="DO50" s="464">
        <v>117.1103</v>
      </c>
      <c r="DP50" s="464">
        <v>134.75489999999999</v>
      </c>
      <c r="DQ50" s="464"/>
      <c r="DR50" s="461">
        <f t="shared" si="22"/>
        <v>326.12400000000002</v>
      </c>
      <c r="DS50" s="464">
        <v>4205211.91</v>
      </c>
      <c r="DT50" s="464">
        <v>1100519.9114000001</v>
      </c>
      <c r="DU50" s="464"/>
      <c r="DV50" s="464"/>
      <c r="DW50" s="465">
        <f t="shared" si="23"/>
        <v>5305731.8213999998</v>
      </c>
    </row>
    <row r="51" spans="1:128" ht="22.5">
      <c r="A51" s="478" t="s">
        <v>624</v>
      </c>
      <c r="B51" s="479" t="s">
        <v>615</v>
      </c>
      <c r="C51" s="464"/>
      <c r="D51" s="464"/>
      <c r="E51" s="464"/>
      <c r="F51" s="464"/>
      <c r="G51" s="461">
        <f t="shared" si="2"/>
        <v>0</v>
      </c>
      <c r="H51" s="464"/>
      <c r="I51" s="464"/>
      <c r="J51" s="464"/>
      <c r="K51" s="464"/>
      <c r="L51" s="461">
        <f t="shared" si="3"/>
        <v>0</v>
      </c>
      <c r="M51" s="464"/>
      <c r="N51" s="464"/>
      <c r="O51" s="464"/>
      <c r="P51" s="464"/>
      <c r="Q51" s="461">
        <f t="shared" si="4"/>
        <v>0</v>
      </c>
      <c r="R51" s="464"/>
      <c r="S51" s="464"/>
      <c r="T51" s="464"/>
      <c r="U51" s="464"/>
      <c r="V51" s="461">
        <f t="shared" si="5"/>
        <v>0</v>
      </c>
      <c r="W51" s="464"/>
      <c r="X51" s="464"/>
      <c r="Y51" s="464"/>
      <c r="Z51" s="464"/>
      <c r="AA51" s="461">
        <f t="shared" si="6"/>
        <v>0</v>
      </c>
      <c r="AB51" s="464"/>
      <c r="AC51" s="464"/>
      <c r="AD51" s="464"/>
      <c r="AE51" s="464"/>
      <c r="AF51" s="461">
        <f t="shared" si="31"/>
        <v>0</v>
      </c>
      <c r="AG51" s="464"/>
      <c r="AH51" s="464"/>
      <c r="AI51" s="464"/>
      <c r="AJ51" s="464"/>
      <c r="AK51" s="461">
        <f t="shared" si="32"/>
        <v>0</v>
      </c>
      <c r="AL51" s="464"/>
      <c r="AM51" s="464"/>
      <c r="AN51" s="464"/>
      <c r="AO51" s="464"/>
      <c r="AP51" s="461">
        <f t="shared" si="33"/>
        <v>0</v>
      </c>
      <c r="AQ51" s="464"/>
      <c r="AR51" s="464"/>
      <c r="AS51" s="464"/>
      <c r="AT51" s="464"/>
      <c r="AU51" s="461">
        <f t="shared" si="7"/>
        <v>0</v>
      </c>
      <c r="AV51" s="464"/>
      <c r="AW51" s="464"/>
      <c r="AX51" s="464"/>
      <c r="AY51" s="464"/>
      <c r="AZ51" s="461">
        <f t="shared" si="8"/>
        <v>0</v>
      </c>
      <c r="BA51" s="464">
        <f t="shared" si="9"/>
        <v>0</v>
      </c>
      <c r="BB51" s="464">
        <f t="shared" si="9"/>
        <v>0</v>
      </c>
      <c r="BC51" s="464">
        <f t="shared" si="9"/>
        <v>0</v>
      </c>
      <c r="BD51" s="464">
        <f t="shared" si="9"/>
        <v>0</v>
      </c>
      <c r="BE51" s="461">
        <f t="shared" si="10"/>
        <v>0</v>
      </c>
      <c r="BF51" s="464"/>
      <c r="BG51" s="464"/>
      <c r="BH51" s="464"/>
      <c r="BI51" s="464"/>
      <c r="BJ51" s="461">
        <f t="shared" si="11"/>
        <v>0</v>
      </c>
      <c r="BK51" s="464"/>
      <c r="BL51" s="464"/>
      <c r="BM51" s="464"/>
      <c r="BN51" s="464"/>
      <c r="BO51" s="461">
        <f t="shared" si="12"/>
        <v>0</v>
      </c>
      <c r="BP51" s="460">
        <f t="shared" si="42"/>
        <v>0</v>
      </c>
      <c r="BQ51" s="460">
        <f t="shared" si="43"/>
        <v>0</v>
      </c>
      <c r="BR51" s="460">
        <f t="shared" si="44"/>
        <v>0</v>
      </c>
      <c r="BS51" s="460">
        <f t="shared" si="45"/>
        <v>0</v>
      </c>
      <c r="BT51" s="461">
        <f t="shared" si="13"/>
        <v>0</v>
      </c>
      <c r="BU51" s="464"/>
      <c r="BV51" s="464"/>
      <c r="BW51" s="464"/>
      <c r="BX51" s="464"/>
      <c r="BY51" s="461">
        <f t="shared" si="14"/>
        <v>0</v>
      </c>
      <c r="BZ51" s="464"/>
      <c r="CA51" s="464">
        <v>0</v>
      </c>
      <c r="CB51" s="464">
        <v>0</v>
      </c>
      <c r="CC51" s="464"/>
      <c r="CD51" s="461">
        <f t="shared" si="1"/>
        <v>0</v>
      </c>
      <c r="CE51" s="464"/>
      <c r="CF51" s="464"/>
      <c r="CG51" s="464"/>
      <c r="CH51" s="464"/>
      <c r="CI51" s="461">
        <f t="shared" si="15"/>
        <v>0</v>
      </c>
      <c r="CJ51" s="464"/>
      <c r="CK51" s="464"/>
      <c r="CL51" s="464"/>
      <c r="CM51" s="464"/>
      <c r="CN51" s="461">
        <f t="shared" si="16"/>
        <v>0</v>
      </c>
      <c r="CO51" s="464"/>
      <c r="CP51" s="464"/>
      <c r="CQ51" s="464"/>
      <c r="CR51" s="464"/>
      <c r="CS51" s="461">
        <f t="shared" si="17"/>
        <v>0</v>
      </c>
      <c r="CT51" s="464"/>
      <c r="CU51" s="464"/>
      <c r="CV51" s="464"/>
      <c r="CW51" s="464"/>
      <c r="CX51" s="461">
        <f t="shared" si="18"/>
        <v>0</v>
      </c>
      <c r="CY51" s="464"/>
      <c r="CZ51" s="464"/>
      <c r="DA51" s="464"/>
      <c r="DB51" s="464"/>
      <c r="DC51" s="461">
        <f t="shared" si="19"/>
        <v>0</v>
      </c>
      <c r="DD51" s="464"/>
      <c r="DE51" s="464"/>
      <c r="DF51" s="464"/>
      <c r="DG51" s="464"/>
      <c r="DH51" s="461">
        <f t="shared" si="20"/>
        <v>0</v>
      </c>
      <c r="DI51" s="464"/>
      <c r="DJ51" s="464"/>
      <c r="DK51" s="464"/>
      <c r="DL51" s="464"/>
      <c r="DM51" s="461">
        <f t="shared" si="21"/>
        <v>0</v>
      </c>
      <c r="DN51" s="464"/>
      <c r="DO51" s="464"/>
      <c r="DP51" s="464"/>
      <c r="DQ51" s="464"/>
      <c r="DR51" s="461">
        <f t="shared" si="22"/>
        <v>0</v>
      </c>
      <c r="DS51" s="464"/>
      <c r="DT51" s="464"/>
      <c r="DU51" s="464"/>
      <c r="DV51" s="464"/>
      <c r="DW51" s="465">
        <f t="shared" si="23"/>
        <v>0</v>
      </c>
    </row>
    <row r="52" spans="1:128" ht="33.75">
      <c r="A52" s="478">
        <v>36.200000000000003</v>
      </c>
      <c r="B52" s="480" t="s">
        <v>625</v>
      </c>
      <c r="C52" s="464">
        <v>417640.63</v>
      </c>
      <c r="D52" s="464">
        <v>3620138.3481999999</v>
      </c>
      <c r="E52" s="464">
        <v>880309.27839999995</v>
      </c>
      <c r="F52" s="464"/>
      <c r="G52" s="461">
        <f t="shared" si="2"/>
        <v>4918088.2566</v>
      </c>
      <c r="H52" s="464">
        <v>15</v>
      </c>
      <c r="I52" s="464">
        <v>33</v>
      </c>
      <c r="J52" s="464">
        <v>3</v>
      </c>
      <c r="K52" s="464"/>
      <c r="L52" s="461">
        <f t="shared" si="3"/>
        <v>51</v>
      </c>
      <c r="M52" s="464">
        <v>11</v>
      </c>
      <c r="N52" s="464">
        <v>30</v>
      </c>
      <c r="O52" s="464">
        <v>3</v>
      </c>
      <c r="P52" s="464"/>
      <c r="Q52" s="461">
        <f t="shared" si="4"/>
        <v>44</v>
      </c>
      <c r="R52" s="464"/>
      <c r="S52" s="464"/>
      <c r="T52" s="464"/>
      <c r="U52" s="464"/>
      <c r="V52" s="461">
        <f t="shared" si="5"/>
        <v>0</v>
      </c>
      <c r="W52" s="464">
        <v>417640.63</v>
      </c>
      <c r="X52" s="464">
        <v>3395100.9629000002</v>
      </c>
      <c r="Y52" s="464">
        <v>880309.27839999995</v>
      </c>
      <c r="Z52" s="464"/>
      <c r="AA52" s="461">
        <f t="shared" si="6"/>
        <v>4693050.8712999998</v>
      </c>
      <c r="AB52" s="464"/>
      <c r="AC52" s="464">
        <v>2773616.1329999999</v>
      </c>
      <c r="AD52" s="464">
        <v>880309.27839999995</v>
      </c>
      <c r="AE52" s="464"/>
      <c r="AF52" s="461">
        <f t="shared" si="31"/>
        <v>3653925.4113999996</v>
      </c>
      <c r="AG52" s="464"/>
      <c r="AH52" s="464"/>
      <c r="AI52" s="464"/>
      <c r="AJ52" s="464"/>
      <c r="AK52" s="461">
        <f t="shared" si="32"/>
        <v>0</v>
      </c>
      <c r="AL52" s="464"/>
      <c r="AM52" s="464"/>
      <c r="AN52" s="464"/>
      <c r="AO52" s="464"/>
      <c r="AP52" s="461">
        <f t="shared" si="33"/>
        <v>0</v>
      </c>
      <c r="AQ52" s="464">
        <v>8352.8125999999993</v>
      </c>
      <c r="AR52" s="464">
        <v>72402.766900000002</v>
      </c>
      <c r="AS52" s="464">
        <v>17606.1855</v>
      </c>
      <c r="AT52" s="464"/>
      <c r="AU52" s="461">
        <f t="shared" si="7"/>
        <v>98361.765000000014</v>
      </c>
      <c r="AV52" s="464"/>
      <c r="AW52" s="464"/>
      <c r="AX52" s="464"/>
      <c r="AY52" s="464"/>
      <c r="AZ52" s="461">
        <f t="shared" si="8"/>
        <v>0</v>
      </c>
      <c r="BA52" s="464">
        <f t="shared" si="9"/>
        <v>8352.8125999999993</v>
      </c>
      <c r="BB52" s="464">
        <f t="shared" si="9"/>
        <v>72402.766900000002</v>
      </c>
      <c r="BC52" s="464">
        <f t="shared" si="9"/>
        <v>17606.1855</v>
      </c>
      <c r="BD52" s="464">
        <f t="shared" si="9"/>
        <v>0</v>
      </c>
      <c r="BE52" s="461">
        <f t="shared" si="10"/>
        <v>98361.765000000014</v>
      </c>
      <c r="BF52" s="464"/>
      <c r="BG52" s="464">
        <v>1429303.57</v>
      </c>
      <c r="BH52" s="464"/>
      <c r="BI52" s="464"/>
      <c r="BJ52" s="461">
        <f t="shared" si="11"/>
        <v>1429303.57</v>
      </c>
      <c r="BK52" s="464">
        <v>20373.43</v>
      </c>
      <c r="BL52" s="464">
        <v>197249.0937</v>
      </c>
      <c r="BM52" s="464">
        <v>17907.167700000002</v>
      </c>
      <c r="BN52" s="464"/>
      <c r="BO52" s="461">
        <f t="shared" si="12"/>
        <v>235529.69139999998</v>
      </c>
      <c r="BP52" s="460">
        <f t="shared" si="42"/>
        <v>0</v>
      </c>
      <c r="BQ52" s="460">
        <f t="shared" si="43"/>
        <v>158127.59239999999</v>
      </c>
      <c r="BR52" s="460">
        <f t="shared" si="44"/>
        <v>0</v>
      </c>
      <c r="BS52" s="460">
        <f t="shared" si="45"/>
        <v>0</v>
      </c>
      <c r="BT52" s="461">
        <f t="shared" si="13"/>
        <v>158127.59239999999</v>
      </c>
      <c r="BU52" s="464"/>
      <c r="BV52" s="464">
        <v>157160.01999999999</v>
      </c>
      <c r="BW52" s="464"/>
      <c r="BX52" s="464"/>
      <c r="BY52" s="461">
        <f t="shared" si="14"/>
        <v>157160.01999999999</v>
      </c>
      <c r="BZ52" s="464"/>
      <c r="CA52" s="464">
        <v>967.57240000000002</v>
      </c>
      <c r="CB52" s="464">
        <v>0</v>
      </c>
      <c r="CC52" s="464"/>
      <c r="CD52" s="461">
        <f t="shared" si="1"/>
        <v>967.57240000000002</v>
      </c>
      <c r="CE52" s="464">
        <v>2298.42</v>
      </c>
      <c r="CF52" s="464">
        <v>11166.276099999999</v>
      </c>
      <c r="CG52" s="464">
        <v>3283.3908000000001</v>
      </c>
      <c r="CH52" s="464"/>
      <c r="CI52" s="461">
        <f t="shared" si="15"/>
        <v>16748.086899999998</v>
      </c>
      <c r="CJ52" s="464">
        <v>0</v>
      </c>
      <c r="CK52" s="464">
        <v>0</v>
      </c>
      <c r="CL52" s="464">
        <v>0</v>
      </c>
      <c r="CM52" s="464"/>
      <c r="CN52" s="461">
        <f t="shared" si="16"/>
        <v>0</v>
      </c>
      <c r="CO52" s="464"/>
      <c r="CP52" s="464"/>
      <c r="CQ52" s="464"/>
      <c r="CR52" s="464"/>
      <c r="CS52" s="461">
        <f t="shared" si="17"/>
        <v>0</v>
      </c>
      <c r="CT52" s="464"/>
      <c r="CU52" s="464"/>
      <c r="CV52" s="464"/>
      <c r="CW52" s="464"/>
      <c r="CX52" s="461">
        <f t="shared" si="18"/>
        <v>0</v>
      </c>
      <c r="CY52" s="464">
        <v>11.1326</v>
      </c>
      <c r="CZ52" s="464">
        <v>6.2510000000000003</v>
      </c>
      <c r="DA52" s="464">
        <v>6.1349999999999998</v>
      </c>
      <c r="DB52" s="464"/>
      <c r="DC52" s="461">
        <f t="shared" si="19"/>
        <v>23.518599999999999</v>
      </c>
      <c r="DD52" s="464"/>
      <c r="DE52" s="464">
        <v>6</v>
      </c>
      <c r="DF52" s="464"/>
      <c r="DG52" s="464"/>
      <c r="DH52" s="461">
        <f t="shared" si="20"/>
        <v>6</v>
      </c>
      <c r="DI52" s="464">
        <v>101.2861</v>
      </c>
      <c r="DJ52" s="464">
        <v>126.703</v>
      </c>
      <c r="DK52" s="464">
        <v>127.5937</v>
      </c>
      <c r="DL52" s="464"/>
      <c r="DM52" s="461">
        <f t="shared" si="21"/>
        <v>355.58280000000002</v>
      </c>
      <c r="DN52" s="464">
        <v>76.879599999999996</v>
      </c>
      <c r="DO52" s="464">
        <v>121.1477</v>
      </c>
      <c r="DP52" s="464">
        <v>120.5979</v>
      </c>
      <c r="DQ52" s="464"/>
      <c r="DR52" s="461">
        <f t="shared" si="22"/>
        <v>318.62520000000001</v>
      </c>
      <c r="DS52" s="464">
        <v>417640.63</v>
      </c>
      <c r="DT52" s="464"/>
      <c r="DU52" s="464"/>
      <c r="DV52" s="464"/>
      <c r="DW52" s="465">
        <f t="shared" si="23"/>
        <v>417640.63</v>
      </c>
    </row>
    <row r="53" spans="1:128" ht="22.5">
      <c r="A53" s="478" t="s">
        <v>626</v>
      </c>
      <c r="B53" s="479" t="s">
        <v>615</v>
      </c>
      <c r="C53" s="464"/>
      <c r="D53" s="464"/>
      <c r="E53" s="464"/>
      <c r="F53" s="464"/>
      <c r="G53" s="461">
        <f t="shared" si="2"/>
        <v>0</v>
      </c>
      <c r="H53" s="464"/>
      <c r="I53" s="464"/>
      <c r="J53" s="464"/>
      <c r="K53" s="464"/>
      <c r="L53" s="461">
        <f t="shared" si="3"/>
        <v>0</v>
      </c>
      <c r="M53" s="464"/>
      <c r="N53" s="464"/>
      <c r="O53" s="464"/>
      <c r="P53" s="464"/>
      <c r="Q53" s="461">
        <f t="shared" si="4"/>
        <v>0</v>
      </c>
      <c r="R53" s="464"/>
      <c r="S53" s="464"/>
      <c r="T53" s="464"/>
      <c r="U53" s="464"/>
      <c r="V53" s="461">
        <f t="shared" si="5"/>
        <v>0</v>
      </c>
      <c r="W53" s="464"/>
      <c r="X53" s="464"/>
      <c r="Y53" s="464"/>
      <c r="Z53" s="464"/>
      <c r="AA53" s="461">
        <f t="shared" si="6"/>
        <v>0</v>
      </c>
      <c r="AB53" s="464"/>
      <c r="AC53" s="464"/>
      <c r="AD53" s="464"/>
      <c r="AE53" s="464"/>
      <c r="AF53" s="461">
        <f t="shared" si="31"/>
        <v>0</v>
      </c>
      <c r="AG53" s="464"/>
      <c r="AH53" s="464"/>
      <c r="AI53" s="464"/>
      <c r="AJ53" s="464"/>
      <c r="AK53" s="461">
        <f t="shared" si="32"/>
        <v>0</v>
      </c>
      <c r="AL53" s="464"/>
      <c r="AM53" s="464"/>
      <c r="AN53" s="464"/>
      <c r="AO53" s="464"/>
      <c r="AP53" s="461">
        <f t="shared" si="33"/>
        <v>0</v>
      </c>
      <c r="AQ53" s="464"/>
      <c r="AR53" s="464"/>
      <c r="AS53" s="464"/>
      <c r="AT53" s="464"/>
      <c r="AU53" s="461">
        <f t="shared" si="7"/>
        <v>0</v>
      </c>
      <c r="AV53" s="464"/>
      <c r="AW53" s="464"/>
      <c r="AX53" s="464"/>
      <c r="AY53" s="464"/>
      <c r="AZ53" s="461">
        <f t="shared" si="8"/>
        <v>0</v>
      </c>
      <c r="BA53" s="464">
        <f t="shared" si="9"/>
        <v>0</v>
      </c>
      <c r="BB53" s="464">
        <f t="shared" si="9"/>
        <v>0</v>
      </c>
      <c r="BC53" s="464">
        <f t="shared" si="9"/>
        <v>0</v>
      </c>
      <c r="BD53" s="464">
        <f t="shared" si="9"/>
        <v>0</v>
      </c>
      <c r="BE53" s="461">
        <f t="shared" si="10"/>
        <v>0</v>
      </c>
      <c r="BF53" s="464"/>
      <c r="BG53" s="464"/>
      <c r="BH53" s="464"/>
      <c r="BI53" s="464"/>
      <c r="BJ53" s="461">
        <f t="shared" si="11"/>
        <v>0</v>
      </c>
      <c r="BK53" s="464"/>
      <c r="BL53" s="464"/>
      <c r="BM53" s="464"/>
      <c r="BN53" s="464"/>
      <c r="BO53" s="461">
        <f t="shared" si="12"/>
        <v>0</v>
      </c>
      <c r="BP53" s="460">
        <f t="shared" si="42"/>
        <v>0</v>
      </c>
      <c r="BQ53" s="460">
        <f t="shared" si="43"/>
        <v>0</v>
      </c>
      <c r="BR53" s="460">
        <f t="shared" si="44"/>
        <v>0</v>
      </c>
      <c r="BS53" s="460">
        <f t="shared" si="45"/>
        <v>0</v>
      </c>
      <c r="BT53" s="461">
        <f t="shared" si="13"/>
        <v>0</v>
      </c>
      <c r="BU53" s="464"/>
      <c r="BV53" s="464"/>
      <c r="BW53" s="464"/>
      <c r="BX53" s="464"/>
      <c r="BY53" s="461">
        <f t="shared" si="14"/>
        <v>0</v>
      </c>
      <c r="BZ53" s="464"/>
      <c r="CA53" s="464">
        <v>0</v>
      </c>
      <c r="CB53" s="464">
        <v>0</v>
      </c>
      <c r="CC53" s="464"/>
      <c r="CD53" s="461">
        <f t="shared" si="1"/>
        <v>0</v>
      </c>
      <c r="CE53" s="464"/>
      <c r="CF53" s="464"/>
      <c r="CG53" s="464"/>
      <c r="CH53" s="464"/>
      <c r="CI53" s="461">
        <f t="shared" si="15"/>
        <v>0</v>
      </c>
      <c r="CJ53" s="464"/>
      <c r="CK53" s="464"/>
      <c r="CL53" s="464"/>
      <c r="CM53" s="464"/>
      <c r="CN53" s="461">
        <f t="shared" si="16"/>
        <v>0</v>
      </c>
      <c r="CO53" s="464"/>
      <c r="CP53" s="464"/>
      <c r="CQ53" s="464"/>
      <c r="CR53" s="464"/>
      <c r="CS53" s="461">
        <f t="shared" si="17"/>
        <v>0</v>
      </c>
      <c r="CT53" s="464"/>
      <c r="CU53" s="464"/>
      <c r="CV53" s="464"/>
      <c r="CW53" s="464"/>
      <c r="CX53" s="461">
        <f t="shared" si="18"/>
        <v>0</v>
      </c>
      <c r="CY53" s="464"/>
      <c r="CZ53" s="464"/>
      <c r="DA53" s="464"/>
      <c r="DB53" s="464"/>
      <c r="DC53" s="461">
        <f t="shared" si="19"/>
        <v>0</v>
      </c>
      <c r="DD53" s="464"/>
      <c r="DE53" s="464"/>
      <c r="DF53" s="464"/>
      <c r="DG53" s="464"/>
      <c r="DH53" s="461">
        <f t="shared" si="20"/>
        <v>0</v>
      </c>
      <c r="DI53" s="464"/>
      <c r="DJ53" s="464"/>
      <c r="DK53" s="464"/>
      <c r="DL53" s="464"/>
      <c r="DM53" s="461">
        <f t="shared" si="21"/>
        <v>0</v>
      </c>
      <c r="DN53" s="464"/>
      <c r="DO53" s="464"/>
      <c r="DP53" s="464"/>
      <c r="DQ53" s="464"/>
      <c r="DR53" s="461">
        <f t="shared" si="22"/>
        <v>0</v>
      </c>
      <c r="DS53" s="464"/>
      <c r="DT53" s="464"/>
      <c r="DU53" s="464"/>
      <c r="DV53" s="464"/>
      <c r="DW53" s="465">
        <f t="shared" si="23"/>
        <v>0</v>
      </c>
    </row>
    <row r="54" spans="1:128" ht="33.75">
      <c r="A54" s="478">
        <v>36.299999999999997</v>
      </c>
      <c r="B54" s="480" t="s">
        <v>627</v>
      </c>
      <c r="C54" s="464">
        <v>140098.38</v>
      </c>
      <c r="D54" s="464">
        <v>184865.49470000001</v>
      </c>
      <c r="E54" s="464"/>
      <c r="F54" s="464"/>
      <c r="G54" s="461">
        <f t="shared" si="2"/>
        <v>324963.87470000004</v>
      </c>
      <c r="H54" s="464">
        <v>5</v>
      </c>
      <c r="I54" s="464">
        <v>1</v>
      </c>
      <c r="J54" s="464"/>
      <c r="K54" s="464"/>
      <c r="L54" s="461">
        <f t="shared" si="3"/>
        <v>6</v>
      </c>
      <c r="M54" s="464">
        <v>1</v>
      </c>
      <c r="N54" s="464">
        <v>1</v>
      </c>
      <c r="O54" s="464"/>
      <c r="P54" s="464"/>
      <c r="Q54" s="461">
        <f t="shared" si="4"/>
        <v>2</v>
      </c>
      <c r="R54" s="464"/>
      <c r="S54" s="464"/>
      <c r="T54" s="464"/>
      <c r="U54" s="464"/>
      <c r="V54" s="461">
        <f t="shared" si="5"/>
        <v>0</v>
      </c>
      <c r="W54" s="464"/>
      <c r="X54" s="464"/>
      <c r="Y54" s="464"/>
      <c r="Z54" s="464"/>
      <c r="AA54" s="461">
        <f t="shared" si="6"/>
        <v>0</v>
      </c>
      <c r="AB54" s="464"/>
      <c r="AC54" s="464">
        <v>184865.49470000001</v>
      </c>
      <c r="AD54" s="464"/>
      <c r="AE54" s="464"/>
      <c r="AF54" s="461">
        <f t="shared" si="31"/>
        <v>184865.49470000001</v>
      </c>
      <c r="AG54" s="464"/>
      <c r="AH54" s="464"/>
      <c r="AI54" s="464"/>
      <c r="AJ54" s="464"/>
      <c r="AK54" s="461">
        <f t="shared" si="32"/>
        <v>0</v>
      </c>
      <c r="AL54" s="464"/>
      <c r="AM54" s="464"/>
      <c r="AN54" s="464"/>
      <c r="AO54" s="464"/>
      <c r="AP54" s="461">
        <f t="shared" si="33"/>
        <v>0</v>
      </c>
      <c r="AQ54" s="464">
        <v>2801.9675999999999</v>
      </c>
      <c r="AR54" s="464">
        <v>3697.3099000000002</v>
      </c>
      <c r="AS54" s="464"/>
      <c r="AT54" s="464"/>
      <c r="AU54" s="461">
        <f t="shared" si="7"/>
        <v>6499.2775000000001</v>
      </c>
      <c r="AV54" s="464"/>
      <c r="AW54" s="464"/>
      <c r="AX54" s="464"/>
      <c r="AY54" s="464"/>
      <c r="AZ54" s="461">
        <f t="shared" si="8"/>
        <v>0</v>
      </c>
      <c r="BA54" s="464">
        <f t="shared" si="9"/>
        <v>2801.9675999999999</v>
      </c>
      <c r="BB54" s="464">
        <f t="shared" si="9"/>
        <v>3697.3099000000002</v>
      </c>
      <c r="BC54" s="464">
        <f t="shared" si="9"/>
        <v>0</v>
      </c>
      <c r="BD54" s="464">
        <f t="shared" si="9"/>
        <v>0</v>
      </c>
      <c r="BE54" s="461">
        <f t="shared" si="10"/>
        <v>6499.2775000000001</v>
      </c>
      <c r="BF54" s="464"/>
      <c r="BG54" s="464"/>
      <c r="BH54" s="464"/>
      <c r="BI54" s="464"/>
      <c r="BJ54" s="461">
        <f t="shared" si="11"/>
        <v>0</v>
      </c>
      <c r="BK54" s="464">
        <v>45925.09</v>
      </c>
      <c r="BL54" s="464">
        <v>2637.4131000000002</v>
      </c>
      <c r="BM54" s="464"/>
      <c r="BN54" s="464"/>
      <c r="BO54" s="461">
        <f t="shared" si="12"/>
        <v>48562.503099999994</v>
      </c>
      <c r="BP54" s="460">
        <f t="shared" si="42"/>
        <v>0</v>
      </c>
      <c r="BQ54" s="460">
        <f t="shared" si="43"/>
        <v>0</v>
      </c>
      <c r="BR54" s="460">
        <f t="shared" si="44"/>
        <v>0</v>
      </c>
      <c r="BS54" s="460">
        <f t="shared" si="45"/>
        <v>0</v>
      </c>
      <c r="BT54" s="461">
        <f t="shared" si="13"/>
        <v>0</v>
      </c>
      <c r="BU54" s="464"/>
      <c r="BV54" s="464"/>
      <c r="BW54" s="464"/>
      <c r="BX54" s="464"/>
      <c r="BY54" s="461">
        <f t="shared" si="14"/>
        <v>0</v>
      </c>
      <c r="BZ54" s="464"/>
      <c r="CA54" s="464">
        <v>0</v>
      </c>
      <c r="CB54" s="464">
        <v>0</v>
      </c>
      <c r="CC54" s="464"/>
      <c r="CD54" s="461">
        <f t="shared" si="1"/>
        <v>0</v>
      </c>
      <c r="CE54" s="464">
        <v>1319.65</v>
      </c>
      <c r="CF54" s="464">
        <v>790.11680000000001</v>
      </c>
      <c r="CG54" s="464"/>
      <c r="CH54" s="464"/>
      <c r="CI54" s="461">
        <f t="shared" si="15"/>
        <v>2109.7668000000003</v>
      </c>
      <c r="CJ54" s="464">
        <v>0</v>
      </c>
      <c r="CK54" s="464">
        <v>0</v>
      </c>
      <c r="CL54" s="464"/>
      <c r="CM54" s="464"/>
      <c r="CN54" s="461">
        <f t="shared" si="16"/>
        <v>0</v>
      </c>
      <c r="CO54" s="464"/>
      <c r="CP54" s="464"/>
      <c r="CQ54" s="464"/>
      <c r="CR54" s="464"/>
      <c r="CS54" s="461">
        <f t="shared" si="17"/>
        <v>0</v>
      </c>
      <c r="CT54" s="464"/>
      <c r="CU54" s="464"/>
      <c r="CV54" s="464"/>
      <c r="CW54" s="464"/>
      <c r="CX54" s="461">
        <f t="shared" si="18"/>
        <v>0</v>
      </c>
      <c r="CY54" s="464">
        <v>11.855499999999999</v>
      </c>
      <c r="CZ54" s="464">
        <v>6</v>
      </c>
      <c r="DA54" s="464"/>
      <c r="DB54" s="464"/>
      <c r="DC54" s="461">
        <f t="shared" si="19"/>
        <v>17.855499999999999</v>
      </c>
      <c r="DD54" s="464"/>
      <c r="DE54" s="464"/>
      <c r="DF54" s="464"/>
      <c r="DG54" s="464"/>
      <c r="DH54" s="461">
        <f t="shared" si="20"/>
        <v>0</v>
      </c>
      <c r="DI54" s="464">
        <v>121.4868</v>
      </c>
      <c r="DJ54" s="464">
        <v>146.26660000000001</v>
      </c>
      <c r="DK54" s="464"/>
      <c r="DL54" s="464"/>
      <c r="DM54" s="461">
        <f t="shared" si="21"/>
        <v>267.7534</v>
      </c>
      <c r="DN54" s="464">
        <v>88.090599999999995</v>
      </c>
      <c r="DO54" s="464">
        <v>141.06659999999999</v>
      </c>
      <c r="DP54" s="464"/>
      <c r="DQ54" s="464"/>
      <c r="DR54" s="461">
        <f t="shared" si="22"/>
        <v>229.15719999999999</v>
      </c>
      <c r="DS54" s="464">
        <v>140098.38</v>
      </c>
      <c r="DT54" s="464"/>
      <c r="DU54" s="464"/>
      <c r="DV54" s="464"/>
      <c r="DW54" s="465">
        <f t="shared" si="23"/>
        <v>140098.38</v>
      </c>
    </row>
    <row r="55" spans="1:128" ht="22.5">
      <c r="A55" s="478" t="s">
        <v>628</v>
      </c>
      <c r="B55" s="479" t="s">
        <v>615</v>
      </c>
      <c r="C55" s="464"/>
      <c r="D55" s="464"/>
      <c r="E55" s="464"/>
      <c r="F55" s="464"/>
      <c r="G55" s="461">
        <f t="shared" si="2"/>
        <v>0</v>
      </c>
      <c r="H55" s="464"/>
      <c r="I55" s="464"/>
      <c r="J55" s="464"/>
      <c r="K55" s="464"/>
      <c r="L55" s="461">
        <f t="shared" si="3"/>
        <v>0</v>
      </c>
      <c r="M55" s="464"/>
      <c r="N55" s="464"/>
      <c r="O55" s="464"/>
      <c r="P55" s="464"/>
      <c r="Q55" s="461">
        <f t="shared" si="4"/>
        <v>0</v>
      </c>
      <c r="R55" s="464"/>
      <c r="S55" s="464"/>
      <c r="T55" s="464"/>
      <c r="U55" s="464"/>
      <c r="V55" s="461">
        <f t="shared" si="5"/>
        <v>0</v>
      </c>
      <c r="W55" s="464"/>
      <c r="X55" s="464"/>
      <c r="Y55" s="464"/>
      <c r="Z55" s="464"/>
      <c r="AA55" s="461">
        <f t="shared" si="6"/>
        <v>0</v>
      </c>
      <c r="AB55" s="464"/>
      <c r="AC55" s="464"/>
      <c r="AD55" s="464"/>
      <c r="AE55" s="464"/>
      <c r="AF55" s="461">
        <f t="shared" si="31"/>
        <v>0</v>
      </c>
      <c r="AG55" s="464"/>
      <c r="AH55" s="464"/>
      <c r="AI55" s="464"/>
      <c r="AJ55" s="464"/>
      <c r="AK55" s="461">
        <f t="shared" si="32"/>
        <v>0</v>
      </c>
      <c r="AL55" s="464"/>
      <c r="AM55" s="464"/>
      <c r="AN55" s="464"/>
      <c r="AO55" s="464"/>
      <c r="AP55" s="461">
        <f t="shared" si="33"/>
        <v>0</v>
      </c>
      <c r="AQ55" s="464"/>
      <c r="AR55" s="464"/>
      <c r="AS55" s="464"/>
      <c r="AT55" s="464"/>
      <c r="AU55" s="461">
        <f t="shared" si="7"/>
        <v>0</v>
      </c>
      <c r="AV55" s="464"/>
      <c r="AW55" s="464"/>
      <c r="AX55" s="464"/>
      <c r="AY55" s="464"/>
      <c r="AZ55" s="461">
        <f t="shared" si="8"/>
        <v>0</v>
      </c>
      <c r="BA55" s="464">
        <f t="shared" si="9"/>
        <v>0</v>
      </c>
      <c r="BB55" s="464">
        <f t="shared" si="9"/>
        <v>0</v>
      </c>
      <c r="BC55" s="464">
        <f t="shared" si="9"/>
        <v>0</v>
      </c>
      <c r="BD55" s="464">
        <f t="shared" si="9"/>
        <v>0</v>
      </c>
      <c r="BE55" s="461">
        <f t="shared" si="10"/>
        <v>0</v>
      </c>
      <c r="BF55" s="464"/>
      <c r="BG55" s="464"/>
      <c r="BH55" s="464"/>
      <c r="BI55" s="464"/>
      <c r="BJ55" s="461">
        <f t="shared" si="11"/>
        <v>0</v>
      </c>
      <c r="BK55" s="464"/>
      <c r="BL55" s="464"/>
      <c r="BM55" s="464"/>
      <c r="BN55" s="464"/>
      <c r="BO55" s="461">
        <f t="shared" si="12"/>
        <v>0</v>
      </c>
      <c r="BP55" s="460">
        <f t="shared" si="42"/>
        <v>0</v>
      </c>
      <c r="BQ55" s="460">
        <f t="shared" si="43"/>
        <v>0</v>
      </c>
      <c r="BR55" s="460">
        <f t="shared" si="44"/>
        <v>0</v>
      </c>
      <c r="BS55" s="460">
        <f t="shared" si="45"/>
        <v>0</v>
      </c>
      <c r="BT55" s="461">
        <f t="shared" si="13"/>
        <v>0</v>
      </c>
      <c r="BU55" s="464"/>
      <c r="BV55" s="464"/>
      <c r="BW55" s="464"/>
      <c r="BX55" s="464"/>
      <c r="BY55" s="461">
        <f t="shared" si="14"/>
        <v>0</v>
      </c>
      <c r="BZ55" s="464"/>
      <c r="CA55" s="464">
        <v>0</v>
      </c>
      <c r="CB55" s="464">
        <v>0</v>
      </c>
      <c r="CC55" s="464"/>
      <c r="CD55" s="461">
        <f t="shared" si="1"/>
        <v>0</v>
      </c>
      <c r="CE55" s="464"/>
      <c r="CF55" s="464"/>
      <c r="CG55" s="464"/>
      <c r="CH55" s="464"/>
      <c r="CI55" s="461">
        <f t="shared" si="15"/>
        <v>0</v>
      </c>
      <c r="CJ55" s="464"/>
      <c r="CK55" s="464"/>
      <c r="CL55" s="464"/>
      <c r="CM55" s="464"/>
      <c r="CN55" s="461">
        <f t="shared" si="16"/>
        <v>0</v>
      </c>
      <c r="CO55" s="464"/>
      <c r="CP55" s="464"/>
      <c r="CQ55" s="464"/>
      <c r="CR55" s="464"/>
      <c r="CS55" s="461">
        <f t="shared" si="17"/>
        <v>0</v>
      </c>
      <c r="CT55" s="464"/>
      <c r="CU55" s="464"/>
      <c r="CV55" s="464"/>
      <c r="CW55" s="464"/>
      <c r="CX55" s="461">
        <f t="shared" si="18"/>
        <v>0</v>
      </c>
      <c r="CY55" s="464"/>
      <c r="CZ55" s="464"/>
      <c r="DA55" s="464"/>
      <c r="DB55" s="464"/>
      <c r="DC55" s="461">
        <f t="shared" si="19"/>
        <v>0</v>
      </c>
      <c r="DD55" s="464"/>
      <c r="DE55" s="464"/>
      <c r="DF55" s="464"/>
      <c r="DG55" s="464"/>
      <c r="DH55" s="461">
        <f t="shared" si="20"/>
        <v>0</v>
      </c>
      <c r="DI55" s="464"/>
      <c r="DJ55" s="464"/>
      <c r="DK55" s="464"/>
      <c r="DL55" s="464"/>
      <c r="DM55" s="461">
        <f t="shared" si="21"/>
        <v>0</v>
      </c>
      <c r="DN55" s="464"/>
      <c r="DO55" s="464"/>
      <c r="DP55" s="464"/>
      <c r="DQ55" s="464"/>
      <c r="DR55" s="461">
        <f t="shared" si="22"/>
        <v>0</v>
      </c>
      <c r="DS55" s="464"/>
      <c r="DT55" s="464"/>
      <c r="DU55" s="464"/>
      <c r="DV55" s="464"/>
      <c r="DW55" s="465">
        <f t="shared" si="23"/>
        <v>0</v>
      </c>
    </row>
    <row r="56" spans="1:128">
      <c r="A56" s="481">
        <v>36.4</v>
      </c>
      <c r="B56" s="482" t="s">
        <v>629</v>
      </c>
      <c r="C56" s="464">
        <v>848866.67</v>
      </c>
      <c r="D56" s="464">
        <v>530788.26419999998</v>
      </c>
      <c r="E56" s="464">
        <v>5762.9657999999999</v>
      </c>
      <c r="F56" s="464"/>
      <c r="G56" s="461"/>
      <c r="H56" s="464">
        <v>287</v>
      </c>
      <c r="I56" s="464">
        <v>60</v>
      </c>
      <c r="J56" s="464">
        <v>1</v>
      </c>
      <c r="K56" s="464"/>
      <c r="L56" s="461"/>
      <c r="M56" s="464">
        <v>265</v>
      </c>
      <c r="N56" s="464">
        <v>51</v>
      </c>
      <c r="O56" s="464">
        <v>1</v>
      </c>
      <c r="P56" s="464"/>
      <c r="Q56" s="461"/>
      <c r="R56" s="464"/>
      <c r="S56" s="464"/>
      <c r="T56" s="464"/>
      <c r="U56" s="464"/>
      <c r="V56" s="461"/>
      <c r="W56" s="464">
        <v>304590.73</v>
      </c>
      <c r="X56" s="464">
        <v>419306.1275</v>
      </c>
      <c r="Y56" s="464"/>
      <c r="Z56" s="464"/>
      <c r="AA56" s="461"/>
      <c r="AB56" s="464">
        <v>313148.51</v>
      </c>
      <c r="AC56" s="464">
        <v>457874.81069999997</v>
      </c>
      <c r="AD56" s="464">
        <v>5762.9657999999999</v>
      </c>
      <c r="AE56" s="464"/>
      <c r="AF56" s="461"/>
      <c r="AG56" s="464"/>
      <c r="AH56" s="464"/>
      <c r="AI56" s="464"/>
      <c r="AJ56" s="464"/>
      <c r="AK56" s="461"/>
      <c r="AL56" s="464"/>
      <c r="AM56" s="464"/>
      <c r="AN56" s="464"/>
      <c r="AO56" s="464"/>
      <c r="AP56" s="461"/>
      <c r="AQ56" s="464">
        <v>33125.440199999997</v>
      </c>
      <c r="AR56" s="464">
        <v>20007.716100000001</v>
      </c>
      <c r="AS56" s="464">
        <v>115.2593</v>
      </c>
      <c r="AT56" s="464"/>
      <c r="AU56" s="461">
        <f t="shared" si="7"/>
        <v>53248.4156</v>
      </c>
      <c r="AV56" s="464"/>
      <c r="AW56" s="464"/>
      <c r="AX56" s="464"/>
      <c r="AY56" s="464"/>
      <c r="AZ56" s="461">
        <f t="shared" si="8"/>
        <v>0</v>
      </c>
      <c r="BA56" s="464">
        <f t="shared" si="9"/>
        <v>33125.440199999997</v>
      </c>
      <c r="BB56" s="464">
        <f t="shared" si="9"/>
        <v>20007.716100000001</v>
      </c>
      <c r="BC56" s="464">
        <f t="shared" si="9"/>
        <v>115.2593</v>
      </c>
      <c r="BD56" s="464">
        <f t="shared" si="9"/>
        <v>0</v>
      </c>
      <c r="BE56" s="461">
        <f t="shared" si="10"/>
        <v>53248.4156</v>
      </c>
      <c r="BF56" s="464">
        <v>33550</v>
      </c>
      <c r="BG56" s="464"/>
      <c r="BH56" s="464"/>
      <c r="BI56" s="464"/>
      <c r="BJ56" s="461"/>
      <c r="BK56" s="464">
        <v>325367.93</v>
      </c>
      <c r="BL56" s="464">
        <v>165427.65468740524</v>
      </c>
      <c r="BM56" s="464">
        <v>808.17430000000002</v>
      </c>
      <c r="BN56" s="464"/>
      <c r="BO56" s="461"/>
      <c r="BP56" s="460">
        <f t="shared" si="42"/>
        <v>1026.6299999999999</v>
      </c>
      <c r="BQ56" s="460">
        <f t="shared" si="43"/>
        <v>0</v>
      </c>
      <c r="BR56" s="460">
        <f t="shared" si="44"/>
        <v>0</v>
      </c>
      <c r="BS56" s="460">
        <f t="shared" si="45"/>
        <v>0</v>
      </c>
      <c r="BT56" s="461"/>
      <c r="BU56" s="464">
        <v>1022.43</v>
      </c>
      <c r="BV56" s="464"/>
      <c r="BW56" s="464"/>
      <c r="BX56" s="464"/>
      <c r="BY56" s="461"/>
      <c r="BZ56" s="464">
        <v>4.2</v>
      </c>
      <c r="CA56" s="464">
        <v>0</v>
      </c>
      <c r="CB56" s="464">
        <v>0</v>
      </c>
      <c r="CC56" s="464"/>
      <c r="CD56" s="461">
        <f t="shared" si="1"/>
        <v>4.2</v>
      </c>
      <c r="CE56" s="464">
        <v>5027.3100000000004</v>
      </c>
      <c r="CF56" s="464">
        <v>2289.4369999999999</v>
      </c>
      <c r="CG56" s="464">
        <v>27.467600000000001</v>
      </c>
      <c r="CH56" s="464"/>
      <c r="CI56" s="461"/>
      <c r="CJ56" s="464">
        <v>115.68</v>
      </c>
      <c r="CK56" s="464">
        <v>0</v>
      </c>
      <c r="CL56" s="464">
        <v>0</v>
      </c>
      <c r="CM56" s="464"/>
      <c r="CN56" s="461"/>
      <c r="CO56" s="464"/>
      <c r="CP56" s="464">
        <v>0</v>
      </c>
      <c r="CQ56" s="464"/>
      <c r="CR56" s="464"/>
      <c r="CS56" s="461"/>
      <c r="CT56" s="464"/>
      <c r="CU56" s="464"/>
      <c r="CV56" s="464"/>
      <c r="CW56" s="464"/>
      <c r="CX56" s="461"/>
      <c r="CY56" s="464">
        <v>14.248100000000001</v>
      </c>
      <c r="CZ56" s="464">
        <v>12.432600000000001</v>
      </c>
      <c r="DA56" s="464">
        <v>14.5</v>
      </c>
      <c r="DB56" s="464"/>
      <c r="DC56" s="461"/>
      <c r="DD56" s="464">
        <v>13.957000000000001</v>
      </c>
      <c r="DE56" s="464"/>
      <c r="DF56" s="464"/>
      <c r="DG56" s="464"/>
      <c r="DH56" s="461"/>
      <c r="DI56" s="464">
        <v>33.821800000000003</v>
      </c>
      <c r="DJ56" s="464">
        <v>73.745999999999995</v>
      </c>
      <c r="DK56" s="464">
        <v>36.6999</v>
      </c>
      <c r="DL56" s="464"/>
      <c r="DM56" s="461"/>
      <c r="DN56" s="464">
        <v>18.9572</v>
      </c>
      <c r="DO56" s="464">
        <v>45.429299999999998</v>
      </c>
      <c r="DP56" s="464">
        <v>18.799900000000001</v>
      </c>
      <c r="DQ56" s="464"/>
      <c r="DR56" s="461"/>
      <c r="DS56" s="464"/>
      <c r="DT56" s="464"/>
      <c r="DU56" s="464"/>
      <c r="DV56" s="464"/>
      <c r="DW56" s="465"/>
    </row>
    <row r="57" spans="1:128" ht="22.5">
      <c r="A57" s="478" t="s">
        <v>630</v>
      </c>
      <c r="B57" s="482" t="s">
        <v>615</v>
      </c>
      <c r="C57" s="464"/>
      <c r="D57" s="464"/>
      <c r="E57" s="464"/>
      <c r="F57" s="464"/>
      <c r="G57" s="461"/>
      <c r="H57" s="464"/>
      <c r="I57" s="464"/>
      <c r="J57" s="464"/>
      <c r="K57" s="464"/>
      <c r="L57" s="461"/>
      <c r="M57" s="464"/>
      <c r="N57" s="464"/>
      <c r="O57" s="464"/>
      <c r="P57" s="464"/>
      <c r="Q57" s="461"/>
      <c r="R57" s="464"/>
      <c r="S57" s="464"/>
      <c r="T57" s="464"/>
      <c r="U57" s="464"/>
      <c r="V57" s="461"/>
      <c r="W57" s="464"/>
      <c r="X57" s="464"/>
      <c r="Y57" s="464"/>
      <c r="Z57" s="464"/>
      <c r="AA57" s="461"/>
      <c r="AB57" s="464"/>
      <c r="AC57" s="464"/>
      <c r="AD57" s="464"/>
      <c r="AE57" s="464"/>
      <c r="AF57" s="461"/>
      <c r="AG57" s="464"/>
      <c r="AH57" s="464"/>
      <c r="AI57" s="464"/>
      <c r="AJ57" s="464"/>
      <c r="AK57" s="461"/>
      <c r="AL57" s="464"/>
      <c r="AM57" s="464"/>
      <c r="AN57" s="464"/>
      <c r="AO57" s="464"/>
      <c r="AP57" s="461"/>
      <c r="AQ57" s="464"/>
      <c r="AR57" s="464"/>
      <c r="AS57" s="464"/>
      <c r="AT57" s="464"/>
      <c r="AU57" s="461">
        <f t="shared" si="7"/>
        <v>0</v>
      </c>
      <c r="AV57" s="464"/>
      <c r="AW57" s="464"/>
      <c r="AX57" s="464"/>
      <c r="AY57" s="464"/>
      <c r="AZ57" s="461">
        <f t="shared" si="8"/>
        <v>0</v>
      </c>
      <c r="BA57" s="464">
        <f t="shared" si="9"/>
        <v>0</v>
      </c>
      <c r="BB57" s="464">
        <f t="shared" si="9"/>
        <v>0</v>
      </c>
      <c r="BC57" s="464">
        <f t="shared" si="9"/>
        <v>0</v>
      </c>
      <c r="BD57" s="464">
        <f t="shared" si="9"/>
        <v>0</v>
      </c>
      <c r="BE57" s="461">
        <f t="shared" si="10"/>
        <v>0</v>
      </c>
      <c r="BF57" s="464"/>
      <c r="BG57" s="464"/>
      <c r="BH57" s="464"/>
      <c r="BI57" s="464"/>
      <c r="BJ57" s="461"/>
      <c r="BK57" s="464"/>
      <c r="BL57" s="464"/>
      <c r="BM57" s="464"/>
      <c r="BN57" s="464"/>
      <c r="BO57" s="461"/>
      <c r="BP57" s="460">
        <f t="shared" si="42"/>
        <v>0</v>
      </c>
      <c r="BQ57" s="460">
        <f t="shared" si="43"/>
        <v>0</v>
      </c>
      <c r="BR57" s="460">
        <f t="shared" si="44"/>
        <v>0</v>
      </c>
      <c r="BS57" s="460">
        <f t="shared" si="45"/>
        <v>0</v>
      </c>
      <c r="BT57" s="461"/>
      <c r="BU57" s="464"/>
      <c r="BV57" s="464"/>
      <c r="BW57" s="464"/>
      <c r="BX57" s="464"/>
      <c r="BY57" s="461"/>
      <c r="BZ57" s="464"/>
      <c r="CA57" s="464">
        <v>0</v>
      </c>
      <c r="CB57" s="464">
        <v>0</v>
      </c>
      <c r="CC57" s="464"/>
      <c r="CD57" s="461">
        <f t="shared" si="1"/>
        <v>0</v>
      </c>
      <c r="CE57" s="464"/>
      <c r="CF57" s="464"/>
      <c r="CG57" s="464"/>
      <c r="CH57" s="464"/>
      <c r="CI57" s="461"/>
      <c r="CJ57" s="464"/>
      <c r="CK57" s="464"/>
      <c r="CL57" s="464"/>
      <c r="CM57" s="464"/>
      <c r="CN57" s="461"/>
      <c r="CO57" s="464"/>
      <c r="CP57" s="464"/>
      <c r="CQ57" s="464"/>
      <c r="CR57" s="464"/>
      <c r="CS57" s="461"/>
      <c r="CT57" s="464"/>
      <c r="CU57" s="464"/>
      <c r="CV57" s="464"/>
      <c r="CW57" s="464"/>
      <c r="CX57" s="461"/>
      <c r="CY57" s="464"/>
      <c r="CZ57" s="464"/>
      <c r="DA57" s="464"/>
      <c r="DB57" s="464"/>
      <c r="DC57" s="461"/>
      <c r="DD57" s="464"/>
      <c r="DE57" s="464"/>
      <c r="DF57" s="464"/>
      <c r="DG57" s="464"/>
      <c r="DH57" s="461"/>
      <c r="DI57" s="464"/>
      <c r="DJ57" s="464"/>
      <c r="DK57" s="464"/>
      <c r="DL57" s="464"/>
      <c r="DM57" s="461"/>
      <c r="DN57" s="464"/>
      <c r="DO57" s="464"/>
      <c r="DP57" s="464"/>
      <c r="DQ57" s="464"/>
      <c r="DR57" s="461"/>
      <c r="DS57" s="464"/>
      <c r="DT57" s="464"/>
      <c r="DU57" s="464"/>
      <c r="DV57" s="464"/>
      <c r="DW57" s="465"/>
    </row>
    <row r="58" spans="1:128">
      <c r="A58" s="481">
        <v>37</v>
      </c>
      <c r="B58" s="479" t="s">
        <v>631</v>
      </c>
      <c r="C58" s="464">
        <f>SUM(C59,C61)</f>
        <v>1103841.05</v>
      </c>
      <c r="D58" s="464">
        <f t="shared" ref="D58:BN58" si="46">SUM(D59,D61)</f>
        <v>4049676.2932000002</v>
      </c>
      <c r="E58" s="464">
        <f t="shared" si="46"/>
        <v>19928.627</v>
      </c>
      <c r="F58" s="464">
        <f t="shared" si="46"/>
        <v>0</v>
      </c>
      <c r="G58" s="461">
        <f t="shared" ref="G58" si="47">SUM(C58:F58)</f>
        <v>5173445.9702000003</v>
      </c>
      <c r="H58" s="464">
        <f t="shared" si="46"/>
        <v>48</v>
      </c>
      <c r="I58" s="464">
        <f t="shared" si="46"/>
        <v>102</v>
      </c>
      <c r="J58" s="464">
        <f t="shared" si="46"/>
        <v>1</v>
      </c>
      <c r="K58" s="464">
        <f t="shared" si="46"/>
        <v>0</v>
      </c>
      <c r="L58" s="461">
        <f t="shared" ref="L58:L70" si="48">SUM(H58:K58)</f>
        <v>151</v>
      </c>
      <c r="M58" s="464">
        <f t="shared" si="46"/>
        <v>42</v>
      </c>
      <c r="N58" s="464">
        <f t="shared" si="46"/>
        <v>87</v>
      </c>
      <c r="O58" s="464">
        <f t="shared" si="46"/>
        <v>1</v>
      </c>
      <c r="P58" s="464">
        <f t="shared" si="46"/>
        <v>0</v>
      </c>
      <c r="Q58" s="461">
        <f t="shared" ref="Q58:Q70" si="49">SUM(M58:P58)</f>
        <v>130</v>
      </c>
      <c r="R58" s="464">
        <f t="shared" si="46"/>
        <v>0</v>
      </c>
      <c r="S58" s="464">
        <f t="shared" si="46"/>
        <v>0</v>
      </c>
      <c r="T58" s="464">
        <f t="shared" si="46"/>
        <v>0</v>
      </c>
      <c r="U58" s="464">
        <f t="shared" si="46"/>
        <v>0</v>
      </c>
      <c r="V58" s="461">
        <f t="shared" ref="V58:V70" si="50">SUM(R58:U58)</f>
        <v>0</v>
      </c>
      <c r="W58" s="464">
        <f t="shared" si="46"/>
        <v>1103677.98</v>
      </c>
      <c r="X58" s="464">
        <f t="shared" si="46"/>
        <v>3954822.3235000004</v>
      </c>
      <c r="Y58" s="464">
        <f t="shared" si="46"/>
        <v>19928.627</v>
      </c>
      <c r="Z58" s="464">
        <f t="shared" si="46"/>
        <v>0</v>
      </c>
      <c r="AA58" s="461">
        <f t="shared" ref="AA58:AA70" si="51">SUM(W58:Z58)</f>
        <v>5078428.9305000007</v>
      </c>
      <c r="AB58" s="464">
        <f t="shared" si="46"/>
        <v>0</v>
      </c>
      <c r="AC58" s="464">
        <f t="shared" si="46"/>
        <v>0</v>
      </c>
      <c r="AD58" s="464">
        <f t="shared" si="46"/>
        <v>0</v>
      </c>
      <c r="AE58" s="464">
        <f t="shared" si="46"/>
        <v>0</v>
      </c>
      <c r="AF58" s="461">
        <f t="shared" ref="AF58:AF91" si="52">SUM(AB58:AE58)</f>
        <v>0</v>
      </c>
      <c r="AG58" s="464">
        <f t="shared" si="46"/>
        <v>0</v>
      </c>
      <c r="AH58" s="464">
        <f t="shared" si="46"/>
        <v>0</v>
      </c>
      <c r="AI58" s="464">
        <f t="shared" si="46"/>
        <v>0</v>
      </c>
      <c r="AJ58" s="464">
        <f t="shared" si="46"/>
        <v>0</v>
      </c>
      <c r="AK58" s="461">
        <f t="shared" ref="AK58:AK91" si="53">SUM(AG58:AJ58)</f>
        <v>0</v>
      </c>
      <c r="AL58" s="464">
        <f t="shared" si="46"/>
        <v>0</v>
      </c>
      <c r="AM58" s="464">
        <f t="shared" si="46"/>
        <v>0</v>
      </c>
      <c r="AN58" s="464">
        <f t="shared" si="46"/>
        <v>0</v>
      </c>
      <c r="AO58" s="464">
        <f t="shared" si="46"/>
        <v>0</v>
      </c>
      <c r="AP58" s="461">
        <f t="shared" ref="AP58:AP91" si="54">SUM(AL58:AO58)</f>
        <v>0</v>
      </c>
      <c r="AQ58" s="464">
        <f t="shared" si="46"/>
        <v>364998.01319999999</v>
      </c>
      <c r="AR58" s="464">
        <f t="shared" si="46"/>
        <v>1771255.5897000001</v>
      </c>
      <c r="AS58" s="464">
        <f t="shared" si="46"/>
        <v>398.57249999999999</v>
      </c>
      <c r="AT58" s="464">
        <f t="shared" si="46"/>
        <v>0</v>
      </c>
      <c r="AU58" s="461">
        <f t="shared" si="7"/>
        <v>2136652.1754000001</v>
      </c>
      <c r="AV58" s="464">
        <f t="shared" si="46"/>
        <v>0</v>
      </c>
      <c r="AW58" s="464">
        <f t="shared" si="46"/>
        <v>0</v>
      </c>
      <c r="AX58" s="464">
        <f t="shared" si="46"/>
        <v>0</v>
      </c>
      <c r="AY58" s="464">
        <f t="shared" si="46"/>
        <v>0</v>
      </c>
      <c r="AZ58" s="461">
        <f t="shared" si="8"/>
        <v>0</v>
      </c>
      <c r="BA58" s="464">
        <f t="shared" si="46"/>
        <v>364998.01319999999</v>
      </c>
      <c r="BB58" s="464">
        <f t="shared" si="46"/>
        <v>1771255.5897000001</v>
      </c>
      <c r="BC58" s="464">
        <f t="shared" si="46"/>
        <v>398.57249999999999</v>
      </c>
      <c r="BD58" s="464">
        <f t="shared" si="46"/>
        <v>0</v>
      </c>
      <c r="BE58" s="461">
        <f t="shared" si="10"/>
        <v>2136652.1754000001</v>
      </c>
      <c r="BF58" s="464">
        <f t="shared" si="46"/>
        <v>27.81</v>
      </c>
      <c r="BG58" s="464">
        <f t="shared" si="46"/>
        <v>125437.4249</v>
      </c>
      <c r="BH58" s="464">
        <f t="shared" si="46"/>
        <v>0</v>
      </c>
      <c r="BI58" s="464">
        <f t="shared" si="46"/>
        <v>0</v>
      </c>
      <c r="BJ58" s="461">
        <f t="shared" ref="BJ58:BJ70" si="55">SUM(BF58:BI58)</f>
        <v>125465.2349</v>
      </c>
      <c r="BK58" s="464">
        <f t="shared" si="46"/>
        <v>337904.8</v>
      </c>
      <c r="BL58" s="464">
        <f t="shared" si="46"/>
        <v>856470.1283000001</v>
      </c>
      <c r="BM58" s="464">
        <f t="shared" si="46"/>
        <v>3848.9196999999999</v>
      </c>
      <c r="BN58" s="464">
        <f t="shared" si="46"/>
        <v>0</v>
      </c>
      <c r="BO58" s="461">
        <f t="shared" ref="BO58:BO70" si="56">SUM(BK58:BN58)</f>
        <v>1198223.848</v>
      </c>
      <c r="BP58" s="464">
        <f t="shared" ref="BP58:DV58" si="57">SUM(BP59,BP61)</f>
        <v>0</v>
      </c>
      <c r="BQ58" s="464">
        <f t="shared" si="57"/>
        <v>13378.093199999999</v>
      </c>
      <c r="BR58" s="464">
        <f t="shared" si="57"/>
        <v>0</v>
      </c>
      <c r="BS58" s="464">
        <f t="shared" si="57"/>
        <v>0</v>
      </c>
      <c r="BT58" s="461">
        <f t="shared" ref="BT58" si="58">SUM(BP58:BS58)</f>
        <v>13378.093199999999</v>
      </c>
      <c r="BU58" s="464">
        <f t="shared" si="57"/>
        <v>0</v>
      </c>
      <c r="BV58" s="464">
        <f t="shared" si="57"/>
        <v>6689.0465999999997</v>
      </c>
      <c r="BW58" s="464">
        <f t="shared" si="57"/>
        <v>0</v>
      </c>
      <c r="BX58" s="464">
        <f t="shared" si="57"/>
        <v>0</v>
      </c>
      <c r="BY58" s="461">
        <f t="shared" ref="BY58:BY70" si="59">SUM(BU58:BX58)</f>
        <v>6689.0465999999997</v>
      </c>
      <c r="BZ58" s="464">
        <f t="shared" si="57"/>
        <v>0</v>
      </c>
      <c r="CA58" s="464">
        <f t="shared" si="57"/>
        <v>6689.0465999999997</v>
      </c>
      <c r="CB58" s="464">
        <f t="shared" si="57"/>
        <v>0</v>
      </c>
      <c r="CC58" s="464">
        <f t="shared" si="57"/>
        <v>0</v>
      </c>
      <c r="CD58" s="461">
        <f t="shared" si="1"/>
        <v>6689.0465999999997</v>
      </c>
      <c r="CE58" s="464">
        <f t="shared" si="57"/>
        <v>39994.080000000002</v>
      </c>
      <c r="CF58" s="464">
        <f t="shared" si="57"/>
        <v>17231.6152</v>
      </c>
      <c r="CG58" s="464">
        <f t="shared" si="57"/>
        <v>6.2892000000000001</v>
      </c>
      <c r="CH58" s="464">
        <f t="shared" si="57"/>
        <v>0</v>
      </c>
      <c r="CI58" s="461">
        <f t="shared" ref="CI58:CI72" si="60">SUM(CE58:CH58)</f>
        <v>57231.984400000001</v>
      </c>
      <c r="CJ58" s="464">
        <f t="shared" si="57"/>
        <v>21</v>
      </c>
      <c r="CK58" s="464">
        <f t="shared" si="57"/>
        <v>14225.314</v>
      </c>
      <c r="CL58" s="464">
        <f t="shared" si="57"/>
        <v>0</v>
      </c>
      <c r="CM58" s="464">
        <f t="shared" si="57"/>
        <v>0</v>
      </c>
      <c r="CN58" s="461">
        <f t="shared" ref="CN58:CN72" si="61">SUM(CJ58:CM58)</f>
        <v>14246.314</v>
      </c>
      <c r="CO58" s="464">
        <f t="shared" si="57"/>
        <v>0</v>
      </c>
      <c r="CP58" s="464">
        <f t="shared" si="57"/>
        <v>0</v>
      </c>
      <c r="CQ58" s="464">
        <f t="shared" si="57"/>
        <v>0</v>
      </c>
      <c r="CR58" s="464">
        <f t="shared" si="57"/>
        <v>0</v>
      </c>
      <c r="CS58" s="461">
        <f t="shared" ref="CS58:CS72" si="62">SUM(CO58:CR58)</f>
        <v>0</v>
      </c>
      <c r="CT58" s="464">
        <f t="shared" si="57"/>
        <v>0</v>
      </c>
      <c r="CU58" s="464">
        <f t="shared" si="57"/>
        <v>0</v>
      </c>
      <c r="CV58" s="464">
        <f t="shared" si="57"/>
        <v>0</v>
      </c>
      <c r="CW58" s="464">
        <f t="shared" si="57"/>
        <v>0</v>
      </c>
      <c r="CX58" s="461">
        <f t="shared" ref="CX58:CX72" si="63">SUM(CT58:CW58)</f>
        <v>0</v>
      </c>
      <c r="CY58" s="464">
        <f t="shared" si="57"/>
        <v>28.4846</v>
      </c>
      <c r="CZ58" s="464">
        <f t="shared" si="57"/>
        <v>25.457700000000003</v>
      </c>
      <c r="DA58" s="464">
        <f t="shared" si="57"/>
        <v>11.5</v>
      </c>
      <c r="DB58" s="464">
        <f t="shared" si="57"/>
        <v>0</v>
      </c>
      <c r="DC58" s="461">
        <f t="shared" ref="DC58:DC72" si="64">SUM(CY58:DB58)</f>
        <v>65.442300000000003</v>
      </c>
      <c r="DD58" s="464">
        <f t="shared" si="57"/>
        <v>0</v>
      </c>
      <c r="DE58" s="464">
        <f t="shared" si="57"/>
        <v>13</v>
      </c>
      <c r="DF58" s="464">
        <f t="shared" si="57"/>
        <v>0</v>
      </c>
      <c r="DG58" s="464">
        <f t="shared" si="57"/>
        <v>0</v>
      </c>
      <c r="DH58" s="461">
        <f t="shared" ref="DH58:DH72" si="65">SUM(DD58:DG58)</f>
        <v>13</v>
      </c>
      <c r="DI58" s="464">
        <f t="shared" si="57"/>
        <v>147.8553</v>
      </c>
      <c r="DJ58" s="464">
        <f t="shared" si="57"/>
        <v>166.8843</v>
      </c>
      <c r="DK58" s="464">
        <f t="shared" si="57"/>
        <v>36.533299999999997</v>
      </c>
      <c r="DL58" s="464">
        <f t="shared" si="57"/>
        <v>0</v>
      </c>
      <c r="DM58" s="461">
        <f t="shared" ref="DM58:DM72" si="66">SUM(DI58:DL58)</f>
        <v>351.27289999999999</v>
      </c>
      <c r="DN58" s="464">
        <f t="shared" si="57"/>
        <v>84.943100000000001</v>
      </c>
      <c r="DO58" s="464">
        <f t="shared" si="57"/>
        <v>98.379099999999994</v>
      </c>
      <c r="DP58" s="464">
        <f t="shared" si="57"/>
        <v>16.2</v>
      </c>
      <c r="DQ58" s="464">
        <f t="shared" si="57"/>
        <v>0</v>
      </c>
      <c r="DR58" s="461">
        <f t="shared" ref="DR58:DR72" si="67">SUM(DN58:DQ58)</f>
        <v>199.5222</v>
      </c>
      <c r="DS58" s="464">
        <f t="shared" si="57"/>
        <v>80236.09</v>
      </c>
      <c r="DT58" s="464">
        <f t="shared" si="57"/>
        <v>100107.3719</v>
      </c>
      <c r="DU58" s="464">
        <f t="shared" si="57"/>
        <v>0</v>
      </c>
      <c r="DV58" s="464">
        <f t="shared" si="57"/>
        <v>0</v>
      </c>
      <c r="DW58" s="461">
        <f t="shared" ref="DW58:DW70" si="68">SUM(DS58:DV58)</f>
        <v>180343.46189999999</v>
      </c>
      <c r="DX58" s="466"/>
    </row>
    <row r="59" spans="1:128">
      <c r="A59" s="458">
        <v>37.1</v>
      </c>
      <c r="B59" s="475" t="s">
        <v>632</v>
      </c>
      <c r="C59" s="464">
        <v>373319.17</v>
      </c>
      <c r="D59" s="464">
        <v>262736.41009999998</v>
      </c>
      <c r="E59" s="464">
        <v>0</v>
      </c>
      <c r="F59" s="464"/>
      <c r="G59" s="461">
        <f t="shared" ref="G59:G70" si="69">SUM(C59:F59)</f>
        <v>636055.5800999999</v>
      </c>
      <c r="H59" s="464">
        <v>9</v>
      </c>
      <c r="I59" s="464">
        <v>5</v>
      </c>
      <c r="J59" s="464">
        <v>0</v>
      </c>
      <c r="K59" s="464"/>
      <c r="L59" s="461">
        <f t="shared" si="48"/>
        <v>14</v>
      </c>
      <c r="M59" s="464">
        <v>7</v>
      </c>
      <c r="N59" s="464">
        <v>5</v>
      </c>
      <c r="O59" s="464">
        <v>0</v>
      </c>
      <c r="P59" s="464"/>
      <c r="Q59" s="461">
        <f t="shared" si="49"/>
        <v>12</v>
      </c>
      <c r="R59" s="464">
        <v>0</v>
      </c>
      <c r="S59" s="464">
        <v>0</v>
      </c>
      <c r="T59" s="464">
        <v>0</v>
      </c>
      <c r="U59" s="464"/>
      <c r="V59" s="461">
        <f t="shared" si="50"/>
        <v>0</v>
      </c>
      <c r="W59" s="464">
        <v>373319.17</v>
      </c>
      <c r="X59" s="464">
        <v>199797.51879999999</v>
      </c>
      <c r="Y59" s="464">
        <v>0</v>
      </c>
      <c r="Z59" s="464"/>
      <c r="AA59" s="461">
        <f t="shared" si="51"/>
        <v>573116.6888</v>
      </c>
      <c r="AB59" s="464">
        <v>0</v>
      </c>
      <c r="AC59" s="464">
        <v>0</v>
      </c>
      <c r="AD59" s="464">
        <v>0</v>
      </c>
      <c r="AE59" s="464"/>
      <c r="AF59" s="461">
        <f t="shared" si="52"/>
        <v>0</v>
      </c>
      <c r="AG59" s="464">
        <v>0</v>
      </c>
      <c r="AH59" s="464">
        <v>0</v>
      </c>
      <c r="AI59" s="464">
        <v>0</v>
      </c>
      <c r="AJ59" s="464"/>
      <c r="AK59" s="461">
        <f t="shared" si="53"/>
        <v>0</v>
      </c>
      <c r="AL59" s="464"/>
      <c r="AM59" s="464"/>
      <c r="AN59" s="464"/>
      <c r="AO59" s="464"/>
      <c r="AP59" s="461">
        <f t="shared" si="54"/>
        <v>0</v>
      </c>
      <c r="AQ59" s="464">
        <v>105568.2732</v>
      </c>
      <c r="AR59" s="464">
        <v>109350.1776</v>
      </c>
      <c r="AS59" s="464">
        <v>0</v>
      </c>
      <c r="AT59" s="464"/>
      <c r="AU59" s="461">
        <f t="shared" si="7"/>
        <v>214918.45079999999</v>
      </c>
      <c r="AV59" s="464"/>
      <c r="AW59" s="464"/>
      <c r="AX59" s="464"/>
      <c r="AY59" s="464"/>
      <c r="AZ59" s="461">
        <f t="shared" si="8"/>
        <v>0</v>
      </c>
      <c r="BA59" s="464">
        <f t="shared" si="9"/>
        <v>105568.2732</v>
      </c>
      <c r="BB59" s="464">
        <f t="shared" si="9"/>
        <v>109350.1776</v>
      </c>
      <c r="BC59" s="464">
        <f t="shared" si="9"/>
        <v>0</v>
      </c>
      <c r="BD59" s="464">
        <f t="shared" si="9"/>
        <v>0</v>
      </c>
      <c r="BE59" s="461">
        <f t="shared" si="10"/>
        <v>214918.45079999999</v>
      </c>
      <c r="BF59" s="464">
        <v>0</v>
      </c>
      <c r="BG59" s="464">
        <v>0</v>
      </c>
      <c r="BH59" s="464">
        <v>0</v>
      </c>
      <c r="BI59" s="464"/>
      <c r="BJ59" s="461">
        <f t="shared" si="55"/>
        <v>0</v>
      </c>
      <c r="BK59" s="464">
        <v>145615.60999999999</v>
      </c>
      <c r="BL59" s="464">
        <v>6797.0060000000003</v>
      </c>
      <c r="BM59" s="464">
        <v>0</v>
      </c>
      <c r="BN59" s="464"/>
      <c r="BO59" s="461">
        <f t="shared" si="56"/>
        <v>152412.61599999998</v>
      </c>
      <c r="BP59" s="460">
        <f t="shared" ref="BP59:BP62" si="70">BU59+BZ59</f>
        <v>0</v>
      </c>
      <c r="BQ59" s="460">
        <f t="shared" ref="BQ59:BQ62" si="71">BV59+CA59</f>
        <v>0</v>
      </c>
      <c r="BR59" s="460">
        <f t="shared" ref="BR59:BR62" si="72">BW59+CB59</f>
        <v>0</v>
      </c>
      <c r="BS59" s="460">
        <f t="shared" ref="BS59:BS62" si="73">BX59+CC59</f>
        <v>0</v>
      </c>
      <c r="BT59" s="461">
        <f t="shared" ref="BT59:BT70" si="74">SUM(BP59:BS59)</f>
        <v>0</v>
      </c>
      <c r="BU59" s="464">
        <v>0</v>
      </c>
      <c r="BV59" s="464">
        <v>0</v>
      </c>
      <c r="BW59" s="464">
        <v>0</v>
      </c>
      <c r="BX59" s="464"/>
      <c r="BY59" s="461">
        <f t="shared" si="59"/>
        <v>0</v>
      </c>
      <c r="BZ59" s="464">
        <v>0</v>
      </c>
      <c r="CA59" s="464">
        <v>0</v>
      </c>
      <c r="CB59" s="464">
        <v>0</v>
      </c>
      <c r="CC59" s="464"/>
      <c r="CD59" s="461">
        <f t="shared" si="1"/>
        <v>0</v>
      </c>
      <c r="CE59" s="464">
        <v>34914.43</v>
      </c>
      <c r="CF59" s="464">
        <v>8133.9285</v>
      </c>
      <c r="CG59" s="464">
        <v>0</v>
      </c>
      <c r="CH59" s="464"/>
      <c r="CI59" s="461">
        <f t="shared" si="60"/>
        <v>43048.358500000002</v>
      </c>
      <c r="CJ59" s="464">
        <v>0</v>
      </c>
      <c r="CK59" s="464">
        <v>323.45699999999999</v>
      </c>
      <c r="CL59" s="464">
        <v>0</v>
      </c>
      <c r="CM59" s="464"/>
      <c r="CN59" s="461">
        <f t="shared" si="61"/>
        <v>323.45699999999999</v>
      </c>
      <c r="CO59" s="464">
        <v>0</v>
      </c>
      <c r="CP59" s="464">
        <v>0</v>
      </c>
      <c r="CQ59" s="464">
        <v>0</v>
      </c>
      <c r="CR59" s="464"/>
      <c r="CS59" s="461">
        <f t="shared" si="62"/>
        <v>0</v>
      </c>
      <c r="CT59" s="464">
        <v>0</v>
      </c>
      <c r="CU59" s="464">
        <v>0</v>
      </c>
      <c r="CV59" s="464">
        <v>0</v>
      </c>
      <c r="CW59" s="464"/>
      <c r="CX59" s="461">
        <f t="shared" si="63"/>
        <v>0</v>
      </c>
      <c r="CY59" s="464">
        <v>14.136100000000001</v>
      </c>
      <c r="CZ59" s="464">
        <v>12.8742</v>
      </c>
      <c r="DA59" s="464">
        <v>0</v>
      </c>
      <c r="DB59" s="464"/>
      <c r="DC59" s="461">
        <f t="shared" si="64"/>
        <v>27.010300000000001</v>
      </c>
      <c r="DD59" s="464">
        <v>0</v>
      </c>
      <c r="DE59" s="464">
        <v>0</v>
      </c>
      <c r="DF59" s="464">
        <v>0</v>
      </c>
      <c r="DG59" s="464"/>
      <c r="DH59" s="461">
        <f t="shared" si="65"/>
        <v>0</v>
      </c>
      <c r="DI59" s="464">
        <v>73.994799999999998</v>
      </c>
      <c r="DJ59" s="464">
        <v>61.003</v>
      </c>
      <c r="DK59" s="464">
        <v>0</v>
      </c>
      <c r="DL59" s="464"/>
      <c r="DM59" s="461">
        <f t="shared" si="66"/>
        <v>134.99779999999998</v>
      </c>
      <c r="DN59" s="464">
        <v>45.556600000000003</v>
      </c>
      <c r="DO59" s="464">
        <v>27.9741</v>
      </c>
      <c r="DP59" s="464">
        <v>0</v>
      </c>
      <c r="DQ59" s="464"/>
      <c r="DR59" s="461">
        <f t="shared" si="67"/>
        <v>73.530699999999996</v>
      </c>
      <c r="DS59" s="464">
        <v>0</v>
      </c>
      <c r="DT59" s="464">
        <v>3185.9773</v>
      </c>
      <c r="DU59" s="464">
        <v>0</v>
      </c>
      <c r="DV59" s="464"/>
      <c r="DW59" s="465">
        <f t="shared" si="68"/>
        <v>3185.9773</v>
      </c>
    </row>
    <row r="60" spans="1:128">
      <c r="A60" s="476" t="s">
        <v>633</v>
      </c>
      <c r="B60" s="475" t="s">
        <v>615</v>
      </c>
      <c r="C60" s="464"/>
      <c r="D60" s="464"/>
      <c r="E60" s="464"/>
      <c r="F60" s="464"/>
      <c r="G60" s="461">
        <f t="shared" si="69"/>
        <v>0</v>
      </c>
      <c r="H60" s="464"/>
      <c r="I60" s="464"/>
      <c r="J60" s="464"/>
      <c r="K60" s="464"/>
      <c r="L60" s="461">
        <f t="shared" si="48"/>
        <v>0</v>
      </c>
      <c r="M60" s="464"/>
      <c r="N60" s="464"/>
      <c r="O60" s="464"/>
      <c r="P60" s="464"/>
      <c r="Q60" s="461">
        <f t="shared" si="49"/>
        <v>0</v>
      </c>
      <c r="R60" s="464"/>
      <c r="S60" s="464"/>
      <c r="T60" s="464"/>
      <c r="U60" s="464"/>
      <c r="V60" s="461">
        <f t="shared" si="50"/>
        <v>0</v>
      </c>
      <c r="W60" s="464"/>
      <c r="X60" s="464"/>
      <c r="Y60" s="464"/>
      <c r="Z60" s="464"/>
      <c r="AA60" s="461">
        <f t="shared" si="51"/>
        <v>0</v>
      </c>
      <c r="AB60" s="464"/>
      <c r="AC60" s="464"/>
      <c r="AD60" s="464"/>
      <c r="AE60" s="464"/>
      <c r="AF60" s="461">
        <f t="shared" si="52"/>
        <v>0</v>
      </c>
      <c r="AG60" s="464"/>
      <c r="AH60" s="464"/>
      <c r="AI60" s="464"/>
      <c r="AJ60" s="464"/>
      <c r="AK60" s="461">
        <f t="shared" si="53"/>
        <v>0</v>
      </c>
      <c r="AL60" s="464"/>
      <c r="AM60" s="464"/>
      <c r="AN60" s="464"/>
      <c r="AO60" s="464"/>
      <c r="AP60" s="461">
        <f t="shared" si="54"/>
        <v>0</v>
      </c>
      <c r="AQ60" s="464"/>
      <c r="AR60" s="464"/>
      <c r="AS60" s="464"/>
      <c r="AT60" s="464"/>
      <c r="AU60" s="461">
        <f t="shared" si="7"/>
        <v>0</v>
      </c>
      <c r="AV60" s="464"/>
      <c r="AW60" s="464"/>
      <c r="AX60" s="464"/>
      <c r="AY60" s="464"/>
      <c r="AZ60" s="461">
        <f t="shared" si="8"/>
        <v>0</v>
      </c>
      <c r="BA60" s="464">
        <f t="shared" si="9"/>
        <v>0</v>
      </c>
      <c r="BB60" s="464">
        <f t="shared" si="9"/>
        <v>0</v>
      </c>
      <c r="BC60" s="464">
        <f t="shared" si="9"/>
        <v>0</v>
      </c>
      <c r="BD60" s="464">
        <f t="shared" si="9"/>
        <v>0</v>
      </c>
      <c r="BE60" s="461">
        <f t="shared" si="10"/>
        <v>0</v>
      </c>
      <c r="BF60" s="464"/>
      <c r="BG60" s="464"/>
      <c r="BH60" s="464"/>
      <c r="BI60" s="464"/>
      <c r="BJ60" s="461">
        <f t="shared" si="55"/>
        <v>0</v>
      </c>
      <c r="BK60" s="464"/>
      <c r="BL60" s="464"/>
      <c r="BM60" s="464"/>
      <c r="BN60" s="464"/>
      <c r="BO60" s="461">
        <f t="shared" si="56"/>
        <v>0</v>
      </c>
      <c r="BP60" s="460">
        <f t="shared" si="70"/>
        <v>0</v>
      </c>
      <c r="BQ60" s="460">
        <f t="shared" si="71"/>
        <v>0</v>
      </c>
      <c r="BR60" s="460">
        <f t="shared" si="72"/>
        <v>0</v>
      </c>
      <c r="BS60" s="460">
        <f t="shared" si="73"/>
        <v>0</v>
      </c>
      <c r="BT60" s="461">
        <f t="shared" si="74"/>
        <v>0</v>
      </c>
      <c r="BU60" s="464"/>
      <c r="BV60" s="464"/>
      <c r="BW60" s="464"/>
      <c r="BX60" s="464"/>
      <c r="BY60" s="461">
        <f t="shared" si="59"/>
        <v>0</v>
      </c>
      <c r="BZ60" s="464"/>
      <c r="CA60" s="464">
        <v>0</v>
      </c>
      <c r="CB60" s="464">
        <v>0</v>
      </c>
      <c r="CC60" s="464"/>
      <c r="CD60" s="461">
        <f t="shared" si="1"/>
        <v>0</v>
      </c>
      <c r="CE60" s="464"/>
      <c r="CF60" s="464"/>
      <c r="CG60" s="464"/>
      <c r="CH60" s="464"/>
      <c r="CI60" s="461">
        <f t="shared" si="60"/>
        <v>0</v>
      </c>
      <c r="CJ60" s="464"/>
      <c r="CK60" s="464"/>
      <c r="CL60" s="464"/>
      <c r="CM60" s="464"/>
      <c r="CN60" s="461">
        <f t="shared" si="61"/>
        <v>0</v>
      </c>
      <c r="CO60" s="464"/>
      <c r="CP60" s="464"/>
      <c r="CQ60" s="464"/>
      <c r="CR60" s="464"/>
      <c r="CS60" s="461">
        <f t="shared" si="62"/>
        <v>0</v>
      </c>
      <c r="CT60" s="464"/>
      <c r="CU60" s="464"/>
      <c r="CV60" s="464"/>
      <c r="CW60" s="464"/>
      <c r="CX60" s="461">
        <f t="shared" si="63"/>
        <v>0</v>
      </c>
      <c r="CY60" s="464"/>
      <c r="CZ60" s="464"/>
      <c r="DA60" s="464"/>
      <c r="DB60" s="464"/>
      <c r="DC60" s="461">
        <f t="shared" si="64"/>
        <v>0</v>
      </c>
      <c r="DD60" s="464"/>
      <c r="DE60" s="464"/>
      <c r="DF60" s="464"/>
      <c r="DG60" s="464"/>
      <c r="DH60" s="461">
        <f t="shared" si="65"/>
        <v>0</v>
      </c>
      <c r="DI60" s="464"/>
      <c r="DJ60" s="464"/>
      <c r="DK60" s="464"/>
      <c r="DL60" s="464"/>
      <c r="DM60" s="461">
        <f t="shared" si="66"/>
        <v>0</v>
      </c>
      <c r="DN60" s="464"/>
      <c r="DO60" s="464"/>
      <c r="DP60" s="464"/>
      <c r="DQ60" s="464"/>
      <c r="DR60" s="461">
        <f t="shared" si="67"/>
        <v>0</v>
      </c>
      <c r="DS60" s="464"/>
      <c r="DT60" s="464"/>
      <c r="DU60" s="464"/>
      <c r="DV60" s="464"/>
      <c r="DW60" s="465">
        <f t="shared" si="68"/>
        <v>0</v>
      </c>
    </row>
    <row r="61" spans="1:128">
      <c r="A61" s="458">
        <v>37.200000000000003</v>
      </c>
      <c r="B61" s="475" t="s">
        <v>634</v>
      </c>
      <c r="C61" s="464">
        <v>730521.88</v>
      </c>
      <c r="D61" s="464">
        <v>3786939.8831000002</v>
      </c>
      <c r="E61" s="464">
        <v>19928.627</v>
      </c>
      <c r="F61" s="464"/>
      <c r="G61" s="461">
        <f t="shared" si="69"/>
        <v>4537390.3901000004</v>
      </c>
      <c r="H61" s="464">
        <v>39</v>
      </c>
      <c r="I61" s="464">
        <v>97</v>
      </c>
      <c r="J61" s="464">
        <v>1</v>
      </c>
      <c r="K61" s="464"/>
      <c r="L61" s="461">
        <f t="shared" si="48"/>
        <v>137</v>
      </c>
      <c r="M61" s="464">
        <v>35</v>
      </c>
      <c r="N61" s="464">
        <v>82</v>
      </c>
      <c r="O61" s="464">
        <v>1</v>
      </c>
      <c r="P61" s="464"/>
      <c r="Q61" s="461">
        <f t="shared" si="49"/>
        <v>118</v>
      </c>
      <c r="R61" s="464">
        <v>0</v>
      </c>
      <c r="S61" s="464">
        <v>0</v>
      </c>
      <c r="T61" s="464">
        <v>0</v>
      </c>
      <c r="U61" s="464"/>
      <c r="V61" s="461">
        <f t="shared" si="50"/>
        <v>0</v>
      </c>
      <c r="W61" s="464">
        <v>730358.81</v>
      </c>
      <c r="X61" s="464">
        <v>3755024.8047000002</v>
      </c>
      <c r="Y61" s="464">
        <v>19928.627</v>
      </c>
      <c r="Z61" s="464"/>
      <c r="AA61" s="461">
        <f t="shared" si="51"/>
        <v>4505312.2417000011</v>
      </c>
      <c r="AB61" s="464">
        <v>0</v>
      </c>
      <c r="AC61" s="464">
        <v>0</v>
      </c>
      <c r="AD61" s="464">
        <v>0</v>
      </c>
      <c r="AE61" s="464"/>
      <c r="AF61" s="461">
        <f t="shared" si="52"/>
        <v>0</v>
      </c>
      <c r="AG61" s="464">
        <v>0</v>
      </c>
      <c r="AH61" s="464">
        <v>0</v>
      </c>
      <c r="AI61" s="464">
        <v>0</v>
      </c>
      <c r="AJ61" s="464"/>
      <c r="AK61" s="461">
        <f t="shared" si="53"/>
        <v>0</v>
      </c>
      <c r="AL61" s="464"/>
      <c r="AM61" s="464"/>
      <c r="AN61" s="464"/>
      <c r="AO61" s="464"/>
      <c r="AP61" s="461">
        <f t="shared" si="54"/>
        <v>0</v>
      </c>
      <c r="AQ61" s="464">
        <v>259429.74</v>
      </c>
      <c r="AR61" s="464">
        <v>1661905.4121000001</v>
      </c>
      <c r="AS61" s="464">
        <v>398.57249999999999</v>
      </c>
      <c r="AT61" s="464"/>
      <c r="AU61" s="461">
        <f t="shared" si="7"/>
        <v>1921733.7246000001</v>
      </c>
      <c r="AV61" s="464"/>
      <c r="AW61" s="464"/>
      <c r="AX61" s="464"/>
      <c r="AY61" s="464"/>
      <c r="AZ61" s="461">
        <f t="shared" si="8"/>
        <v>0</v>
      </c>
      <c r="BA61" s="464">
        <f t="shared" si="9"/>
        <v>259429.74</v>
      </c>
      <c r="BB61" s="464">
        <f t="shared" si="9"/>
        <v>1661905.4121000001</v>
      </c>
      <c r="BC61" s="464">
        <f t="shared" si="9"/>
        <v>398.57249999999999</v>
      </c>
      <c r="BD61" s="464">
        <f t="shared" si="9"/>
        <v>0</v>
      </c>
      <c r="BE61" s="461">
        <f t="shared" si="10"/>
        <v>1921733.7246000001</v>
      </c>
      <c r="BF61" s="464">
        <v>27.81</v>
      </c>
      <c r="BG61" s="464">
        <v>125437.4249</v>
      </c>
      <c r="BH61" s="464">
        <v>0</v>
      </c>
      <c r="BI61" s="464"/>
      <c r="BJ61" s="461">
        <f t="shared" si="55"/>
        <v>125465.2349</v>
      </c>
      <c r="BK61" s="464">
        <v>192289.19</v>
      </c>
      <c r="BL61" s="464">
        <v>849673.12230000005</v>
      </c>
      <c r="BM61" s="464">
        <v>3848.9196999999999</v>
      </c>
      <c r="BN61" s="464"/>
      <c r="BO61" s="461">
        <f t="shared" si="56"/>
        <v>1045811.2320000001</v>
      </c>
      <c r="BP61" s="460">
        <f t="shared" si="70"/>
        <v>0</v>
      </c>
      <c r="BQ61" s="460">
        <f t="shared" si="71"/>
        <v>13378.093199999999</v>
      </c>
      <c r="BR61" s="460">
        <f t="shared" si="72"/>
        <v>0</v>
      </c>
      <c r="BS61" s="460">
        <f t="shared" si="73"/>
        <v>0</v>
      </c>
      <c r="BT61" s="461">
        <f t="shared" si="74"/>
        <v>13378.093199999999</v>
      </c>
      <c r="BU61" s="464">
        <v>0</v>
      </c>
      <c r="BV61" s="464">
        <v>6689.0465999999997</v>
      </c>
      <c r="BW61" s="464">
        <v>0</v>
      </c>
      <c r="BX61" s="464"/>
      <c r="BY61" s="461">
        <f t="shared" si="59"/>
        <v>6689.0465999999997</v>
      </c>
      <c r="BZ61" s="464">
        <v>0</v>
      </c>
      <c r="CA61" s="464">
        <v>6689.0465999999997</v>
      </c>
      <c r="CB61" s="464">
        <v>0</v>
      </c>
      <c r="CC61" s="464"/>
      <c r="CD61" s="461">
        <f t="shared" ref="CD61:CD70" si="75">SUM(BZ61:CC61)</f>
        <v>6689.0465999999997</v>
      </c>
      <c r="CE61" s="464">
        <v>5079.6499999999996</v>
      </c>
      <c r="CF61" s="464">
        <v>9097.6867000000002</v>
      </c>
      <c r="CG61" s="464">
        <v>6.2892000000000001</v>
      </c>
      <c r="CH61" s="464"/>
      <c r="CI61" s="461">
        <f t="shared" si="60"/>
        <v>14183.625899999999</v>
      </c>
      <c r="CJ61" s="464">
        <v>21</v>
      </c>
      <c r="CK61" s="464">
        <v>13901.857</v>
      </c>
      <c r="CL61" s="464">
        <v>0</v>
      </c>
      <c r="CM61" s="464"/>
      <c r="CN61" s="461">
        <f t="shared" si="61"/>
        <v>13922.857</v>
      </c>
      <c r="CO61" s="464">
        <v>0</v>
      </c>
      <c r="CP61" s="464">
        <v>0</v>
      </c>
      <c r="CQ61" s="464">
        <v>0</v>
      </c>
      <c r="CR61" s="464"/>
      <c r="CS61" s="461">
        <f t="shared" si="62"/>
        <v>0</v>
      </c>
      <c r="CT61" s="464">
        <v>0</v>
      </c>
      <c r="CU61" s="464">
        <v>0</v>
      </c>
      <c r="CV61" s="464">
        <v>0</v>
      </c>
      <c r="CW61" s="464"/>
      <c r="CX61" s="461">
        <f t="shared" si="63"/>
        <v>0</v>
      </c>
      <c r="CY61" s="464">
        <v>14.3485</v>
      </c>
      <c r="CZ61" s="464">
        <v>12.583500000000001</v>
      </c>
      <c r="DA61" s="464">
        <v>11.5</v>
      </c>
      <c r="DB61" s="464"/>
      <c r="DC61" s="461">
        <f t="shared" si="64"/>
        <v>38.432000000000002</v>
      </c>
      <c r="DD61" s="464">
        <v>0</v>
      </c>
      <c r="DE61" s="464">
        <v>13</v>
      </c>
      <c r="DF61" s="464">
        <v>0</v>
      </c>
      <c r="DG61" s="464"/>
      <c r="DH61" s="461">
        <f t="shared" si="65"/>
        <v>13</v>
      </c>
      <c r="DI61" s="464">
        <v>73.860500000000002</v>
      </c>
      <c r="DJ61" s="464">
        <v>105.8813</v>
      </c>
      <c r="DK61" s="464">
        <v>36.533299999999997</v>
      </c>
      <c r="DL61" s="464"/>
      <c r="DM61" s="461">
        <f t="shared" si="66"/>
        <v>216.27510000000001</v>
      </c>
      <c r="DN61" s="464">
        <v>39.386499999999998</v>
      </c>
      <c r="DO61" s="464">
        <v>70.405000000000001</v>
      </c>
      <c r="DP61" s="464">
        <v>16.2</v>
      </c>
      <c r="DQ61" s="464"/>
      <c r="DR61" s="461">
        <f t="shared" si="67"/>
        <v>125.9915</v>
      </c>
      <c r="DS61" s="464">
        <v>80236.09</v>
      </c>
      <c r="DT61" s="464">
        <v>96921.3946</v>
      </c>
      <c r="DU61" s="464">
        <v>0</v>
      </c>
      <c r="DV61" s="464"/>
      <c r="DW61" s="465">
        <f t="shared" si="68"/>
        <v>177157.4846</v>
      </c>
    </row>
    <row r="62" spans="1:128">
      <c r="A62" s="476" t="s">
        <v>635</v>
      </c>
      <c r="B62" s="475" t="s">
        <v>615</v>
      </c>
      <c r="C62" s="464"/>
      <c r="D62" s="464"/>
      <c r="E62" s="464"/>
      <c r="F62" s="464"/>
      <c r="G62" s="461">
        <f t="shared" si="69"/>
        <v>0</v>
      </c>
      <c r="H62" s="464"/>
      <c r="I62" s="464"/>
      <c r="J62" s="464"/>
      <c r="K62" s="464"/>
      <c r="L62" s="461">
        <f t="shared" si="48"/>
        <v>0</v>
      </c>
      <c r="M62" s="464"/>
      <c r="N62" s="464"/>
      <c r="O62" s="464"/>
      <c r="P62" s="464"/>
      <c r="Q62" s="461">
        <f t="shared" si="49"/>
        <v>0</v>
      </c>
      <c r="R62" s="464"/>
      <c r="S62" s="464"/>
      <c r="T62" s="464"/>
      <c r="U62" s="464"/>
      <c r="V62" s="461">
        <f t="shared" si="50"/>
        <v>0</v>
      </c>
      <c r="W62" s="464"/>
      <c r="X62" s="464"/>
      <c r="Y62" s="464"/>
      <c r="Z62" s="464"/>
      <c r="AA62" s="461">
        <f t="shared" si="51"/>
        <v>0</v>
      </c>
      <c r="AB62" s="464"/>
      <c r="AC62" s="464"/>
      <c r="AD62" s="464"/>
      <c r="AE62" s="464"/>
      <c r="AF62" s="461">
        <f t="shared" si="52"/>
        <v>0</v>
      </c>
      <c r="AG62" s="464"/>
      <c r="AH62" s="464"/>
      <c r="AI62" s="464"/>
      <c r="AJ62" s="464"/>
      <c r="AK62" s="461">
        <f t="shared" si="53"/>
        <v>0</v>
      </c>
      <c r="AL62" s="464"/>
      <c r="AM62" s="464"/>
      <c r="AN62" s="464"/>
      <c r="AO62" s="464"/>
      <c r="AP62" s="461">
        <f t="shared" si="54"/>
        <v>0</v>
      </c>
      <c r="AQ62" s="464"/>
      <c r="AR62" s="464"/>
      <c r="AS62" s="464"/>
      <c r="AT62" s="464"/>
      <c r="AU62" s="461">
        <f t="shared" si="7"/>
        <v>0</v>
      </c>
      <c r="AV62" s="464"/>
      <c r="AW62" s="464"/>
      <c r="AX62" s="464"/>
      <c r="AY62" s="464"/>
      <c r="AZ62" s="461">
        <f t="shared" si="8"/>
        <v>0</v>
      </c>
      <c r="BA62" s="464">
        <f t="shared" si="9"/>
        <v>0</v>
      </c>
      <c r="BB62" s="464">
        <f t="shared" si="9"/>
        <v>0</v>
      </c>
      <c r="BC62" s="464">
        <f t="shared" si="9"/>
        <v>0</v>
      </c>
      <c r="BD62" s="464">
        <f t="shared" si="9"/>
        <v>0</v>
      </c>
      <c r="BE62" s="461">
        <f t="shared" si="10"/>
        <v>0</v>
      </c>
      <c r="BF62" s="464"/>
      <c r="BG62" s="464"/>
      <c r="BH62" s="464"/>
      <c r="BI62" s="464"/>
      <c r="BJ62" s="461">
        <f t="shared" si="55"/>
        <v>0</v>
      </c>
      <c r="BK62" s="464"/>
      <c r="BL62" s="464"/>
      <c r="BM62" s="464"/>
      <c r="BN62" s="464"/>
      <c r="BO62" s="461">
        <f t="shared" si="56"/>
        <v>0</v>
      </c>
      <c r="BP62" s="460">
        <f t="shared" si="70"/>
        <v>0</v>
      </c>
      <c r="BQ62" s="460">
        <f t="shared" si="71"/>
        <v>0</v>
      </c>
      <c r="BR62" s="460">
        <f t="shared" si="72"/>
        <v>0</v>
      </c>
      <c r="BS62" s="460">
        <f t="shared" si="73"/>
        <v>0</v>
      </c>
      <c r="BT62" s="461">
        <f t="shared" si="74"/>
        <v>0</v>
      </c>
      <c r="BU62" s="464"/>
      <c r="BV62" s="464"/>
      <c r="BW62" s="464"/>
      <c r="BX62" s="464"/>
      <c r="BY62" s="461">
        <f t="shared" si="59"/>
        <v>0</v>
      </c>
      <c r="BZ62" s="464"/>
      <c r="CA62" s="464">
        <v>0</v>
      </c>
      <c r="CB62" s="464">
        <v>0</v>
      </c>
      <c r="CC62" s="464"/>
      <c r="CD62" s="461">
        <f t="shared" si="75"/>
        <v>0</v>
      </c>
      <c r="CE62" s="464"/>
      <c r="CF62" s="464"/>
      <c r="CG62" s="464"/>
      <c r="CH62" s="464"/>
      <c r="CI62" s="461">
        <f t="shared" si="60"/>
        <v>0</v>
      </c>
      <c r="CJ62" s="464"/>
      <c r="CK62" s="464"/>
      <c r="CL62" s="464"/>
      <c r="CM62" s="464"/>
      <c r="CN62" s="461">
        <f t="shared" si="61"/>
        <v>0</v>
      </c>
      <c r="CO62" s="464"/>
      <c r="CP62" s="464"/>
      <c r="CQ62" s="464"/>
      <c r="CR62" s="464"/>
      <c r="CS62" s="461">
        <f t="shared" si="62"/>
        <v>0</v>
      </c>
      <c r="CT62" s="464"/>
      <c r="CU62" s="464"/>
      <c r="CV62" s="464"/>
      <c r="CW62" s="464"/>
      <c r="CX62" s="461">
        <f t="shared" si="63"/>
        <v>0</v>
      </c>
      <c r="CY62" s="464"/>
      <c r="CZ62" s="464"/>
      <c r="DA62" s="464"/>
      <c r="DB62" s="464"/>
      <c r="DC62" s="461">
        <f t="shared" si="64"/>
        <v>0</v>
      </c>
      <c r="DD62" s="464"/>
      <c r="DE62" s="464"/>
      <c r="DF62" s="464"/>
      <c r="DG62" s="464"/>
      <c r="DH62" s="461">
        <f t="shared" si="65"/>
        <v>0</v>
      </c>
      <c r="DI62" s="464"/>
      <c r="DJ62" s="464"/>
      <c r="DK62" s="464"/>
      <c r="DL62" s="464"/>
      <c r="DM62" s="461">
        <f t="shared" si="66"/>
        <v>0</v>
      </c>
      <c r="DN62" s="464"/>
      <c r="DO62" s="464"/>
      <c r="DP62" s="464"/>
      <c r="DQ62" s="464"/>
      <c r="DR62" s="461">
        <f t="shared" si="67"/>
        <v>0</v>
      </c>
      <c r="DS62" s="464"/>
      <c r="DT62" s="464"/>
      <c r="DU62" s="464"/>
      <c r="DV62" s="464"/>
      <c r="DW62" s="465">
        <f t="shared" si="68"/>
        <v>0</v>
      </c>
    </row>
    <row r="63" spans="1:128" s="473" customFormat="1">
      <c r="A63" s="483">
        <v>38</v>
      </c>
      <c r="B63" s="469" t="s">
        <v>636</v>
      </c>
      <c r="C63" s="470">
        <f>C58+C38+SUM(C10:C36)</f>
        <v>178944130.50000003</v>
      </c>
      <c r="D63" s="470">
        <f t="shared" ref="D63:BN63" si="76">D58+D38+SUM(D10:D36)</f>
        <v>694549876.46649992</v>
      </c>
      <c r="E63" s="470">
        <f t="shared" si="76"/>
        <v>49921932.489700004</v>
      </c>
      <c r="F63" s="470">
        <f t="shared" si="76"/>
        <v>0</v>
      </c>
      <c r="G63" s="461">
        <f t="shared" ref="G63" si="77">SUM(C63:F63)</f>
        <v>923415939.45619988</v>
      </c>
      <c r="H63" s="470">
        <f t="shared" si="76"/>
        <v>3782</v>
      </c>
      <c r="I63" s="470">
        <f t="shared" si="76"/>
        <v>3565</v>
      </c>
      <c r="J63" s="470">
        <f t="shared" si="76"/>
        <v>179</v>
      </c>
      <c r="K63" s="470">
        <f t="shared" si="76"/>
        <v>0</v>
      </c>
      <c r="L63" s="461">
        <f t="shared" ref="L63" si="78">SUM(H63:K63)</f>
        <v>7526</v>
      </c>
      <c r="M63" s="470">
        <f t="shared" si="76"/>
        <v>3357</v>
      </c>
      <c r="N63" s="470">
        <f t="shared" si="76"/>
        <v>2229</v>
      </c>
      <c r="O63" s="470">
        <f t="shared" si="76"/>
        <v>120</v>
      </c>
      <c r="P63" s="470">
        <f t="shared" si="76"/>
        <v>0</v>
      </c>
      <c r="Q63" s="461">
        <f t="shared" ref="Q63" si="79">SUM(M63:P63)</f>
        <v>5706</v>
      </c>
      <c r="R63" s="470">
        <f t="shared" si="76"/>
        <v>1687075.4248000002</v>
      </c>
      <c r="S63" s="470">
        <f t="shared" si="76"/>
        <v>6127276.7114000004</v>
      </c>
      <c r="T63" s="470">
        <f t="shared" si="76"/>
        <v>76342.018400000001</v>
      </c>
      <c r="U63" s="470">
        <f t="shared" si="76"/>
        <v>0</v>
      </c>
      <c r="V63" s="461">
        <f t="shared" ref="V63" si="80">SUM(R63:U63)</f>
        <v>7890694.1546000009</v>
      </c>
      <c r="W63" s="470">
        <f t="shared" si="76"/>
        <v>152974295.2669</v>
      </c>
      <c r="X63" s="470">
        <f t="shared" si="76"/>
        <v>651571789.75440001</v>
      </c>
      <c r="Y63" s="470">
        <f t="shared" si="76"/>
        <v>44415791.940000005</v>
      </c>
      <c r="Z63" s="470">
        <f t="shared" si="76"/>
        <v>0</v>
      </c>
      <c r="AA63" s="461">
        <f t="shared" ref="AA63" si="81">SUM(W63:Z63)</f>
        <v>848961876.96130013</v>
      </c>
      <c r="AB63" s="470">
        <f t="shared" si="76"/>
        <v>0</v>
      </c>
      <c r="AC63" s="470">
        <f t="shared" si="76"/>
        <v>0</v>
      </c>
      <c r="AD63" s="470">
        <f t="shared" si="76"/>
        <v>0</v>
      </c>
      <c r="AE63" s="470">
        <f t="shared" si="76"/>
        <v>0</v>
      </c>
      <c r="AF63" s="461">
        <f t="shared" ref="AF63" si="82">SUM(AB63:AE63)</f>
        <v>0</v>
      </c>
      <c r="AG63" s="470">
        <f t="shared" si="76"/>
        <v>44611.13</v>
      </c>
      <c r="AH63" s="470">
        <f t="shared" si="76"/>
        <v>13734.6389</v>
      </c>
      <c r="AI63" s="470">
        <f t="shared" si="76"/>
        <v>38180.851199999997</v>
      </c>
      <c r="AJ63" s="470">
        <f t="shared" si="76"/>
        <v>0</v>
      </c>
      <c r="AK63" s="461">
        <f t="shared" ref="AK63" si="83">SUM(AG63:AJ63)</f>
        <v>96526.6201</v>
      </c>
      <c r="AL63" s="470">
        <f t="shared" si="76"/>
        <v>0</v>
      </c>
      <c r="AM63" s="470">
        <f t="shared" si="76"/>
        <v>0</v>
      </c>
      <c r="AN63" s="470">
        <f t="shared" si="76"/>
        <v>0</v>
      </c>
      <c r="AO63" s="470">
        <f t="shared" si="76"/>
        <v>0</v>
      </c>
      <c r="AP63" s="461">
        <f t="shared" ref="AP63" si="84">SUM(AL63:AO63)</f>
        <v>0</v>
      </c>
      <c r="AQ63" s="470">
        <f t="shared" si="76"/>
        <v>5029111.8338000001</v>
      </c>
      <c r="AR63" s="470">
        <f t="shared" si="76"/>
        <v>27441855.455799997</v>
      </c>
      <c r="AS63" s="470">
        <f t="shared" si="76"/>
        <v>1004294.1314999998</v>
      </c>
      <c r="AT63" s="470">
        <f t="shared" si="76"/>
        <v>0</v>
      </c>
      <c r="AU63" s="461">
        <f t="shared" si="7"/>
        <v>33475261.421099994</v>
      </c>
      <c r="AV63" s="470">
        <f t="shared" si="76"/>
        <v>0</v>
      </c>
      <c r="AW63" s="470">
        <f t="shared" si="76"/>
        <v>0</v>
      </c>
      <c r="AX63" s="470">
        <f t="shared" si="76"/>
        <v>0</v>
      </c>
      <c r="AY63" s="470">
        <f t="shared" si="76"/>
        <v>0</v>
      </c>
      <c r="AZ63" s="461">
        <f t="shared" si="8"/>
        <v>0</v>
      </c>
      <c r="BA63" s="470">
        <f t="shared" si="76"/>
        <v>5029111.8338000001</v>
      </c>
      <c r="BB63" s="470">
        <f t="shared" si="76"/>
        <v>27441855.455799997</v>
      </c>
      <c r="BC63" s="470">
        <f t="shared" si="76"/>
        <v>1004294.1314999998</v>
      </c>
      <c r="BD63" s="470">
        <f t="shared" si="76"/>
        <v>0</v>
      </c>
      <c r="BE63" s="461">
        <f t="shared" si="10"/>
        <v>33475261.421099994</v>
      </c>
      <c r="BF63" s="470">
        <f t="shared" si="76"/>
        <v>113076476.61000001</v>
      </c>
      <c r="BG63" s="470">
        <f t="shared" si="76"/>
        <v>186650278.3145</v>
      </c>
      <c r="BH63" s="470">
        <f t="shared" si="76"/>
        <v>24267108.497699998</v>
      </c>
      <c r="BI63" s="470">
        <f t="shared" si="76"/>
        <v>0</v>
      </c>
      <c r="BJ63" s="461">
        <f t="shared" ref="BJ63" si="85">SUM(BF63:BI63)</f>
        <v>323993863.42219996</v>
      </c>
      <c r="BK63" s="470">
        <f t="shared" si="76"/>
        <v>93197655.469999999</v>
      </c>
      <c r="BL63" s="470">
        <f t="shared" si="76"/>
        <v>187008207.39577141</v>
      </c>
      <c r="BM63" s="470">
        <f t="shared" si="76"/>
        <v>15960844.23587222</v>
      </c>
      <c r="BN63" s="470">
        <f t="shared" si="76"/>
        <v>0</v>
      </c>
      <c r="BO63" s="461">
        <f t="shared" ref="BO63" si="86">SUM(BK63:BN63)</f>
        <v>296166707.10164362</v>
      </c>
      <c r="BP63" s="470">
        <f t="shared" ref="BP63:DV63" si="87">BP58+BP38+SUM(BP10:BP36)</f>
        <v>3467371.8630999988</v>
      </c>
      <c r="BQ63" s="470">
        <f t="shared" si="87"/>
        <v>17554604.579900749</v>
      </c>
      <c r="BR63" s="470">
        <f t="shared" si="87"/>
        <v>978131.99881523172</v>
      </c>
      <c r="BS63" s="470">
        <f t="shared" si="87"/>
        <v>0</v>
      </c>
      <c r="BT63" s="461">
        <f t="shared" ref="BT63" si="88">SUM(BP63:BS63)</f>
        <v>22000108.44181598</v>
      </c>
      <c r="BU63" s="470">
        <f t="shared" si="87"/>
        <v>3420037.9499999993</v>
      </c>
      <c r="BV63" s="470">
        <f t="shared" si="87"/>
        <v>17362584.491800752</v>
      </c>
      <c r="BW63" s="470">
        <f t="shared" si="87"/>
        <v>969539.44671523164</v>
      </c>
      <c r="BX63" s="470">
        <f t="shared" si="87"/>
        <v>0</v>
      </c>
      <c r="BY63" s="470">
        <f t="shared" si="87"/>
        <v>21752161.888515983</v>
      </c>
      <c r="BZ63" s="470">
        <f t="shared" si="87"/>
        <v>47333.913100000005</v>
      </c>
      <c r="CA63" s="470">
        <f t="shared" si="87"/>
        <v>192020.08809999999</v>
      </c>
      <c r="CB63" s="470">
        <f t="shared" si="87"/>
        <v>8592.5521000000008</v>
      </c>
      <c r="CC63" s="470">
        <f t="shared" si="87"/>
        <v>0</v>
      </c>
      <c r="CD63" s="461">
        <f t="shared" ref="CD63" si="89">SUM(BZ63:CC63)</f>
        <v>247946.5533</v>
      </c>
      <c r="CE63" s="470">
        <f t="shared" si="87"/>
        <v>1176042.0599999998</v>
      </c>
      <c r="CF63" s="470">
        <f t="shared" si="87"/>
        <v>3065436.4591999999</v>
      </c>
      <c r="CG63" s="470">
        <f t="shared" si="87"/>
        <v>146606.63660000003</v>
      </c>
      <c r="CH63" s="470">
        <f t="shared" si="87"/>
        <v>0</v>
      </c>
      <c r="CI63" s="461">
        <f t="shared" ref="CI63" si="90">SUM(CE63:CH63)</f>
        <v>4388085.1557999998</v>
      </c>
      <c r="CJ63" s="470">
        <f t="shared" si="87"/>
        <v>2533.7337999999995</v>
      </c>
      <c r="CK63" s="470">
        <f t="shared" si="87"/>
        <v>176615.01070000001</v>
      </c>
      <c r="CL63" s="470">
        <f t="shared" si="87"/>
        <v>0</v>
      </c>
      <c r="CM63" s="470">
        <f t="shared" si="87"/>
        <v>0</v>
      </c>
      <c r="CN63" s="461">
        <f t="shared" ref="CN63" si="91">SUM(CJ63:CM63)</f>
        <v>179148.7445</v>
      </c>
      <c r="CO63" s="470">
        <f t="shared" si="87"/>
        <v>13181.28</v>
      </c>
      <c r="CP63" s="470">
        <f t="shared" si="87"/>
        <v>49.088200000000001</v>
      </c>
      <c r="CQ63" s="470">
        <f t="shared" si="87"/>
        <v>0</v>
      </c>
      <c r="CR63" s="470">
        <f t="shared" si="87"/>
        <v>0</v>
      </c>
      <c r="CS63" s="461">
        <f t="shared" ref="CS63" si="92">SUM(CO63:CR63)</f>
        <v>13230.368200000001</v>
      </c>
      <c r="CT63" s="470">
        <f t="shared" si="87"/>
        <v>0</v>
      </c>
      <c r="CU63" s="470">
        <f t="shared" si="87"/>
        <v>0</v>
      </c>
      <c r="CV63" s="470">
        <f t="shared" si="87"/>
        <v>0</v>
      </c>
      <c r="CW63" s="470">
        <f t="shared" si="87"/>
        <v>0</v>
      </c>
      <c r="CX63" s="461">
        <f t="shared" ref="CX63" si="93">SUM(CT63:CW63)</f>
        <v>0</v>
      </c>
      <c r="CY63" s="470">
        <f t="shared" si="87"/>
        <v>388.37599999999998</v>
      </c>
      <c r="CZ63" s="470">
        <f t="shared" si="87"/>
        <v>283.70259999999996</v>
      </c>
      <c r="DA63" s="470">
        <f t="shared" si="87"/>
        <v>175.90699999999998</v>
      </c>
      <c r="DB63" s="470">
        <f t="shared" si="87"/>
        <v>0</v>
      </c>
      <c r="DC63" s="461">
        <f t="shared" ref="DC63" si="94">SUM(CY63:DB63)</f>
        <v>847.98559999999998</v>
      </c>
      <c r="DD63" s="470">
        <f t="shared" si="87"/>
        <v>272.72749999999996</v>
      </c>
      <c r="DE63" s="470">
        <f t="shared" si="87"/>
        <v>165.37369999999999</v>
      </c>
      <c r="DF63" s="470">
        <f t="shared" si="87"/>
        <v>87.412999999999997</v>
      </c>
      <c r="DG63" s="470">
        <f t="shared" si="87"/>
        <v>0</v>
      </c>
      <c r="DH63" s="461">
        <f t="shared" ref="DH63" si="95">SUM(DD63:DG63)</f>
        <v>525.51419999999996</v>
      </c>
      <c r="DI63" s="470">
        <f t="shared" si="87"/>
        <v>1521.9879999999998</v>
      </c>
      <c r="DJ63" s="470">
        <f t="shared" si="87"/>
        <v>2525.9834000000001</v>
      </c>
      <c r="DK63" s="470">
        <f t="shared" si="87"/>
        <v>1475.7983999999999</v>
      </c>
      <c r="DL63" s="470">
        <f t="shared" si="87"/>
        <v>0</v>
      </c>
      <c r="DM63" s="461">
        <f t="shared" ref="DM63" si="96">SUM(DI63:DL63)</f>
        <v>5523.7698</v>
      </c>
      <c r="DN63" s="470">
        <f t="shared" si="87"/>
        <v>1111.6546000000001</v>
      </c>
      <c r="DO63" s="470">
        <f t="shared" si="87"/>
        <v>1991.8622</v>
      </c>
      <c r="DP63" s="470">
        <f t="shared" si="87"/>
        <v>1257.3922</v>
      </c>
      <c r="DQ63" s="470">
        <f t="shared" si="87"/>
        <v>0</v>
      </c>
      <c r="DR63" s="461">
        <f t="shared" ref="DR63" si="97">SUM(DN63:DQ63)</f>
        <v>4360.9090000000006</v>
      </c>
      <c r="DS63" s="470">
        <f t="shared" si="87"/>
        <v>23554755.240000002</v>
      </c>
      <c r="DT63" s="470">
        <f t="shared" si="87"/>
        <v>1995117.2760000001</v>
      </c>
      <c r="DU63" s="470">
        <f t="shared" si="87"/>
        <v>0</v>
      </c>
      <c r="DV63" s="470">
        <f t="shared" si="87"/>
        <v>0</v>
      </c>
      <c r="DW63" s="461">
        <f t="shared" ref="DW63" si="98">SUM(DS63:DV63)</f>
        <v>25549872.516000003</v>
      </c>
      <c r="DX63" s="472"/>
    </row>
    <row r="64" spans="1:128">
      <c r="A64" s="478">
        <v>38.1</v>
      </c>
      <c r="B64" s="475" t="s">
        <v>637</v>
      </c>
      <c r="C64" s="464"/>
      <c r="D64" s="464"/>
      <c r="E64" s="464"/>
      <c r="F64" s="464"/>
      <c r="G64" s="461">
        <f t="shared" si="69"/>
        <v>0</v>
      </c>
      <c r="H64" s="464"/>
      <c r="I64" s="464"/>
      <c r="J64" s="464"/>
      <c r="K64" s="464"/>
      <c r="L64" s="461">
        <f t="shared" si="48"/>
        <v>0</v>
      </c>
      <c r="M64" s="464"/>
      <c r="N64" s="464"/>
      <c r="O64" s="464"/>
      <c r="P64" s="464"/>
      <c r="Q64" s="461">
        <f t="shared" si="49"/>
        <v>0</v>
      </c>
      <c r="R64" s="464"/>
      <c r="S64" s="464"/>
      <c r="T64" s="464"/>
      <c r="U64" s="464"/>
      <c r="V64" s="461">
        <f t="shared" si="50"/>
        <v>0</v>
      </c>
      <c r="W64" s="464"/>
      <c r="X64" s="464"/>
      <c r="Y64" s="464"/>
      <c r="Z64" s="464"/>
      <c r="AA64" s="461">
        <f t="shared" si="51"/>
        <v>0</v>
      </c>
      <c r="AB64" s="464"/>
      <c r="AC64" s="464"/>
      <c r="AD64" s="464"/>
      <c r="AE64" s="464"/>
      <c r="AF64" s="461">
        <f t="shared" si="52"/>
        <v>0</v>
      </c>
      <c r="AG64" s="464"/>
      <c r="AH64" s="464"/>
      <c r="AI64" s="464"/>
      <c r="AJ64" s="464"/>
      <c r="AK64" s="461">
        <f t="shared" si="53"/>
        <v>0</v>
      </c>
      <c r="AL64" s="464"/>
      <c r="AM64" s="464"/>
      <c r="AN64" s="464"/>
      <c r="AO64" s="464"/>
      <c r="AP64" s="461">
        <f t="shared" si="54"/>
        <v>0</v>
      </c>
      <c r="AQ64" s="464"/>
      <c r="AR64" s="464"/>
      <c r="AS64" s="464"/>
      <c r="AT64" s="464"/>
      <c r="AU64" s="461">
        <f t="shared" si="7"/>
        <v>0</v>
      </c>
      <c r="AV64" s="464"/>
      <c r="AW64" s="464"/>
      <c r="AX64" s="464"/>
      <c r="AY64" s="464"/>
      <c r="AZ64" s="461">
        <f t="shared" si="8"/>
        <v>0</v>
      </c>
      <c r="BA64" s="464">
        <f t="shared" si="9"/>
        <v>0</v>
      </c>
      <c r="BB64" s="464">
        <f t="shared" si="9"/>
        <v>0</v>
      </c>
      <c r="BC64" s="464">
        <f t="shared" si="9"/>
        <v>0</v>
      </c>
      <c r="BD64" s="464">
        <f t="shared" si="9"/>
        <v>0</v>
      </c>
      <c r="BE64" s="461">
        <f t="shared" si="10"/>
        <v>0</v>
      </c>
      <c r="BF64" s="464"/>
      <c r="BG64" s="464"/>
      <c r="BH64" s="464"/>
      <c r="BI64" s="464"/>
      <c r="BJ64" s="461">
        <f t="shared" si="55"/>
        <v>0</v>
      </c>
      <c r="BK64" s="464"/>
      <c r="BL64" s="464"/>
      <c r="BM64" s="464"/>
      <c r="BN64" s="464"/>
      <c r="BO64" s="461">
        <f t="shared" si="56"/>
        <v>0</v>
      </c>
      <c r="BP64" s="460">
        <f t="shared" ref="BP64:BP70" si="99">BU64+BZ64</f>
        <v>0</v>
      </c>
      <c r="BQ64" s="460">
        <f t="shared" ref="BQ64:BQ70" si="100">BV64+CA64</f>
        <v>0</v>
      </c>
      <c r="BR64" s="460">
        <f t="shared" ref="BR64:BR70" si="101">BW64+CB64</f>
        <v>0</v>
      </c>
      <c r="BS64" s="460">
        <f t="shared" ref="BS64:BS70" si="102">BX64+CC64</f>
        <v>0</v>
      </c>
      <c r="BT64" s="461">
        <f t="shared" si="74"/>
        <v>0</v>
      </c>
      <c r="BU64" s="464"/>
      <c r="BV64" s="464"/>
      <c r="BW64" s="464"/>
      <c r="BX64" s="464"/>
      <c r="BY64" s="461">
        <f t="shared" si="59"/>
        <v>0</v>
      </c>
      <c r="BZ64" s="464"/>
      <c r="CA64" s="464"/>
      <c r="CB64" s="464"/>
      <c r="CC64" s="464"/>
      <c r="CD64" s="461">
        <f t="shared" si="75"/>
        <v>0</v>
      </c>
      <c r="CE64" s="464"/>
      <c r="CF64" s="464"/>
      <c r="CG64" s="464"/>
      <c r="CH64" s="464"/>
      <c r="CI64" s="461">
        <f t="shared" si="60"/>
        <v>0</v>
      </c>
      <c r="CJ64" s="464"/>
      <c r="CK64" s="464"/>
      <c r="CL64" s="464"/>
      <c r="CM64" s="464"/>
      <c r="CN64" s="461">
        <f t="shared" si="61"/>
        <v>0</v>
      </c>
      <c r="CO64" s="464"/>
      <c r="CP64" s="464"/>
      <c r="CQ64" s="464"/>
      <c r="CR64" s="464"/>
      <c r="CS64" s="461">
        <f t="shared" si="62"/>
        <v>0</v>
      </c>
      <c r="CT64" s="464"/>
      <c r="CU64" s="464"/>
      <c r="CV64" s="464"/>
      <c r="CW64" s="464"/>
      <c r="CX64" s="461">
        <f t="shared" si="63"/>
        <v>0</v>
      </c>
      <c r="CY64" s="464"/>
      <c r="CZ64" s="464"/>
      <c r="DA64" s="464"/>
      <c r="DB64" s="464"/>
      <c r="DC64" s="461">
        <f t="shared" si="64"/>
        <v>0</v>
      </c>
      <c r="DD64" s="464"/>
      <c r="DE64" s="464"/>
      <c r="DF64" s="464"/>
      <c r="DG64" s="464"/>
      <c r="DH64" s="461">
        <f t="shared" si="65"/>
        <v>0</v>
      </c>
      <c r="DI64" s="464"/>
      <c r="DJ64" s="464"/>
      <c r="DK64" s="464"/>
      <c r="DL64" s="464"/>
      <c r="DM64" s="461">
        <f t="shared" si="66"/>
        <v>0</v>
      </c>
      <c r="DN64" s="464"/>
      <c r="DO64" s="464"/>
      <c r="DP64" s="464"/>
      <c r="DQ64" s="464"/>
      <c r="DR64" s="461">
        <f t="shared" si="67"/>
        <v>0</v>
      </c>
      <c r="DS64" s="464"/>
      <c r="DT64" s="464"/>
      <c r="DU64" s="464"/>
      <c r="DV64" s="464"/>
      <c r="DW64" s="465">
        <f t="shared" si="68"/>
        <v>0</v>
      </c>
    </row>
    <row r="65" spans="1:128">
      <c r="A65" s="478" t="s">
        <v>638</v>
      </c>
      <c r="B65" s="484" t="s">
        <v>639</v>
      </c>
      <c r="C65" s="464"/>
      <c r="D65" s="464"/>
      <c r="E65" s="464"/>
      <c r="F65" s="464"/>
      <c r="G65" s="461">
        <f t="shared" si="69"/>
        <v>0</v>
      </c>
      <c r="H65" s="464"/>
      <c r="I65" s="464"/>
      <c r="J65" s="464"/>
      <c r="K65" s="464"/>
      <c r="L65" s="461">
        <f t="shared" si="48"/>
        <v>0</v>
      </c>
      <c r="M65" s="464"/>
      <c r="N65" s="464"/>
      <c r="O65" s="464"/>
      <c r="P65" s="464"/>
      <c r="Q65" s="461">
        <f t="shared" si="49"/>
        <v>0</v>
      </c>
      <c r="R65" s="464"/>
      <c r="S65" s="464"/>
      <c r="T65" s="464"/>
      <c r="U65" s="464"/>
      <c r="V65" s="461">
        <f t="shared" si="50"/>
        <v>0</v>
      </c>
      <c r="W65" s="464"/>
      <c r="X65" s="464"/>
      <c r="Y65" s="464"/>
      <c r="Z65" s="464"/>
      <c r="AA65" s="461">
        <f t="shared" si="51"/>
        <v>0</v>
      </c>
      <c r="AB65" s="464"/>
      <c r="AC65" s="464"/>
      <c r="AD65" s="464"/>
      <c r="AE65" s="464"/>
      <c r="AF65" s="461">
        <f t="shared" si="52"/>
        <v>0</v>
      </c>
      <c r="AG65" s="464"/>
      <c r="AH65" s="464"/>
      <c r="AI65" s="464"/>
      <c r="AJ65" s="464"/>
      <c r="AK65" s="461">
        <f t="shared" si="53"/>
        <v>0</v>
      </c>
      <c r="AL65" s="464"/>
      <c r="AM65" s="464"/>
      <c r="AN65" s="464"/>
      <c r="AO65" s="464"/>
      <c r="AP65" s="461">
        <f t="shared" si="54"/>
        <v>0</v>
      </c>
      <c r="AQ65" s="464"/>
      <c r="AR65" s="464"/>
      <c r="AS65" s="464"/>
      <c r="AT65" s="464"/>
      <c r="AU65" s="461">
        <f t="shared" si="7"/>
        <v>0</v>
      </c>
      <c r="AV65" s="464"/>
      <c r="AW65" s="464"/>
      <c r="AX65" s="464"/>
      <c r="AY65" s="464"/>
      <c r="AZ65" s="461">
        <f t="shared" si="8"/>
        <v>0</v>
      </c>
      <c r="BA65" s="464">
        <f t="shared" si="9"/>
        <v>0</v>
      </c>
      <c r="BB65" s="464">
        <f t="shared" si="9"/>
        <v>0</v>
      </c>
      <c r="BC65" s="464">
        <f t="shared" si="9"/>
        <v>0</v>
      </c>
      <c r="BD65" s="464">
        <f t="shared" si="9"/>
        <v>0</v>
      </c>
      <c r="BE65" s="461">
        <f t="shared" si="10"/>
        <v>0</v>
      </c>
      <c r="BF65" s="464"/>
      <c r="BG65" s="464"/>
      <c r="BH65" s="464"/>
      <c r="BI65" s="464"/>
      <c r="BJ65" s="461">
        <f t="shared" si="55"/>
        <v>0</v>
      </c>
      <c r="BK65" s="464"/>
      <c r="BL65" s="464"/>
      <c r="BM65" s="464"/>
      <c r="BN65" s="464"/>
      <c r="BO65" s="461">
        <f t="shared" si="56"/>
        <v>0</v>
      </c>
      <c r="BP65" s="460">
        <f t="shared" si="99"/>
        <v>0</v>
      </c>
      <c r="BQ65" s="460">
        <f t="shared" si="100"/>
        <v>0</v>
      </c>
      <c r="BR65" s="460">
        <f t="shared" si="101"/>
        <v>0</v>
      </c>
      <c r="BS65" s="460">
        <f t="shared" si="102"/>
        <v>0</v>
      </c>
      <c r="BT65" s="461">
        <f t="shared" si="74"/>
        <v>0</v>
      </c>
      <c r="BU65" s="464"/>
      <c r="BV65" s="464"/>
      <c r="BW65" s="464"/>
      <c r="BX65" s="464"/>
      <c r="BY65" s="461">
        <f t="shared" si="59"/>
        <v>0</v>
      </c>
      <c r="BZ65" s="464"/>
      <c r="CA65" s="464"/>
      <c r="CB65" s="464"/>
      <c r="CC65" s="464"/>
      <c r="CD65" s="461">
        <f t="shared" si="75"/>
        <v>0</v>
      </c>
      <c r="CE65" s="464"/>
      <c r="CF65" s="464"/>
      <c r="CG65" s="464"/>
      <c r="CH65" s="464"/>
      <c r="CI65" s="461">
        <f t="shared" si="60"/>
        <v>0</v>
      </c>
      <c r="CJ65" s="464"/>
      <c r="CK65" s="464"/>
      <c r="CL65" s="464"/>
      <c r="CM65" s="464"/>
      <c r="CN65" s="461">
        <f t="shared" si="61"/>
        <v>0</v>
      </c>
      <c r="CO65" s="464"/>
      <c r="CP65" s="464"/>
      <c r="CQ65" s="464"/>
      <c r="CR65" s="464"/>
      <c r="CS65" s="461">
        <f t="shared" si="62"/>
        <v>0</v>
      </c>
      <c r="CT65" s="464"/>
      <c r="CU65" s="464"/>
      <c r="CV65" s="464"/>
      <c r="CW65" s="464"/>
      <c r="CX65" s="461">
        <f t="shared" si="63"/>
        <v>0</v>
      </c>
      <c r="CY65" s="464"/>
      <c r="CZ65" s="464"/>
      <c r="DA65" s="464"/>
      <c r="DB65" s="464"/>
      <c r="DC65" s="461">
        <f t="shared" si="64"/>
        <v>0</v>
      </c>
      <c r="DD65" s="464"/>
      <c r="DE65" s="464"/>
      <c r="DF65" s="464"/>
      <c r="DG65" s="464"/>
      <c r="DH65" s="461">
        <f t="shared" si="65"/>
        <v>0</v>
      </c>
      <c r="DI65" s="464"/>
      <c r="DJ65" s="464"/>
      <c r="DK65" s="464"/>
      <c r="DL65" s="464"/>
      <c r="DM65" s="461">
        <f t="shared" si="66"/>
        <v>0</v>
      </c>
      <c r="DN65" s="464"/>
      <c r="DO65" s="464"/>
      <c r="DP65" s="464"/>
      <c r="DQ65" s="464"/>
      <c r="DR65" s="461">
        <f t="shared" si="67"/>
        <v>0</v>
      </c>
      <c r="DS65" s="464"/>
      <c r="DT65" s="464"/>
      <c r="DU65" s="464"/>
      <c r="DV65" s="464"/>
      <c r="DW65" s="465">
        <f t="shared" si="68"/>
        <v>0</v>
      </c>
    </row>
    <row r="66" spans="1:128">
      <c r="A66" s="478" t="s">
        <v>640</v>
      </c>
      <c r="B66" s="484" t="s">
        <v>641</v>
      </c>
      <c r="C66" s="464"/>
      <c r="D66" s="464"/>
      <c r="E66" s="464"/>
      <c r="F66" s="464"/>
      <c r="G66" s="461">
        <f t="shared" si="69"/>
        <v>0</v>
      </c>
      <c r="H66" s="464"/>
      <c r="I66" s="464"/>
      <c r="J66" s="464"/>
      <c r="K66" s="464"/>
      <c r="L66" s="461">
        <f t="shared" si="48"/>
        <v>0</v>
      </c>
      <c r="M66" s="464"/>
      <c r="N66" s="464"/>
      <c r="O66" s="464"/>
      <c r="P66" s="464"/>
      <c r="Q66" s="461">
        <f t="shared" si="49"/>
        <v>0</v>
      </c>
      <c r="R66" s="464"/>
      <c r="S66" s="464"/>
      <c r="T66" s="464"/>
      <c r="U66" s="464"/>
      <c r="V66" s="461">
        <f t="shared" si="50"/>
        <v>0</v>
      </c>
      <c r="W66" s="464"/>
      <c r="X66" s="464"/>
      <c r="Y66" s="464"/>
      <c r="Z66" s="464"/>
      <c r="AA66" s="461">
        <f t="shared" si="51"/>
        <v>0</v>
      </c>
      <c r="AB66" s="464"/>
      <c r="AC66" s="464"/>
      <c r="AD66" s="464"/>
      <c r="AE66" s="464"/>
      <c r="AF66" s="461">
        <f t="shared" si="52"/>
        <v>0</v>
      </c>
      <c r="AG66" s="464"/>
      <c r="AH66" s="464"/>
      <c r="AI66" s="464"/>
      <c r="AJ66" s="464"/>
      <c r="AK66" s="461">
        <f t="shared" si="53"/>
        <v>0</v>
      </c>
      <c r="AL66" s="464"/>
      <c r="AM66" s="464"/>
      <c r="AN66" s="464"/>
      <c r="AO66" s="464"/>
      <c r="AP66" s="461">
        <f t="shared" si="54"/>
        <v>0</v>
      </c>
      <c r="AQ66" s="464"/>
      <c r="AR66" s="464"/>
      <c r="AS66" s="464"/>
      <c r="AT66" s="464"/>
      <c r="AU66" s="461">
        <f t="shared" si="7"/>
        <v>0</v>
      </c>
      <c r="AV66" s="464"/>
      <c r="AW66" s="464"/>
      <c r="AX66" s="464"/>
      <c r="AY66" s="464"/>
      <c r="AZ66" s="461">
        <f t="shared" si="8"/>
        <v>0</v>
      </c>
      <c r="BA66" s="464">
        <f t="shared" si="9"/>
        <v>0</v>
      </c>
      <c r="BB66" s="464">
        <f t="shared" si="9"/>
        <v>0</v>
      </c>
      <c r="BC66" s="464">
        <f t="shared" si="9"/>
        <v>0</v>
      </c>
      <c r="BD66" s="464">
        <f t="shared" si="9"/>
        <v>0</v>
      </c>
      <c r="BE66" s="461">
        <f t="shared" si="10"/>
        <v>0</v>
      </c>
      <c r="BF66" s="464"/>
      <c r="BG66" s="464"/>
      <c r="BH66" s="464"/>
      <c r="BI66" s="464"/>
      <c r="BJ66" s="461">
        <f t="shared" si="55"/>
        <v>0</v>
      </c>
      <c r="BK66" s="464"/>
      <c r="BL66" s="464"/>
      <c r="BM66" s="464"/>
      <c r="BN66" s="464"/>
      <c r="BO66" s="461">
        <f t="shared" si="56"/>
        <v>0</v>
      </c>
      <c r="BP66" s="460">
        <f t="shared" si="99"/>
        <v>0</v>
      </c>
      <c r="BQ66" s="460">
        <f t="shared" si="100"/>
        <v>0</v>
      </c>
      <c r="BR66" s="460">
        <f t="shared" si="101"/>
        <v>0</v>
      </c>
      <c r="BS66" s="460">
        <f t="shared" si="102"/>
        <v>0</v>
      </c>
      <c r="BT66" s="461">
        <f t="shared" si="74"/>
        <v>0</v>
      </c>
      <c r="BU66" s="464"/>
      <c r="BV66" s="464"/>
      <c r="BW66" s="464"/>
      <c r="BX66" s="464"/>
      <c r="BY66" s="461">
        <f t="shared" si="59"/>
        <v>0</v>
      </c>
      <c r="BZ66" s="464"/>
      <c r="CA66" s="464"/>
      <c r="CB66" s="464"/>
      <c r="CC66" s="464"/>
      <c r="CD66" s="461">
        <f t="shared" si="75"/>
        <v>0</v>
      </c>
      <c r="CE66" s="464"/>
      <c r="CF66" s="464"/>
      <c r="CG66" s="464"/>
      <c r="CH66" s="464"/>
      <c r="CI66" s="461">
        <f t="shared" si="60"/>
        <v>0</v>
      </c>
      <c r="CJ66" s="464"/>
      <c r="CK66" s="464"/>
      <c r="CL66" s="464"/>
      <c r="CM66" s="464"/>
      <c r="CN66" s="461">
        <f t="shared" si="61"/>
        <v>0</v>
      </c>
      <c r="CO66" s="464"/>
      <c r="CP66" s="464"/>
      <c r="CQ66" s="464"/>
      <c r="CR66" s="464"/>
      <c r="CS66" s="461">
        <f t="shared" si="62"/>
        <v>0</v>
      </c>
      <c r="CT66" s="464"/>
      <c r="CU66" s="464"/>
      <c r="CV66" s="464"/>
      <c r="CW66" s="464"/>
      <c r="CX66" s="461">
        <f t="shared" si="63"/>
        <v>0</v>
      </c>
      <c r="CY66" s="464"/>
      <c r="CZ66" s="464"/>
      <c r="DA66" s="464"/>
      <c r="DB66" s="464"/>
      <c r="DC66" s="461">
        <f t="shared" si="64"/>
        <v>0</v>
      </c>
      <c r="DD66" s="464"/>
      <c r="DE66" s="464"/>
      <c r="DF66" s="464"/>
      <c r="DG66" s="464"/>
      <c r="DH66" s="461">
        <f t="shared" si="65"/>
        <v>0</v>
      </c>
      <c r="DI66" s="464"/>
      <c r="DJ66" s="464"/>
      <c r="DK66" s="464"/>
      <c r="DL66" s="464"/>
      <c r="DM66" s="461">
        <f t="shared" si="66"/>
        <v>0</v>
      </c>
      <c r="DN66" s="464"/>
      <c r="DO66" s="464"/>
      <c r="DP66" s="464"/>
      <c r="DQ66" s="464"/>
      <c r="DR66" s="461">
        <f t="shared" si="67"/>
        <v>0</v>
      </c>
      <c r="DS66" s="464"/>
      <c r="DT66" s="464"/>
      <c r="DU66" s="464"/>
      <c r="DV66" s="464"/>
      <c r="DW66" s="465">
        <f t="shared" si="68"/>
        <v>0</v>
      </c>
    </row>
    <row r="67" spans="1:128">
      <c r="A67" s="478" t="s">
        <v>642</v>
      </c>
      <c r="B67" s="484" t="s">
        <v>643</v>
      </c>
      <c r="C67" s="464"/>
      <c r="D67" s="464"/>
      <c r="E67" s="464"/>
      <c r="F67" s="464"/>
      <c r="G67" s="461">
        <f t="shared" si="69"/>
        <v>0</v>
      </c>
      <c r="H67" s="464"/>
      <c r="I67" s="464"/>
      <c r="J67" s="464"/>
      <c r="K67" s="464"/>
      <c r="L67" s="461">
        <f t="shared" si="48"/>
        <v>0</v>
      </c>
      <c r="M67" s="464"/>
      <c r="N67" s="464"/>
      <c r="O67" s="464"/>
      <c r="P67" s="464"/>
      <c r="Q67" s="461">
        <f t="shared" si="49"/>
        <v>0</v>
      </c>
      <c r="R67" s="464"/>
      <c r="S67" s="464"/>
      <c r="T67" s="464"/>
      <c r="U67" s="464"/>
      <c r="V67" s="461">
        <f t="shared" si="50"/>
        <v>0</v>
      </c>
      <c r="W67" s="464"/>
      <c r="X67" s="464"/>
      <c r="Y67" s="464"/>
      <c r="Z67" s="464"/>
      <c r="AA67" s="461">
        <f t="shared" si="51"/>
        <v>0</v>
      </c>
      <c r="AB67" s="464"/>
      <c r="AC67" s="464"/>
      <c r="AD67" s="464"/>
      <c r="AE67" s="464"/>
      <c r="AF67" s="461">
        <f t="shared" si="52"/>
        <v>0</v>
      </c>
      <c r="AG67" s="464"/>
      <c r="AH67" s="464"/>
      <c r="AI67" s="464"/>
      <c r="AJ67" s="464"/>
      <c r="AK67" s="461">
        <f t="shared" si="53"/>
        <v>0</v>
      </c>
      <c r="AL67" s="464"/>
      <c r="AM67" s="464"/>
      <c r="AN67" s="464"/>
      <c r="AO67" s="464"/>
      <c r="AP67" s="461">
        <f t="shared" si="54"/>
        <v>0</v>
      </c>
      <c r="AQ67" s="464"/>
      <c r="AR67" s="464"/>
      <c r="AS67" s="464"/>
      <c r="AT67" s="464"/>
      <c r="AU67" s="461">
        <f t="shared" si="7"/>
        <v>0</v>
      </c>
      <c r="AV67" s="464"/>
      <c r="AW67" s="464"/>
      <c r="AX67" s="464"/>
      <c r="AY67" s="464"/>
      <c r="AZ67" s="461">
        <f t="shared" si="8"/>
        <v>0</v>
      </c>
      <c r="BA67" s="464">
        <f t="shared" si="9"/>
        <v>0</v>
      </c>
      <c r="BB67" s="464">
        <f t="shared" si="9"/>
        <v>0</v>
      </c>
      <c r="BC67" s="464">
        <f t="shared" si="9"/>
        <v>0</v>
      </c>
      <c r="BD67" s="464">
        <f t="shared" si="9"/>
        <v>0</v>
      </c>
      <c r="BE67" s="461">
        <f t="shared" si="10"/>
        <v>0</v>
      </c>
      <c r="BF67" s="464"/>
      <c r="BG67" s="464"/>
      <c r="BH67" s="464"/>
      <c r="BI67" s="464"/>
      <c r="BJ67" s="461">
        <f t="shared" si="55"/>
        <v>0</v>
      </c>
      <c r="BK67" s="464"/>
      <c r="BL67" s="464"/>
      <c r="BM67" s="464"/>
      <c r="BN67" s="464"/>
      <c r="BO67" s="461">
        <f t="shared" si="56"/>
        <v>0</v>
      </c>
      <c r="BP67" s="460">
        <f t="shared" si="99"/>
        <v>0</v>
      </c>
      <c r="BQ67" s="460">
        <f t="shared" si="100"/>
        <v>0</v>
      </c>
      <c r="BR67" s="460">
        <f t="shared" si="101"/>
        <v>0</v>
      </c>
      <c r="BS67" s="460">
        <f t="shared" si="102"/>
        <v>0</v>
      </c>
      <c r="BT67" s="461">
        <f t="shared" si="74"/>
        <v>0</v>
      </c>
      <c r="BU67" s="464"/>
      <c r="BV67" s="464"/>
      <c r="BW67" s="464"/>
      <c r="BX67" s="464"/>
      <c r="BY67" s="461">
        <f t="shared" si="59"/>
        <v>0</v>
      </c>
      <c r="BZ67" s="464"/>
      <c r="CA67" s="464"/>
      <c r="CB67" s="464"/>
      <c r="CC67" s="464"/>
      <c r="CD67" s="461">
        <f t="shared" si="75"/>
        <v>0</v>
      </c>
      <c r="CE67" s="464"/>
      <c r="CF67" s="464"/>
      <c r="CG67" s="464"/>
      <c r="CH67" s="464"/>
      <c r="CI67" s="461">
        <f t="shared" si="60"/>
        <v>0</v>
      </c>
      <c r="CJ67" s="464"/>
      <c r="CK67" s="464"/>
      <c r="CL67" s="464"/>
      <c r="CM67" s="464"/>
      <c r="CN67" s="461">
        <f t="shared" si="61"/>
        <v>0</v>
      </c>
      <c r="CO67" s="464"/>
      <c r="CP67" s="464"/>
      <c r="CQ67" s="464"/>
      <c r="CR67" s="464"/>
      <c r="CS67" s="461">
        <f t="shared" si="62"/>
        <v>0</v>
      </c>
      <c r="CT67" s="464"/>
      <c r="CU67" s="464"/>
      <c r="CV67" s="464"/>
      <c r="CW67" s="464"/>
      <c r="CX67" s="461">
        <f t="shared" si="63"/>
        <v>0</v>
      </c>
      <c r="CY67" s="464"/>
      <c r="CZ67" s="464"/>
      <c r="DA67" s="464"/>
      <c r="DB67" s="464"/>
      <c r="DC67" s="461">
        <f t="shared" si="64"/>
        <v>0</v>
      </c>
      <c r="DD67" s="464"/>
      <c r="DE67" s="464"/>
      <c r="DF67" s="464"/>
      <c r="DG67" s="464"/>
      <c r="DH67" s="461">
        <f t="shared" si="65"/>
        <v>0</v>
      </c>
      <c r="DI67" s="464"/>
      <c r="DJ67" s="464"/>
      <c r="DK67" s="464"/>
      <c r="DL67" s="464"/>
      <c r="DM67" s="461">
        <f t="shared" si="66"/>
        <v>0</v>
      </c>
      <c r="DN67" s="464"/>
      <c r="DO67" s="464"/>
      <c r="DP67" s="464"/>
      <c r="DQ67" s="464"/>
      <c r="DR67" s="461">
        <f t="shared" si="67"/>
        <v>0</v>
      </c>
      <c r="DS67" s="464"/>
      <c r="DT67" s="464"/>
      <c r="DU67" s="464"/>
      <c r="DV67" s="464"/>
      <c r="DW67" s="465">
        <f t="shared" si="68"/>
        <v>0</v>
      </c>
    </row>
    <row r="68" spans="1:128">
      <c r="A68" s="478" t="s">
        <v>644</v>
      </c>
      <c r="B68" s="484" t="s">
        <v>645</v>
      </c>
      <c r="C68" s="464"/>
      <c r="D68" s="464"/>
      <c r="E68" s="464"/>
      <c r="F68" s="464"/>
      <c r="G68" s="461">
        <f t="shared" si="69"/>
        <v>0</v>
      </c>
      <c r="H68" s="464"/>
      <c r="I68" s="464"/>
      <c r="J68" s="464"/>
      <c r="K68" s="464"/>
      <c r="L68" s="461">
        <f t="shared" si="48"/>
        <v>0</v>
      </c>
      <c r="M68" s="464"/>
      <c r="N68" s="464"/>
      <c r="O68" s="464"/>
      <c r="P68" s="464"/>
      <c r="Q68" s="461">
        <f t="shared" si="49"/>
        <v>0</v>
      </c>
      <c r="R68" s="464"/>
      <c r="S68" s="464"/>
      <c r="T68" s="464"/>
      <c r="U68" s="464"/>
      <c r="V68" s="461">
        <f t="shared" si="50"/>
        <v>0</v>
      </c>
      <c r="W68" s="464"/>
      <c r="X68" s="464"/>
      <c r="Y68" s="464"/>
      <c r="Z68" s="464"/>
      <c r="AA68" s="461">
        <f t="shared" si="51"/>
        <v>0</v>
      </c>
      <c r="AB68" s="464"/>
      <c r="AC68" s="464"/>
      <c r="AD68" s="464"/>
      <c r="AE68" s="464"/>
      <c r="AF68" s="461">
        <f t="shared" si="52"/>
        <v>0</v>
      </c>
      <c r="AG68" s="464"/>
      <c r="AH68" s="464"/>
      <c r="AI68" s="464"/>
      <c r="AJ68" s="464"/>
      <c r="AK68" s="461">
        <f t="shared" si="53"/>
        <v>0</v>
      </c>
      <c r="AL68" s="464"/>
      <c r="AM68" s="464"/>
      <c r="AN68" s="464"/>
      <c r="AO68" s="464"/>
      <c r="AP68" s="461">
        <f t="shared" si="54"/>
        <v>0</v>
      </c>
      <c r="AQ68" s="464"/>
      <c r="AR68" s="464"/>
      <c r="AS68" s="464"/>
      <c r="AT68" s="464"/>
      <c r="AU68" s="461">
        <f t="shared" si="7"/>
        <v>0</v>
      </c>
      <c r="AV68" s="464"/>
      <c r="AW68" s="464"/>
      <c r="AX68" s="464"/>
      <c r="AY68" s="464"/>
      <c r="AZ68" s="461">
        <f t="shared" si="8"/>
        <v>0</v>
      </c>
      <c r="BA68" s="464">
        <f t="shared" si="9"/>
        <v>0</v>
      </c>
      <c r="BB68" s="464">
        <f t="shared" si="9"/>
        <v>0</v>
      </c>
      <c r="BC68" s="464">
        <f t="shared" si="9"/>
        <v>0</v>
      </c>
      <c r="BD68" s="464">
        <f t="shared" si="9"/>
        <v>0</v>
      </c>
      <c r="BE68" s="461">
        <f t="shared" si="10"/>
        <v>0</v>
      </c>
      <c r="BF68" s="464"/>
      <c r="BG68" s="464"/>
      <c r="BH68" s="464"/>
      <c r="BI68" s="464"/>
      <c r="BJ68" s="461">
        <f t="shared" si="55"/>
        <v>0</v>
      </c>
      <c r="BK68" s="464"/>
      <c r="BL68" s="464"/>
      <c r="BM68" s="464"/>
      <c r="BN68" s="464"/>
      <c r="BO68" s="461">
        <f t="shared" si="56"/>
        <v>0</v>
      </c>
      <c r="BP68" s="460">
        <f t="shared" si="99"/>
        <v>0</v>
      </c>
      <c r="BQ68" s="460">
        <f t="shared" si="100"/>
        <v>0</v>
      </c>
      <c r="BR68" s="460">
        <f t="shared" si="101"/>
        <v>0</v>
      </c>
      <c r="BS68" s="460">
        <f t="shared" si="102"/>
        <v>0</v>
      </c>
      <c r="BT68" s="461">
        <f t="shared" si="74"/>
        <v>0</v>
      </c>
      <c r="BU68" s="464"/>
      <c r="BV68" s="464"/>
      <c r="BW68" s="464"/>
      <c r="BX68" s="464"/>
      <c r="BY68" s="461">
        <f t="shared" si="59"/>
        <v>0</v>
      </c>
      <c r="BZ68" s="464"/>
      <c r="CA68" s="464"/>
      <c r="CB68" s="464"/>
      <c r="CC68" s="464"/>
      <c r="CD68" s="461">
        <f t="shared" si="75"/>
        <v>0</v>
      </c>
      <c r="CE68" s="464"/>
      <c r="CF68" s="464"/>
      <c r="CG68" s="464"/>
      <c r="CH68" s="464"/>
      <c r="CI68" s="461">
        <f t="shared" si="60"/>
        <v>0</v>
      </c>
      <c r="CJ68" s="464"/>
      <c r="CK68" s="464"/>
      <c r="CL68" s="464"/>
      <c r="CM68" s="464"/>
      <c r="CN68" s="461">
        <f t="shared" si="61"/>
        <v>0</v>
      </c>
      <c r="CO68" s="464"/>
      <c r="CP68" s="464"/>
      <c r="CQ68" s="464"/>
      <c r="CR68" s="464"/>
      <c r="CS68" s="461">
        <f t="shared" si="62"/>
        <v>0</v>
      </c>
      <c r="CT68" s="464"/>
      <c r="CU68" s="464"/>
      <c r="CV68" s="464"/>
      <c r="CW68" s="464"/>
      <c r="CX68" s="461">
        <f t="shared" si="63"/>
        <v>0</v>
      </c>
      <c r="CY68" s="464"/>
      <c r="CZ68" s="464"/>
      <c r="DA68" s="464"/>
      <c r="DB68" s="464"/>
      <c r="DC68" s="461">
        <f t="shared" si="64"/>
        <v>0</v>
      </c>
      <c r="DD68" s="464"/>
      <c r="DE68" s="464"/>
      <c r="DF68" s="464"/>
      <c r="DG68" s="464"/>
      <c r="DH68" s="461">
        <f t="shared" si="65"/>
        <v>0</v>
      </c>
      <c r="DI68" s="464"/>
      <c r="DJ68" s="464"/>
      <c r="DK68" s="464"/>
      <c r="DL68" s="464"/>
      <c r="DM68" s="461">
        <f t="shared" si="66"/>
        <v>0</v>
      </c>
      <c r="DN68" s="464"/>
      <c r="DO68" s="464"/>
      <c r="DP68" s="464"/>
      <c r="DQ68" s="464"/>
      <c r="DR68" s="461">
        <f t="shared" si="67"/>
        <v>0</v>
      </c>
      <c r="DS68" s="464"/>
      <c r="DT68" s="464"/>
      <c r="DU68" s="464"/>
      <c r="DV68" s="464"/>
      <c r="DW68" s="465">
        <f t="shared" si="68"/>
        <v>0</v>
      </c>
    </row>
    <row r="69" spans="1:128">
      <c r="A69" s="478" t="s">
        <v>646</v>
      </c>
      <c r="B69" s="484" t="s">
        <v>647</v>
      </c>
      <c r="C69" s="464"/>
      <c r="D69" s="464"/>
      <c r="E69" s="464"/>
      <c r="F69" s="464"/>
      <c r="G69" s="461">
        <f t="shared" si="69"/>
        <v>0</v>
      </c>
      <c r="H69" s="464"/>
      <c r="I69" s="464"/>
      <c r="J69" s="464"/>
      <c r="K69" s="464"/>
      <c r="L69" s="461">
        <f t="shared" si="48"/>
        <v>0</v>
      </c>
      <c r="M69" s="464"/>
      <c r="N69" s="464"/>
      <c r="O69" s="464"/>
      <c r="P69" s="464"/>
      <c r="Q69" s="461">
        <f t="shared" si="49"/>
        <v>0</v>
      </c>
      <c r="R69" s="464"/>
      <c r="S69" s="464"/>
      <c r="T69" s="464"/>
      <c r="U69" s="464"/>
      <c r="V69" s="461">
        <f t="shared" si="50"/>
        <v>0</v>
      </c>
      <c r="W69" s="464"/>
      <c r="X69" s="464"/>
      <c r="Y69" s="464"/>
      <c r="Z69" s="464"/>
      <c r="AA69" s="461">
        <f t="shared" si="51"/>
        <v>0</v>
      </c>
      <c r="AB69" s="464"/>
      <c r="AC69" s="464"/>
      <c r="AD69" s="464"/>
      <c r="AE69" s="464"/>
      <c r="AF69" s="461">
        <f t="shared" si="52"/>
        <v>0</v>
      </c>
      <c r="AG69" s="464"/>
      <c r="AH69" s="464"/>
      <c r="AI69" s="464"/>
      <c r="AJ69" s="464"/>
      <c r="AK69" s="461">
        <f t="shared" si="53"/>
        <v>0</v>
      </c>
      <c r="AL69" s="464"/>
      <c r="AM69" s="464"/>
      <c r="AN69" s="464"/>
      <c r="AO69" s="464"/>
      <c r="AP69" s="461">
        <f t="shared" si="54"/>
        <v>0</v>
      </c>
      <c r="AQ69" s="464"/>
      <c r="AR69" s="464"/>
      <c r="AS69" s="464"/>
      <c r="AT69" s="464"/>
      <c r="AU69" s="461">
        <f t="shared" si="7"/>
        <v>0</v>
      </c>
      <c r="AV69" s="464"/>
      <c r="AW69" s="464"/>
      <c r="AX69" s="464"/>
      <c r="AY69" s="464"/>
      <c r="AZ69" s="461">
        <f t="shared" si="8"/>
        <v>0</v>
      </c>
      <c r="BA69" s="464">
        <f t="shared" si="9"/>
        <v>0</v>
      </c>
      <c r="BB69" s="464">
        <f t="shared" si="9"/>
        <v>0</v>
      </c>
      <c r="BC69" s="464">
        <f t="shared" si="9"/>
        <v>0</v>
      </c>
      <c r="BD69" s="464">
        <f t="shared" si="9"/>
        <v>0</v>
      </c>
      <c r="BE69" s="461">
        <f t="shared" si="10"/>
        <v>0</v>
      </c>
      <c r="BF69" s="464"/>
      <c r="BG69" s="464"/>
      <c r="BH69" s="464"/>
      <c r="BI69" s="464"/>
      <c r="BJ69" s="461">
        <f t="shared" si="55"/>
        <v>0</v>
      </c>
      <c r="BK69" s="464"/>
      <c r="BL69" s="464"/>
      <c r="BM69" s="464"/>
      <c r="BN69" s="464"/>
      <c r="BO69" s="461">
        <f t="shared" si="56"/>
        <v>0</v>
      </c>
      <c r="BP69" s="460">
        <f t="shared" si="99"/>
        <v>0</v>
      </c>
      <c r="BQ69" s="460">
        <f t="shared" si="100"/>
        <v>0</v>
      </c>
      <c r="BR69" s="460">
        <f t="shared" si="101"/>
        <v>0</v>
      </c>
      <c r="BS69" s="460">
        <f t="shared" si="102"/>
        <v>0</v>
      </c>
      <c r="BT69" s="461">
        <f t="shared" si="74"/>
        <v>0</v>
      </c>
      <c r="BU69" s="464"/>
      <c r="BV69" s="464"/>
      <c r="BW69" s="464"/>
      <c r="BX69" s="464"/>
      <c r="BY69" s="461">
        <f t="shared" si="59"/>
        <v>0</v>
      </c>
      <c r="BZ69" s="464"/>
      <c r="CA69" s="464"/>
      <c r="CB69" s="464"/>
      <c r="CC69" s="464"/>
      <c r="CD69" s="461">
        <f t="shared" si="75"/>
        <v>0</v>
      </c>
      <c r="CE69" s="464"/>
      <c r="CF69" s="464"/>
      <c r="CG69" s="464"/>
      <c r="CH69" s="464"/>
      <c r="CI69" s="461">
        <f t="shared" si="60"/>
        <v>0</v>
      </c>
      <c r="CJ69" s="464"/>
      <c r="CK69" s="464"/>
      <c r="CL69" s="464"/>
      <c r="CM69" s="464"/>
      <c r="CN69" s="461">
        <f t="shared" si="61"/>
        <v>0</v>
      </c>
      <c r="CO69" s="464"/>
      <c r="CP69" s="464"/>
      <c r="CQ69" s="464"/>
      <c r="CR69" s="464"/>
      <c r="CS69" s="461">
        <f t="shared" si="62"/>
        <v>0</v>
      </c>
      <c r="CT69" s="464"/>
      <c r="CU69" s="464"/>
      <c r="CV69" s="464"/>
      <c r="CW69" s="464"/>
      <c r="CX69" s="461">
        <f t="shared" si="63"/>
        <v>0</v>
      </c>
      <c r="CY69" s="464"/>
      <c r="CZ69" s="464"/>
      <c r="DA69" s="464"/>
      <c r="DB69" s="464"/>
      <c r="DC69" s="461">
        <f t="shared" si="64"/>
        <v>0</v>
      </c>
      <c r="DD69" s="464"/>
      <c r="DE69" s="464"/>
      <c r="DF69" s="464"/>
      <c r="DG69" s="464"/>
      <c r="DH69" s="461">
        <f t="shared" si="65"/>
        <v>0</v>
      </c>
      <c r="DI69" s="464"/>
      <c r="DJ69" s="464"/>
      <c r="DK69" s="464"/>
      <c r="DL69" s="464"/>
      <c r="DM69" s="461">
        <f t="shared" si="66"/>
        <v>0</v>
      </c>
      <c r="DN69" s="464"/>
      <c r="DO69" s="464"/>
      <c r="DP69" s="464"/>
      <c r="DQ69" s="464"/>
      <c r="DR69" s="461">
        <f t="shared" si="67"/>
        <v>0</v>
      </c>
      <c r="DS69" s="464"/>
      <c r="DT69" s="464"/>
      <c r="DU69" s="464"/>
      <c r="DV69" s="464"/>
      <c r="DW69" s="465">
        <f t="shared" si="68"/>
        <v>0</v>
      </c>
    </row>
    <row r="70" spans="1:128">
      <c r="A70" s="478" t="s">
        <v>648</v>
      </c>
      <c r="B70" s="484" t="s">
        <v>649</v>
      </c>
      <c r="C70" s="464"/>
      <c r="D70" s="464"/>
      <c r="E70" s="464"/>
      <c r="F70" s="464"/>
      <c r="G70" s="461">
        <f t="shared" si="69"/>
        <v>0</v>
      </c>
      <c r="H70" s="464"/>
      <c r="I70" s="464"/>
      <c r="J70" s="464"/>
      <c r="K70" s="464"/>
      <c r="L70" s="461">
        <f t="shared" si="48"/>
        <v>0</v>
      </c>
      <c r="M70" s="464"/>
      <c r="N70" s="464"/>
      <c r="O70" s="464"/>
      <c r="P70" s="464"/>
      <c r="Q70" s="461">
        <f t="shared" si="49"/>
        <v>0</v>
      </c>
      <c r="R70" s="464"/>
      <c r="S70" s="464"/>
      <c r="T70" s="464"/>
      <c r="U70" s="464"/>
      <c r="V70" s="461">
        <f t="shared" si="50"/>
        <v>0</v>
      </c>
      <c r="W70" s="464"/>
      <c r="X70" s="464"/>
      <c r="Y70" s="464"/>
      <c r="Z70" s="464"/>
      <c r="AA70" s="461">
        <f t="shared" si="51"/>
        <v>0</v>
      </c>
      <c r="AB70" s="464"/>
      <c r="AC70" s="464"/>
      <c r="AD70" s="464"/>
      <c r="AE70" s="464"/>
      <c r="AF70" s="461">
        <f t="shared" si="52"/>
        <v>0</v>
      </c>
      <c r="AG70" s="464"/>
      <c r="AH70" s="464"/>
      <c r="AI70" s="464"/>
      <c r="AJ70" s="464"/>
      <c r="AK70" s="461">
        <f t="shared" si="53"/>
        <v>0</v>
      </c>
      <c r="AL70" s="464"/>
      <c r="AM70" s="464"/>
      <c r="AN70" s="464"/>
      <c r="AO70" s="464"/>
      <c r="AP70" s="461">
        <f t="shared" si="54"/>
        <v>0</v>
      </c>
      <c r="AQ70" s="464"/>
      <c r="AR70" s="464"/>
      <c r="AS70" s="464"/>
      <c r="AT70" s="464"/>
      <c r="AU70" s="461">
        <f t="shared" si="7"/>
        <v>0</v>
      </c>
      <c r="AV70" s="464"/>
      <c r="AW70" s="464"/>
      <c r="AX70" s="464"/>
      <c r="AY70" s="464"/>
      <c r="AZ70" s="461">
        <f t="shared" si="8"/>
        <v>0</v>
      </c>
      <c r="BA70" s="464">
        <f t="shared" si="9"/>
        <v>0</v>
      </c>
      <c r="BB70" s="464">
        <f t="shared" si="9"/>
        <v>0</v>
      </c>
      <c r="BC70" s="464">
        <f t="shared" si="9"/>
        <v>0</v>
      </c>
      <c r="BD70" s="464">
        <f t="shared" si="9"/>
        <v>0</v>
      </c>
      <c r="BE70" s="461">
        <f t="shared" si="10"/>
        <v>0</v>
      </c>
      <c r="BF70" s="464"/>
      <c r="BG70" s="464"/>
      <c r="BH70" s="464"/>
      <c r="BI70" s="464"/>
      <c r="BJ70" s="461">
        <f t="shared" si="55"/>
        <v>0</v>
      </c>
      <c r="BK70" s="464"/>
      <c r="BL70" s="464"/>
      <c r="BM70" s="464"/>
      <c r="BN70" s="464"/>
      <c r="BO70" s="461">
        <f t="shared" si="56"/>
        <v>0</v>
      </c>
      <c r="BP70" s="460">
        <f t="shared" si="99"/>
        <v>0</v>
      </c>
      <c r="BQ70" s="460">
        <f t="shared" si="100"/>
        <v>0</v>
      </c>
      <c r="BR70" s="460">
        <f t="shared" si="101"/>
        <v>0</v>
      </c>
      <c r="BS70" s="460">
        <f t="shared" si="102"/>
        <v>0</v>
      </c>
      <c r="BT70" s="461">
        <f t="shared" si="74"/>
        <v>0</v>
      </c>
      <c r="BU70" s="464"/>
      <c r="BV70" s="464"/>
      <c r="BW70" s="464"/>
      <c r="BX70" s="464"/>
      <c r="BY70" s="461">
        <f t="shared" si="59"/>
        <v>0</v>
      </c>
      <c r="BZ70" s="464"/>
      <c r="CA70" s="464"/>
      <c r="CB70" s="464"/>
      <c r="CC70" s="464"/>
      <c r="CD70" s="461">
        <f t="shared" si="75"/>
        <v>0</v>
      </c>
      <c r="CE70" s="464"/>
      <c r="CF70" s="464"/>
      <c r="CG70" s="464"/>
      <c r="CH70" s="464"/>
      <c r="CI70" s="461">
        <f t="shared" si="60"/>
        <v>0</v>
      </c>
      <c r="CJ70" s="464"/>
      <c r="CK70" s="464"/>
      <c r="CL70" s="464"/>
      <c r="CM70" s="464"/>
      <c r="CN70" s="461">
        <f t="shared" si="61"/>
        <v>0</v>
      </c>
      <c r="CO70" s="464"/>
      <c r="CP70" s="464"/>
      <c r="CQ70" s="464"/>
      <c r="CR70" s="464"/>
      <c r="CS70" s="461">
        <f t="shared" si="62"/>
        <v>0</v>
      </c>
      <c r="CT70" s="464"/>
      <c r="CU70" s="464"/>
      <c r="CV70" s="464"/>
      <c r="CW70" s="464"/>
      <c r="CX70" s="461">
        <f t="shared" si="63"/>
        <v>0</v>
      </c>
      <c r="CY70" s="464"/>
      <c r="CZ70" s="464"/>
      <c r="DA70" s="464"/>
      <c r="DB70" s="464"/>
      <c r="DC70" s="461">
        <f t="shared" si="64"/>
        <v>0</v>
      </c>
      <c r="DD70" s="464"/>
      <c r="DE70" s="464"/>
      <c r="DF70" s="464"/>
      <c r="DG70" s="464"/>
      <c r="DH70" s="461">
        <f t="shared" si="65"/>
        <v>0</v>
      </c>
      <c r="DI70" s="464"/>
      <c r="DJ70" s="464"/>
      <c r="DK70" s="464"/>
      <c r="DL70" s="464"/>
      <c r="DM70" s="461">
        <f t="shared" si="66"/>
        <v>0</v>
      </c>
      <c r="DN70" s="464"/>
      <c r="DO70" s="464"/>
      <c r="DP70" s="464"/>
      <c r="DQ70" s="464"/>
      <c r="DR70" s="461">
        <f t="shared" si="67"/>
        <v>0</v>
      </c>
      <c r="DS70" s="464"/>
      <c r="DT70" s="464"/>
      <c r="DU70" s="464"/>
      <c r="DV70" s="464"/>
      <c r="DW70" s="465">
        <f t="shared" si="68"/>
        <v>0</v>
      </c>
    </row>
    <row r="71" spans="1:128" s="473" customFormat="1">
      <c r="A71" s="485" t="s">
        <v>650</v>
      </c>
      <c r="B71" s="469" t="s">
        <v>651</v>
      </c>
      <c r="C71" s="470">
        <f>SUM(C72:C78)</f>
        <v>169428640.72999999</v>
      </c>
      <c r="D71" s="470">
        <f t="shared" ref="D71:BN71" si="103">SUM(D72:D78)</f>
        <v>640770348.18570006</v>
      </c>
      <c r="E71" s="470">
        <f t="shared" si="103"/>
        <v>48815045.585500002</v>
      </c>
      <c r="F71" s="470">
        <f t="shared" si="103"/>
        <v>0</v>
      </c>
      <c r="G71" s="461">
        <f t="shared" ref="G71:G91" si="104">SUM(C71:F71)</f>
        <v>859014034.50120008</v>
      </c>
      <c r="H71" s="470">
        <f t="shared" si="103"/>
        <v>1056</v>
      </c>
      <c r="I71" s="470">
        <f t="shared" si="103"/>
        <v>2872</v>
      </c>
      <c r="J71" s="470">
        <f t="shared" si="103"/>
        <v>164</v>
      </c>
      <c r="K71" s="470">
        <f t="shared" si="103"/>
        <v>0</v>
      </c>
      <c r="L71" s="461">
        <f t="shared" ref="L71:L91" si="105">SUM(H71:K71)</f>
        <v>4092</v>
      </c>
      <c r="M71" s="470">
        <f t="shared" si="103"/>
        <v>715</v>
      </c>
      <c r="N71" s="470">
        <f t="shared" si="103"/>
        <v>1595</v>
      </c>
      <c r="O71" s="470">
        <f t="shared" si="103"/>
        <v>107</v>
      </c>
      <c r="P71" s="470">
        <f t="shared" si="103"/>
        <v>0</v>
      </c>
      <c r="Q71" s="461">
        <f t="shared" ref="Q71:Q91" si="106">SUM(M71:P71)</f>
        <v>2417</v>
      </c>
      <c r="R71" s="470">
        <f t="shared" si="103"/>
        <v>1681511.1748000002</v>
      </c>
      <c r="S71" s="470">
        <f t="shared" si="103"/>
        <v>6127276.7114000004</v>
      </c>
      <c r="T71" s="470">
        <f t="shared" si="103"/>
        <v>76342.018400000001</v>
      </c>
      <c r="U71" s="470">
        <f t="shared" si="103"/>
        <v>0</v>
      </c>
      <c r="V71" s="461">
        <f t="shared" ref="V71:V91" si="107">SUM(R71:U71)</f>
        <v>7885129.9046000009</v>
      </c>
      <c r="W71" s="470">
        <f t="shared" si="103"/>
        <v>146476127.4569</v>
      </c>
      <c r="X71" s="470">
        <f t="shared" si="103"/>
        <v>599520926.86019993</v>
      </c>
      <c r="Y71" s="470">
        <f t="shared" si="103"/>
        <v>43352848.852799997</v>
      </c>
      <c r="Z71" s="470">
        <f t="shared" si="103"/>
        <v>0</v>
      </c>
      <c r="AA71" s="461">
        <f t="shared" ref="AA71:AA91" si="108">SUM(W71:Z71)</f>
        <v>789349903.16989994</v>
      </c>
      <c r="AB71" s="470">
        <f t="shared" si="103"/>
        <v>0</v>
      </c>
      <c r="AC71" s="470">
        <f t="shared" si="103"/>
        <v>0</v>
      </c>
      <c r="AD71" s="470">
        <f t="shared" si="103"/>
        <v>0</v>
      </c>
      <c r="AE71" s="470">
        <f t="shared" si="103"/>
        <v>0</v>
      </c>
      <c r="AF71" s="461">
        <f t="shared" ref="AF71" si="109">SUM(AB71:AE71)</f>
        <v>0</v>
      </c>
      <c r="AG71" s="470">
        <f t="shared" si="103"/>
        <v>0</v>
      </c>
      <c r="AH71" s="470">
        <f t="shared" si="103"/>
        <v>0</v>
      </c>
      <c r="AI71" s="470">
        <f t="shared" si="103"/>
        <v>0</v>
      </c>
      <c r="AJ71" s="470">
        <f t="shared" si="103"/>
        <v>0</v>
      </c>
      <c r="AK71" s="461">
        <f t="shared" ref="AK71" si="110">SUM(AG71:AJ71)</f>
        <v>0</v>
      </c>
      <c r="AL71" s="470">
        <f t="shared" si="103"/>
        <v>0</v>
      </c>
      <c r="AM71" s="470">
        <f t="shared" si="103"/>
        <v>0</v>
      </c>
      <c r="AN71" s="470">
        <f t="shared" si="103"/>
        <v>0</v>
      </c>
      <c r="AO71" s="470">
        <f t="shared" si="103"/>
        <v>0</v>
      </c>
      <c r="AP71" s="461">
        <f t="shared" ref="AP71" si="111">SUM(AL71:AO71)</f>
        <v>0</v>
      </c>
      <c r="AQ71" s="470">
        <f t="shared" si="103"/>
        <v>4391994.7503999993</v>
      </c>
      <c r="AR71" s="470">
        <f t="shared" si="103"/>
        <v>24051947.437100001</v>
      </c>
      <c r="AS71" s="470">
        <f t="shared" si="103"/>
        <v>982156.39359999995</v>
      </c>
      <c r="AT71" s="470">
        <f t="shared" si="103"/>
        <v>0</v>
      </c>
      <c r="AU71" s="461">
        <f t="shared" si="7"/>
        <v>29426098.581099998</v>
      </c>
      <c r="AV71" s="470">
        <f t="shared" si="103"/>
        <v>0</v>
      </c>
      <c r="AW71" s="470">
        <f t="shared" si="103"/>
        <v>0</v>
      </c>
      <c r="AX71" s="470">
        <f t="shared" si="103"/>
        <v>0</v>
      </c>
      <c r="AY71" s="470">
        <f t="shared" si="103"/>
        <v>0</v>
      </c>
      <c r="AZ71" s="461">
        <f t="shared" si="8"/>
        <v>0</v>
      </c>
      <c r="BA71" s="470">
        <f t="shared" si="103"/>
        <v>4391994.7503999993</v>
      </c>
      <c r="BB71" s="470">
        <f t="shared" si="103"/>
        <v>24051947.437100001</v>
      </c>
      <c r="BC71" s="470">
        <f t="shared" si="103"/>
        <v>982156.39359999995</v>
      </c>
      <c r="BD71" s="470">
        <f t="shared" si="103"/>
        <v>0</v>
      </c>
      <c r="BE71" s="461">
        <f t="shared" si="10"/>
        <v>29426098.581099998</v>
      </c>
      <c r="BF71" s="470">
        <f t="shared" si="103"/>
        <v>112373778</v>
      </c>
      <c r="BG71" s="470">
        <f t="shared" si="103"/>
        <v>176701300.36119998</v>
      </c>
      <c r="BH71" s="470">
        <f t="shared" si="103"/>
        <v>24223035.2991</v>
      </c>
      <c r="BI71" s="470">
        <f t="shared" si="103"/>
        <v>0</v>
      </c>
      <c r="BJ71" s="461">
        <f t="shared" ref="BJ71:BJ91" si="112">SUM(BF71:BI71)</f>
        <v>313298113.66029996</v>
      </c>
      <c r="BK71" s="470">
        <f t="shared" si="103"/>
        <v>90328045.789999992</v>
      </c>
      <c r="BL71" s="470">
        <f t="shared" si="103"/>
        <v>181626460.28747669</v>
      </c>
      <c r="BM71" s="470">
        <f t="shared" si="103"/>
        <v>15904287.30737222</v>
      </c>
      <c r="BN71" s="470">
        <f t="shared" si="103"/>
        <v>0</v>
      </c>
      <c r="BO71" s="461">
        <f t="shared" ref="BO71" si="113">SUM(BK71:BN71)</f>
        <v>287858793.38484889</v>
      </c>
      <c r="BP71" s="470">
        <f t="shared" ref="BP71:DV71" si="114">SUM(BP72:BP78)</f>
        <v>3450010.8530999995</v>
      </c>
      <c r="BQ71" s="470">
        <f t="shared" si="114"/>
        <v>15328916.923976365</v>
      </c>
      <c r="BR71" s="470">
        <f t="shared" si="114"/>
        <v>978131.99881523172</v>
      </c>
      <c r="BS71" s="470">
        <f t="shared" si="114"/>
        <v>0</v>
      </c>
      <c r="BT71" s="461">
        <f>SUM(BP71:BS71)</f>
        <v>19757059.775891595</v>
      </c>
      <c r="BU71" s="470">
        <f t="shared" si="114"/>
        <v>3402783.8999999994</v>
      </c>
      <c r="BV71" s="470">
        <f t="shared" si="114"/>
        <v>15150044.918076364</v>
      </c>
      <c r="BW71" s="470">
        <f t="shared" si="114"/>
        <v>969539.44671523164</v>
      </c>
      <c r="BX71" s="470">
        <f t="shared" si="114"/>
        <v>0</v>
      </c>
      <c r="BY71" s="461">
        <f t="shared" ref="BY71:BY91" si="115">SUM(BU71:BX71)</f>
        <v>19522368.264791597</v>
      </c>
      <c r="BZ71" s="470">
        <f t="shared" si="114"/>
        <v>47226.953099999999</v>
      </c>
      <c r="CA71" s="470">
        <f t="shared" si="114"/>
        <v>178872.00590000002</v>
      </c>
      <c r="CB71" s="470">
        <f t="shared" si="114"/>
        <v>8592.5521000000008</v>
      </c>
      <c r="CC71" s="470">
        <f t="shared" si="114"/>
        <v>0</v>
      </c>
      <c r="CD71" s="461">
        <f t="shared" ref="CD71:CD91" si="116">SUM(BZ71:CC71)</f>
        <v>234691.51110000003</v>
      </c>
      <c r="CE71" s="470">
        <f t="shared" si="114"/>
        <v>1082872.4999999998</v>
      </c>
      <c r="CF71" s="470">
        <f t="shared" si="114"/>
        <v>2892687.7480000001</v>
      </c>
      <c r="CG71" s="470">
        <f t="shared" si="114"/>
        <v>142656.88529999999</v>
      </c>
      <c r="CH71" s="470">
        <f t="shared" si="114"/>
        <v>0</v>
      </c>
      <c r="CI71" s="461">
        <f t="shared" ref="CI71" si="117">SUM(CE71:CH71)</f>
        <v>4118217.1332999999</v>
      </c>
      <c r="CJ71" s="470">
        <f t="shared" si="114"/>
        <v>1014.1899999999996</v>
      </c>
      <c r="CK71" s="470">
        <f t="shared" si="114"/>
        <v>162155.3768</v>
      </c>
      <c r="CL71" s="470">
        <f t="shared" si="114"/>
        <v>0</v>
      </c>
      <c r="CM71" s="470">
        <f t="shared" si="114"/>
        <v>0</v>
      </c>
      <c r="CN71" s="461">
        <f t="shared" ref="CN71" si="118">SUM(CJ71:CM71)</f>
        <v>163169.5668</v>
      </c>
      <c r="CO71" s="470">
        <f t="shared" si="114"/>
        <v>0</v>
      </c>
      <c r="CP71" s="470">
        <f t="shared" si="114"/>
        <v>49.088200000000001</v>
      </c>
      <c r="CQ71" s="470">
        <f t="shared" si="114"/>
        <v>0</v>
      </c>
      <c r="CR71" s="470">
        <f t="shared" si="114"/>
        <v>0</v>
      </c>
      <c r="CS71" s="461">
        <f t="shared" ref="CS71" si="119">SUM(CO71:CR71)</f>
        <v>49.088200000000001</v>
      </c>
      <c r="CT71" s="470">
        <f t="shared" si="114"/>
        <v>0</v>
      </c>
      <c r="CU71" s="470">
        <f t="shared" si="114"/>
        <v>0</v>
      </c>
      <c r="CV71" s="470">
        <f t="shared" si="114"/>
        <v>0</v>
      </c>
      <c r="CW71" s="470">
        <f t="shared" si="114"/>
        <v>0</v>
      </c>
      <c r="CX71" s="461">
        <f t="shared" ref="CX71" si="120">SUM(CT71:CW71)</f>
        <v>0</v>
      </c>
      <c r="CY71" s="470">
        <f t="shared" si="114"/>
        <v>74.901399999999995</v>
      </c>
      <c r="CZ71" s="470">
        <f t="shared" si="114"/>
        <v>50.050400000000003</v>
      </c>
      <c r="DA71" s="470">
        <f t="shared" si="114"/>
        <v>33.421199999999999</v>
      </c>
      <c r="DB71" s="470">
        <f t="shared" si="114"/>
        <v>0</v>
      </c>
      <c r="DC71" s="461">
        <f t="shared" ref="DC71" si="121">SUM(CY71:DB71)</f>
        <v>158.37299999999999</v>
      </c>
      <c r="DD71" s="470">
        <f t="shared" si="114"/>
        <v>64.867599999999996</v>
      </c>
      <c r="DE71" s="470">
        <f t="shared" si="114"/>
        <v>48.619100000000003</v>
      </c>
      <c r="DF71" s="470">
        <f t="shared" si="114"/>
        <v>32.502499999999998</v>
      </c>
      <c r="DG71" s="470">
        <f t="shared" si="114"/>
        <v>0</v>
      </c>
      <c r="DH71" s="461">
        <f t="shared" ref="DH71" si="122">SUM(DD71:DG71)</f>
        <v>145.98919999999998</v>
      </c>
      <c r="DI71" s="470">
        <f t="shared" si="114"/>
        <v>297.00370000000004</v>
      </c>
      <c r="DJ71" s="470">
        <f t="shared" si="114"/>
        <v>623.06939999999997</v>
      </c>
      <c r="DK71" s="470">
        <f t="shared" si="114"/>
        <v>257.18240000000003</v>
      </c>
      <c r="DL71" s="470">
        <f t="shared" si="114"/>
        <v>0</v>
      </c>
      <c r="DM71" s="461">
        <f t="shared" ref="DM71" si="123">SUM(DI71:DL71)</f>
        <v>1177.2555000000002</v>
      </c>
      <c r="DN71" s="470">
        <f t="shared" si="114"/>
        <v>236.2235</v>
      </c>
      <c r="DO71" s="470">
        <f t="shared" si="114"/>
        <v>520.65640000000008</v>
      </c>
      <c r="DP71" s="470">
        <f t="shared" si="114"/>
        <v>222.0874</v>
      </c>
      <c r="DQ71" s="470">
        <f t="shared" si="114"/>
        <v>0</v>
      </c>
      <c r="DR71" s="461">
        <f t="shared" ref="DR71" si="124">SUM(DN71:DQ71)</f>
        <v>978.96730000000014</v>
      </c>
      <c r="DS71" s="470">
        <f t="shared" si="114"/>
        <v>18711568.23</v>
      </c>
      <c r="DT71" s="470">
        <f t="shared" si="114"/>
        <v>794489.99269999994</v>
      </c>
      <c r="DU71" s="470">
        <f t="shared" si="114"/>
        <v>0</v>
      </c>
      <c r="DV71" s="470">
        <f t="shared" si="114"/>
        <v>0</v>
      </c>
      <c r="DW71" s="461">
        <f t="shared" ref="DW71:DW91" si="125">SUM(DS71:DV71)</f>
        <v>19506058.2227</v>
      </c>
      <c r="DX71" s="472"/>
    </row>
    <row r="72" spans="1:128">
      <c r="A72" s="478" t="s">
        <v>652</v>
      </c>
      <c r="B72" s="484" t="s">
        <v>653</v>
      </c>
      <c r="C72" s="464">
        <v>34584331.200000003</v>
      </c>
      <c r="D72" s="464">
        <v>270188519.01480001</v>
      </c>
      <c r="E72" s="464">
        <v>15888346.1905</v>
      </c>
      <c r="F72" s="464"/>
      <c r="G72" s="461">
        <f t="shared" si="104"/>
        <v>320661196.40530002</v>
      </c>
      <c r="H72" s="464">
        <v>715</v>
      </c>
      <c r="I72" s="464">
        <v>2151</v>
      </c>
      <c r="J72" s="464">
        <v>113</v>
      </c>
      <c r="K72" s="464"/>
      <c r="L72" s="461">
        <f t="shared" si="105"/>
        <v>2979</v>
      </c>
      <c r="M72" s="464">
        <v>548</v>
      </c>
      <c r="N72" s="464">
        <v>1355</v>
      </c>
      <c r="O72" s="464">
        <v>79</v>
      </c>
      <c r="P72" s="464"/>
      <c r="Q72" s="461">
        <f t="shared" si="106"/>
        <v>1982</v>
      </c>
      <c r="R72" s="464"/>
      <c r="S72" s="464">
        <v>470573</v>
      </c>
      <c r="T72" s="464">
        <v>76342.018400000001</v>
      </c>
      <c r="U72" s="464"/>
      <c r="V72" s="461">
        <f t="shared" si="107"/>
        <v>546915.01839999994</v>
      </c>
      <c r="W72" s="464">
        <v>32991100.039700001</v>
      </c>
      <c r="X72" s="464">
        <v>260265007.9693</v>
      </c>
      <c r="Y72" s="464">
        <v>13704134.621099999</v>
      </c>
      <c r="Z72" s="464"/>
      <c r="AA72" s="461">
        <f t="shared" si="108"/>
        <v>306960242.63010001</v>
      </c>
      <c r="AB72" s="464"/>
      <c r="AC72" s="464"/>
      <c r="AD72" s="464"/>
      <c r="AE72" s="464"/>
      <c r="AF72" s="461">
        <f t="shared" si="52"/>
        <v>0</v>
      </c>
      <c r="AG72" s="464"/>
      <c r="AH72" s="464"/>
      <c r="AI72" s="464"/>
      <c r="AJ72" s="464"/>
      <c r="AK72" s="461">
        <f t="shared" si="53"/>
        <v>0</v>
      </c>
      <c r="AL72" s="464"/>
      <c r="AM72" s="464"/>
      <c r="AN72" s="464"/>
      <c r="AO72" s="464"/>
      <c r="AP72" s="461">
        <f t="shared" si="54"/>
        <v>0</v>
      </c>
      <c r="AQ72" s="464">
        <v>1423478.1225999999</v>
      </c>
      <c r="AR72" s="464">
        <v>14161990.104499999</v>
      </c>
      <c r="AS72" s="464">
        <v>323622.4056</v>
      </c>
      <c r="AT72" s="464"/>
      <c r="AU72" s="461">
        <f t="shared" si="7"/>
        <v>15909090.6327</v>
      </c>
      <c r="AV72" s="464"/>
      <c r="AW72" s="464"/>
      <c r="AX72" s="464"/>
      <c r="AY72" s="464"/>
      <c r="AZ72" s="461">
        <f t="shared" si="8"/>
        <v>0</v>
      </c>
      <c r="BA72" s="464">
        <f t="shared" si="9"/>
        <v>1423478.1225999999</v>
      </c>
      <c r="BB72" s="464">
        <f t="shared" si="9"/>
        <v>14161990.104499999</v>
      </c>
      <c r="BC72" s="464">
        <f t="shared" si="9"/>
        <v>323622.4056</v>
      </c>
      <c r="BD72" s="464">
        <f t="shared" si="9"/>
        <v>0</v>
      </c>
      <c r="BE72" s="461">
        <f t="shared" si="10"/>
        <v>15909090.6327</v>
      </c>
      <c r="BF72" s="464">
        <v>19479987.129999999</v>
      </c>
      <c r="BG72" s="464">
        <v>45997790.773599997</v>
      </c>
      <c r="BH72" s="464">
        <v>7109124.5295000002</v>
      </c>
      <c r="BI72" s="464"/>
      <c r="BJ72" s="461">
        <f t="shared" si="112"/>
        <v>72586902.433099985</v>
      </c>
      <c r="BK72" s="464">
        <v>21204768.469999999</v>
      </c>
      <c r="BL72" s="464">
        <v>60238343.916376665</v>
      </c>
      <c r="BM72" s="464">
        <v>6050610.9318722198</v>
      </c>
      <c r="BN72" s="464"/>
      <c r="BO72" s="461">
        <f>SUM(BK72:BN72)</f>
        <v>87493723.318248883</v>
      </c>
      <c r="BP72" s="460">
        <f t="shared" ref="BP72:BP78" si="126">BU72+BZ72</f>
        <v>820979.63909999956</v>
      </c>
      <c r="BQ72" s="460">
        <f t="shared" ref="BQ72:BQ78" si="127">BV72+CA72</f>
        <v>655755.59217636392</v>
      </c>
      <c r="BR72" s="460">
        <f t="shared" ref="BR72:BR78" si="128">BW72+CB72</f>
        <v>33476.537399999994</v>
      </c>
      <c r="BS72" s="460">
        <f t="shared" ref="BS72:BS78" si="129">BX72+CC72</f>
        <v>0</v>
      </c>
      <c r="BT72" s="461">
        <f t="shared" ref="BT72:BT91" si="130">SUM(BP72:BS72)</f>
        <v>1510211.7686763636</v>
      </c>
      <c r="BU72" s="464">
        <v>807331.2023999996</v>
      </c>
      <c r="BV72" s="464">
        <v>613464.25217636395</v>
      </c>
      <c r="BW72" s="464">
        <v>31364.268699999997</v>
      </c>
      <c r="BX72" s="464"/>
      <c r="BY72" s="461">
        <f t="shared" si="115"/>
        <v>1452159.7232763635</v>
      </c>
      <c r="BZ72" s="464">
        <v>13648.4367</v>
      </c>
      <c r="CA72" s="464">
        <v>42291.34</v>
      </c>
      <c r="CB72" s="464">
        <v>2112.2687000000001</v>
      </c>
      <c r="CC72" s="464"/>
      <c r="CD72" s="461">
        <f t="shared" si="116"/>
        <v>58052.045399999995</v>
      </c>
      <c r="CE72" s="464">
        <v>268729.53999999986</v>
      </c>
      <c r="CF72" s="464">
        <v>1093477.3426000001</v>
      </c>
      <c r="CG72" s="464">
        <v>53982.284699999997</v>
      </c>
      <c r="CH72" s="464"/>
      <c r="CI72" s="461">
        <f t="shared" si="60"/>
        <v>1416189.1672999999</v>
      </c>
      <c r="CJ72" s="464">
        <v>704.92999999999961</v>
      </c>
      <c r="CK72" s="464">
        <v>18251.330000000002</v>
      </c>
      <c r="CL72" s="464">
        <v>0</v>
      </c>
      <c r="CM72" s="464"/>
      <c r="CN72" s="461">
        <f t="shared" si="61"/>
        <v>18956.260000000002</v>
      </c>
      <c r="CO72" s="464">
        <v>0</v>
      </c>
      <c r="CP72" s="464">
        <v>49.088200000000001</v>
      </c>
      <c r="CQ72" s="464"/>
      <c r="CR72" s="464"/>
      <c r="CS72" s="461">
        <f t="shared" si="62"/>
        <v>49.088200000000001</v>
      </c>
      <c r="CT72" s="464"/>
      <c r="CU72" s="464"/>
      <c r="CV72" s="464"/>
      <c r="CW72" s="464"/>
      <c r="CX72" s="461">
        <f t="shared" si="63"/>
        <v>0</v>
      </c>
      <c r="CY72" s="464">
        <v>11.915800000000001</v>
      </c>
      <c r="CZ72" s="464">
        <v>8.2251999999999992</v>
      </c>
      <c r="DA72" s="464">
        <v>7.1412000000000004</v>
      </c>
      <c r="DB72" s="464"/>
      <c r="DC72" s="461">
        <f t="shared" si="64"/>
        <v>27.2822</v>
      </c>
      <c r="DD72" s="464">
        <v>11.5604</v>
      </c>
      <c r="DE72" s="464">
        <v>7.4592999999999998</v>
      </c>
      <c r="DF72" s="464">
        <v>7.0553999999999997</v>
      </c>
      <c r="DG72" s="464"/>
      <c r="DH72" s="461">
        <f t="shared" si="65"/>
        <v>26.075099999999999</v>
      </c>
      <c r="DI72" s="464">
        <v>44.720999999999997</v>
      </c>
      <c r="DJ72" s="464">
        <v>88.852099999999993</v>
      </c>
      <c r="DK72" s="464">
        <v>51.100200000000001</v>
      </c>
      <c r="DL72" s="464"/>
      <c r="DM72" s="461">
        <f t="shared" si="66"/>
        <v>184.67329999999998</v>
      </c>
      <c r="DN72" s="464">
        <v>32.691400000000002</v>
      </c>
      <c r="DO72" s="464">
        <v>71.909400000000005</v>
      </c>
      <c r="DP72" s="464">
        <v>42.938400000000001</v>
      </c>
      <c r="DQ72" s="464"/>
      <c r="DR72" s="461">
        <f t="shared" si="67"/>
        <v>147.53919999999999</v>
      </c>
      <c r="DS72" s="464">
        <v>7888872.4000000004</v>
      </c>
      <c r="DT72" s="464">
        <v>658195.55709999998</v>
      </c>
      <c r="DU72" s="464"/>
      <c r="DV72" s="464"/>
      <c r="DW72" s="465">
        <f t="shared" si="125"/>
        <v>8547067.9571000002</v>
      </c>
    </row>
    <row r="73" spans="1:128">
      <c r="A73" s="478" t="s">
        <v>654</v>
      </c>
      <c r="B73" s="484" t="s">
        <v>655</v>
      </c>
      <c r="C73" s="464">
        <v>19000433.23</v>
      </c>
      <c r="D73" s="464">
        <v>96532727.853300005</v>
      </c>
      <c r="E73" s="464">
        <v>4955373.3965999996</v>
      </c>
      <c r="F73" s="464"/>
      <c r="G73" s="461">
        <f t="shared" si="104"/>
        <v>120488534.4799</v>
      </c>
      <c r="H73" s="464">
        <v>109</v>
      </c>
      <c r="I73" s="464">
        <v>309</v>
      </c>
      <c r="J73" s="464">
        <v>19</v>
      </c>
      <c r="K73" s="464"/>
      <c r="L73" s="461">
        <f t="shared" si="105"/>
        <v>437</v>
      </c>
      <c r="M73" s="464">
        <v>70</v>
      </c>
      <c r="N73" s="464">
        <v>115</v>
      </c>
      <c r="O73" s="464">
        <v>13</v>
      </c>
      <c r="P73" s="464"/>
      <c r="Q73" s="461">
        <f t="shared" si="106"/>
        <v>198</v>
      </c>
      <c r="R73" s="464">
        <v>148602</v>
      </c>
      <c r="S73" s="464">
        <v>1107718.3903000001</v>
      </c>
      <c r="T73" s="464"/>
      <c r="U73" s="464"/>
      <c r="V73" s="461">
        <f t="shared" si="107"/>
        <v>1256320.3903000001</v>
      </c>
      <c r="W73" s="464">
        <v>18156607.402399998</v>
      </c>
      <c r="X73" s="464">
        <v>92949244.342299998</v>
      </c>
      <c r="Y73" s="464">
        <v>4918250.0716000004</v>
      </c>
      <c r="Z73" s="464"/>
      <c r="AA73" s="461">
        <f t="shared" si="108"/>
        <v>116024101.8163</v>
      </c>
      <c r="AB73" s="464"/>
      <c r="AC73" s="464"/>
      <c r="AD73" s="464"/>
      <c r="AE73" s="464"/>
      <c r="AF73" s="461">
        <f t="shared" si="52"/>
        <v>0</v>
      </c>
      <c r="AG73" s="464"/>
      <c r="AH73" s="464"/>
      <c r="AI73" s="464"/>
      <c r="AJ73" s="464"/>
      <c r="AK73" s="461">
        <f t="shared" si="53"/>
        <v>0</v>
      </c>
      <c r="AL73" s="464"/>
      <c r="AM73" s="464"/>
      <c r="AN73" s="464"/>
      <c r="AO73" s="464"/>
      <c r="AP73" s="461">
        <f t="shared" si="54"/>
        <v>0</v>
      </c>
      <c r="AQ73" s="464">
        <v>562289.60660000006</v>
      </c>
      <c r="AR73" s="464">
        <v>3181045.8701999998</v>
      </c>
      <c r="AS73" s="464">
        <v>99107.467999999993</v>
      </c>
      <c r="AT73" s="464"/>
      <c r="AU73" s="461">
        <f t="shared" ref="AU73:AU91" si="131">SUM(AQ73:AT73)</f>
        <v>3842442.9447999997</v>
      </c>
      <c r="AV73" s="464"/>
      <c r="AW73" s="464"/>
      <c r="AX73" s="464"/>
      <c r="AY73" s="464"/>
      <c r="AZ73" s="461">
        <f t="shared" ref="AZ73:AZ91" si="132">SUM(AV73:AY73)</f>
        <v>0</v>
      </c>
      <c r="BA73" s="464">
        <f t="shared" ref="BA73:BD91" si="133">AQ73+AV73</f>
        <v>562289.60660000006</v>
      </c>
      <c r="BB73" s="464">
        <f t="shared" si="133"/>
        <v>3181045.8701999998</v>
      </c>
      <c r="BC73" s="464">
        <f t="shared" si="133"/>
        <v>99107.467999999993</v>
      </c>
      <c r="BD73" s="464">
        <f t="shared" si="133"/>
        <v>0</v>
      </c>
      <c r="BE73" s="461">
        <f t="shared" ref="BE73:BE91" si="134">SUM(BA73:BD73)</f>
        <v>3842442.9447999997</v>
      </c>
      <c r="BF73" s="464">
        <v>10424975.52</v>
      </c>
      <c r="BG73" s="464">
        <v>26271995.460000001</v>
      </c>
      <c r="BH73" s="464">
        <v>3154422.7672999999</v>
      </c>
      <c r="BI73" s="464"/>
      <c r="BJ73" s="461">
        <f t="shared" si="112"/>
        <v>39851393.747300006</v>
      </c>
      <c r="BK73" s="464">
        <v>7970132.3700000001</v>
      </c>
      <c r="BL73" s="464">
        <v>28576789.148899999</v>
      </c>
      <c r="BM73" s="464">
        <v>2329227.7086999998</v>
      </c>
      <c r="BN73" s="464"/>
      <c r="BO73" s="461">
        <f t="shared" ref="BO73:BO91" si="135">SUM(BK73:BN73)</f>
        <v>38876149.227600001</v>
      </c>
      <c r="BP73" s="460">
        <f t="shared" si="126"/>
        <v>561256.80589999992</v>
      </c>
      <c r="BQ73" s="460">
        <f t="shared" si="127"/>
        <v>9212009.9846000001</v>
      </c>
      <c r="BR73" s="460">
        <f t="shared" si="128"/>
        <v>933987.31541523163</v>
      </c>
      <c r="BS73" s="460">
        <f t="shared" si="129"/>
        <v>0</v>
      </c>
      <c r="BT73" s="461">
        <f t="shared" si="130"/>
        <v>10707254.105915232</v>
      </c>
      <c r="BU73" s="464">
        <v>556447.46149999998</v>
      </c>
      <c r="BV73" s="464">
        <v>9106004.9923</v>
      </c>
      <c r="BW73" s="464">
        <v>932841.10501523165</v>
      </c>
      <c r="BX73" s="464"/>
      <c r="BY73" s="461">
        <f t="shared" si="115"/>
        <v>10595293.558815232</v>
      </c>
      <c r="BZ73" s="464">
        <v>4809.3444</v>
      </c>
      <c r="CA73" s="464">
        <v>106004.9923</v>
      </c>
      <c r="CB73" s="464">
        <v>1146.2103999999999</v>
      </c>
      <c r="CC73" s="464"/>
      <c r="CD73" s="461">
        <f t="shared" si="116"/>
        <v>111960.5471</v>
      </c>
      <c r="CE73" s="464">
        <v>91483.36</v>
      </c>
      <c r="CF73" s="464">
        <v>312781.22970000003</v>
      </c>
      <c r="CG73" s="464">
        <v>9431.5468000000001</v>
      </c>
      <c r="CH73" s="464"/>
      <c r="CI73" s="461">
        <f t="shared" ref="CI73:CI91" si="136">SUM(CE73:CH73)</f>
        <v>413696.13650000002</v>
      </c>
      <c r="CJ73" s="464">
        <v>0</v>
      </c>
      <c r="CK73" s="464">
        <v>141213.73139999999</v>
      </c>
      <c r="CL73" s="464">
        <v>0</v>
      </c>
      <c r="CM73" s="464"/>
      <c r="CN73" s="461">
        <f t="shared" ref="CN73:CN91" si="137">SUM(CJ73:CM73)</f>
        <v>141213.73139999999</v>
      </c>
      <c r="CO73" s="464"/>
      <c r="CP73" s="464"/>
      <c r="CQ73" s="464"/>
      <c r="CR73" s="464"/>
      <c r="CS73" s="461">
        <f t="shared" ref="CS73:CS91" si="138">SUM(CO73:CR73)</f>
        <v>0</v>
      </c>
      <c r="CT73" s="464"/>
      <c r="CU73" s="464"/>
      <c r="CV73" s="464"/>
      <c r="CW73" s="464"/>
      <c r="CX73" s="461">
        <f t="shared" ref="CX73:CX91" si="139">SUM(CT73:CW73)</f>
        <v>0</v>
      </c>
      <c r="CY73" s="464">
        <v>11.321</v>
      </c>
      <c r="CZ73" s="464">
        <v>7.7567000000000004</v>
      </c>
      <c r="DA73" s="464">
        <v>6.4592999999999998</v>
      </c>
      <c r="DB73" s="464"/>
      <c r="DC73" s="461">
        <f t="shared" ref="DC73:DC91" si="140">SUM(CY73:DB73)</f>
        <v>25.536999999999999</v>
      </c>
      <c r="DD73" s="464">
        <v>11.1181</v>
      </c>
      <c r="DE73" s="464">
        <v>7.3436000000000003</v>
      </c>
      <c r="DF73" s="464">
        <v>6.3590999999999998</v>
      </c>
      <c r="DG73" s="464"/>
      <c r="DH73" s="461">
        <f t="shared" ref="DH73:DH91" si="141">SUM(DD73:DG73)</f>
        <v>24.820799999999998</v>
      </c>
      <c r="DI73" s="464">
        <v>39.415300000000002</v>
      </c>
      <c r="DJ73" s="464">
        <v>87.745800000000003</v>
      </c>
      <c r="DK73" s="464">
        <v>64.402500000000003</v>
      </c>
      <c r="DL73" s="464"/>
      <c r="DM73" s="461">
        <f t="shared" ref="DM73:DM91" si="142">SUM(DI73:DL73)</f>
        <v>191.56360000000001</v>
      </c>
      <c r="DN73" s="464">
        <v>30.32</v>
      </c>
      <c r="DO73" s="464">
        <v>72.223200000000006</v>
      </c>
      <c r="DP73" s="464">
        <v>58.797699999999999</v>
      </c>
      <c r="DQ73" s="464"/>
      <c r="DR73" s="461">
        <f t="shared" ref="DR73:DR91" si="143">SUM(DN73:DQ73)</f>
        <v>161.3409</v>
      </c>
      <c r="DS73" s="464">
        <v>3039300.46</v>
      </c>
      <c r="DT73" s="464">
        <v>136294.4356</v>
      </c>
      <c r="DU73" s="464"/>
      <c r="DV73" s="464"/>
      <c r="DW73" s="465">
        <f t="shared" si="125"/>
        <v>3175594.8955999999</v>
      </c>
    </row>
    <row r="74" spans="1:128">
      <c r="A74" s="478" t="s">
        <v>656</v>
      </c>
      <c r="B74" s="484" t="s">
        <v>657</v>
      </c>
      <c r="C74" s="464">
        <v>22952225.140000001</v>
      </c>
      <c r="D74" s="464">
        <v>108014893.9138</v>
      </c>
      <c r="E74" s="464">
        <v>3102289.8237000001</v>
      </c>
      <c r="F74" s="464"/>
      <c r="G74" s="461">
        <f t="shared" si="104"/>
        <v>134069408.8775</v>
      </c>
      <c r="H74" s="464">
        <v>108</v>
      </c>
      <c r="I74" s="464">
        <v>243</v>
      </c>
      <c r="J74" s="464">
        <v>11</v>
      </c>
      <c r="K74" s="464"/>
      <c r="L74" s="461">
        <f t="shared" si="105"/>
        <v>362</v>
      </c>
      <c r="M74" s="464">
        <v>50</v>
      </c>
      <c r="N74" s="464">
        <v>73</v>
      </c>
      <c r="O74" s="464">
        <v>6</v>
      </c>
      <c r="P74" s="464"/>
      <c r="Q74" s="461">
        <f t="shared" si="106"/>
        <v>129</v>
      </c>
      <c r="R74" s="464">
        <v>184917.09</v>
      </c>
      <c r="S74" s="464">
        <v>135123.5509</v>
      </c>
      <c r="T74" s="464"/>
      <c r="U74" s="464"/>
      <c r="V74" s="461">
        <f t="shared" si="107"/>
        <v>320040.6409</v>
      </c>
      <c r="W74" s="464">
        <v>20979809.1461</v>
      </c>
      <c r="X74" s="464">
        <v>103097158.5556</v>
      </c>
      <c r="Y74" s="464">
        <v>3102289.8237000001</v>
      </c>
      <c r="Z74" s="464"/>
      <c r="AA74" s="461">
        <f t="shared" si="108"/>
        <v>127179257.5254</v>
      </c>
      <c r="AB74" s="464"/>
      <c r="AC74" s="464"/>
      <c r="AD74" s="464"/>
      <c r="AE74" s="464"/>
      <c r="AF74" s="461">
        <f t="shared" si="52"/>
        <v>0</v>
      </c>
      <c r="AG74" s="464"/>
      <c r="AH74" s="464"/>
      <c r="AI74" s="464"/>
      <c r="AJ74" s="464"/>
      <c r="AK74" s="461">
        <f t="shared" si="53"/>
        <v>0</v>
      </c>
      <c r="AL74" s="464"/>
      <c r="AM74" s="464"/>
      <c r="AN74" s="464"/>
      <c r="AO74" s="464"/>
      <c r="AP74" s="461">
        <f t="shared" si="54"/>
        <v>0</v>
      </c>
      <c r="AQ74" s="464">
        <v>459044.50280000002</v>
      </c>
      <c r="AR74" s="464">
        <v>2929183.6184999999</v>
      </c>
      <c r="AS74" s="464">
        <v>62045.796499999997</v>
      </c>
      <c r="AT74" s="464"/>
      <c r="AU74" s="461">
        <f t="shared" si="131"/>
        <v>3450273.9177999999</v>
      </c>
      <c r="AV74" s="464"/>
      <c r="AW74" s="464"/>
      <c r="AX74" s="464"/>
      <c r="AY74" s="464"/>
      <c r="AZ74" s="461">
        <f t="shared" si="132"/>
        <v>0</v>
      </c>
      <c r="BA74" s="464">
        <f t="shared" si="133"/>
        <v>459044.50280000002</v>
      </c>
      <c r="BB74" s="464">
        <f t="shared" si="133"/>
        <v>2929183.6184999999</v>
      </c>
      <c r="BC74" s="464">
        <f t="shared" si="133"/>
        <v>62045.796499999997</v>
      </c>
      <c r="BD74" s="464">
        <f t="shared" si="133"/>
        <v>0</v>
      </c>
      <c r="BE74" s="461">
        <f t="shared" si="134"/>
        <v>3450273.9177999999</v>
      </c>
      <c r="BF74" s="464">
        <v>13404340.310000001</v>
      </c>
      <c r="BG74" s="464">
        <v>29075189.161800001</v>
      </c>
      <c r="BH74" s="464">
        <v>1738463.9112</v>
      </c>
      <c r="BI74" s="464"/>
      <c r="BJ74" s="461">
        <f t="shared" si="112"/>
        <v>44217993.383000001</v>
      </c>
      <c r="BK74" s="464">
        <v>11896296.08</v>
      </c>
      <c r="BL74" s="464">
        <v>26918463.743099999</v>
      </c>
      <c r="BM74" s="464">
        <v>2168872.4275000002</v>
      </c>
      <c r="BN74" s="464"/>
      <c r="BO74" s="461">
        <f t="shared" si="135"/>
        <v>40983632.250600003</v>
      </c>
      <c r="BP74" s="460">
        <f t="shared" si="126"/>
        <v>719873.58729999943</v>
      </c>
      <c r="BQ74" s="460">
        <f t="shared" si="127"/>
        <v>5452111.0456000008</v>
      </c>
      <c r="BR74" s="460">
        <f t="shared" si="128"/>
        <v>3278.9151999999999</v>
      </c>
      <c r="BS74" s="460">
        <f t="shared" si="129"/>
        <v>0</v>
      </c>
      <c r="BT74" s="461">
        <f t="shared" si="130"/>
        <v>6175263.5481000002</v>
      </c>
      <c r="BU74" s="464">
        <v>716824.24609999941</v>
      </c>
      <c r="BV74" s="464">
        <v>5426055.5228000004</v>
      </c>
      <c r="BW74" s="464">
        <v>1639.4576</v>
      </c>
      <c r="BX74" s="464"/>
      <c r="BY74" s="461">
        <f t="shared" si="115"/>
        <v>6144519.2264999999</v>
      </c>
      <c r="BZ74" s="464">
        <v>3049.3411999999998</v>
      </c>
      <c r="CA74" s="464">
        <v>26055.522799999999</v>
      </c>
      <c r="CB74" s="464">
        <v>1639.4576</v>
      </c>
      <c r="CC74" s="464"/>
      <c r="CD74" s="461">
        <f t="shared" si="116"/>
        <v>30744.321599999999</v>
      </c>
      <c r="CE74" s="464">
        <v>95728.91</v>
      </c>
      <c r="CF74" s="464">
        <v>301857.8187</v>
      </c>
      <c r="CG74" s="464">
        <v>4842.4053000000004</v>
      </c>
      <c r="CH74" s="464"/>
      <c r="CI74" s="461">
        <f t="shared" si="136"/>
        <v>402429.13399999996</v>
      </c>
      <c r="CJ74" s="464">
        <v>309.26</v>
      </c>
      <c r="CK74" s="464">
        <v>0</v>
      </c>
      <c r="CL74" s="464">
        <v>0</v>
      </c>
      <c r="CM74" s="464"/>
      <c r="CN74" s="461">
        <f t="shared" si="137"/>
        <v>309.26</v>
      </c>
      <c r="CO74" s="464"/>
      <c r="CP74" s="464"/>
      <c r="CQ74" s="464"/>
      <c r="CR74" s="464"/>
      <c r="CS74" s="461">
        <f t="shared" si="138"/>
        <v>0</v>
      </c>
      <c r="CT74" s="464"/>
      <c r="CU74" s="464"/>
      <c r="CV74" s="464"/>
      <c r="CW74" s="464"/>
      <c r="CX74" s="461">
        <f t="shared" si="139"/>
        <v>0</v>
      </c>
      <c r="CY74" s="464">
        <v>11.261699999999999</v>
      </c>
      <c r="CZ74" s="464">
        <v>7.4957000000000003</v>
      </c>
      <c r="DA74" s="464">
        <v>6.7747999999999999</v>
      </c>
      <c r="DB74" s="464"/>
      <c r="DC74" s="461">
        <f t="shared" si="140"/>
        <v>25.5322</v>
      </c>
      <c r="DD74" s="464">
        <v>11.052899999999999</v>
      </c>
      <c r="DE74" s="464">
        <v>7.2944000000000004</v>
      </c>
      <c r="DF74" s="464">
        <v>7.0635000000000003</v>
      </c>
      <c r="DG74" s="464"/>
      <c r="DH74" s="461">
        <f t="shared" si="141"/>
        <v>25.410800000000002</v>
      </c>
      <c r="DI74" s="464">
        <v>37.2729</v>
      </c>
      <c r="DJ74" s="464">
        <v>84.446100000000001</v>
      </c>
      <c r="DK74" s="464">
        <v>27.866299999999999</v>
      </c>
      <c r="DL74" s="464"/>
      <c r="DM74" s="461">
        <f t="shared" si="142"/>
        <v>149.58529999999999</v>
      </c>
      <c r="DN74" s="464">
        <v>29.414100000000001</v>
      </c>
      <c r="DO74" s="464">
        <v>69.405900000000003</v>
      </c>
      <c r="DP74" s="464">
        <v>20.662299999999998</v>
      </c>
      <c r="DQ74" s="464"/>
      <c r="DR74" s="461">
        <f t="shared" si="143"/>
        <v>119.48230000000001</v>
      </c>
      <c r="DS74" s="464">
        <v>2054603.07</v>
      </c>
      <c r="DT74" s="464"/>
      <c r="DU74" s="464"/>
      <c r="DV74" s="464"/>
      <c r="DW74" s="465">
        <f t="shared" si="125"/>
        <v>2054603.07</v>
      </c>
    </row>
    <row r="75" spans="1:128">
      <c r="A75" s="478" t="s">
        <v>658</v>
      </c>
      <c r="B75" s="484" t="s">
        <v>659</v>
      </c>
      <c r="C75" s="464">
        <v>25688559.77</v>
      </c>
      <c r="D75" s="464">
        <v>85608013.589499995</v>
      </c>
      <c r="E75" s="464">
        <v>20055963.0517</v>
      </c>
      <c r="F75" s="464"/>
      <c r="G75" s="461">
        <f t="shared" si="104"/>
        <v>131352536.41119999</v>
      </c>
      <c r="H75" s="464">
        <v>58</v>
      </c>
      <c r="I75" s="464">
        <v>94</v>
      </c>
      <c r="J75" s="464">
        <v>15</v>
      </c>
      <c r="K75" s="464"/>
      <c r="L75" s="461">
        <f t="shared" si="105"/>
        <v>167</v>
      </c>
      <c r="M75" s="464">
        <v>24</v>
      </c>
      <c r="N75" s="464">
        <v>31</v>
      </c>
      <c r="O75" s="464">
        <v>6</v>
      </c>
      <c r="P75" s="464"/>
      <c r="Q75" s="461">
        <f t="shared" si="106"/>
        <v>61</v>
      </c>
      <c r="R75" s="464"/>
      <c r="S75" s="464">
        <v>617133.98129999998</v>
      </c>
      <c r="T75" s="464"/>
      <c r="U75" s="464"/>
      <c r="V75" s="461">
        <f t="shared" si="107"/>
        <v>617133.98129999998</v>
      </c>
      <c r="W75" s="464">
        <v>22618111.566100001</v>
      </c>
      <c r="X75" s="464">
        <v>78091569.009200007</v>
      </c>
      <c r="Y75" s="464">
        <v>17974685.767700002</v>
      </c>
      <c r="Z75" s="464"/>
      <c r="AA75" s="461">
        <f t="shared" si="108"/>
        <v>118684366.34300001</v>
      </c>
      <c r="AB75" s="464"/>
      <c r="AC75" s="464"/>
      <c r="AD75" s="464"/>
      <c r="AE75" s="464"/>
      <c r="AF75" s="461">
        <f t="shared" si="52"/>
        <v>0</v>
      </c>
      <c r="AG75" s="464"/>
      <c r="AH75" s="464"/>
      <c r="AI75" s="464"/>
      <c r="AJ75" s="464"/>
      <c r="AK75" s="461">
        <f t="shared" si="53"/>
        <v>0</v>
      </c>
      <c r="AL75" s="464"/>
      <c r="AM75" s="464"/>
      <c r="AN75" s="464"/>
      <c r="AO75" s="464"/>
      <c r="AP75" s="461">
        <f t="shared" si="54"/>
        <v>0</v>
      </c>
      <c r="AQ75" s="464">
        <v>603120.69059999997</v>
      </c>
      <c r="AR75" s="464">
        <v>1736145.3041999999</v>
      </c>
      <c r="AS75" s="464">
        <v>401119.261</v>
      </c>
      <c r="AT75" s="464"/>
      <c r="AU75" s="461">
        <f t="shared" si="131"/>
        <v>2740385.2557999999</v>
      </c>
      <c r="AV75" s="464"/>
      <c r="AW75" s="464"/>
      <c r="AX75" s="464"/>
      <c r="AY75" s="464"/>
      <c r="AZ75" s="461">
        <f t="shared" si="132"/>
        <v>0</v>
      </c>
      <c r="BA75" s="464">
        <f t="shared" si="133"/>
        <v>603120.69059999997</v>
      </c>
      <c r="BB75" s="464">
        <f t="shared" si="133"/>
        <v>1736145.3041999999</v>
      </c>
      <c r="BC75" s="464">
        <f t="shared" si="133"/>
        <v>401119.261</v>
      </c>
      <c r="BD75" s="464">
        <f t="shared" si="133"/>
        <v>0</v>
      </c>
      <c r="BE75" s="461">
        <f t="shared" si="134"/>
        <v>2740385.2557999999</v>
      </c>
      <c r="BF75" s="464">
        <v>27772510.739999998</v>
      </c>
      <c r="BG75" s="464">
        <v>54497287.655000001</v>
      </c>
      <c r="BH75" s="464">
        <v>9865164.2210000008</v>
      </c>
      <c r="BI75" s="464"/>
      <c r="BJ75" s="461">
        <f t="shared" si="112"/>
        <v>92134962.615999997</v>
      </c>
      <c r="BK75" s="464">
        <v>25382893.559999995</v>
      </c>
      <c r="BL75" s="464">
        <v>55577704.241800003</v>
      </c>
      <c r="BM75" s="464">
        <v>3586597.1099</v>
      </c>
      <c r="BN75" s="464"/>
      <c r="BO75" s="461">
        <f t="shared" si="135"/>
        <v>84547194.911699995</v>
      </c>
      <c r="BP75" s="460">
        <f t="shared" si="126"/>
        <v>650</v>
      </c>
      <c r="BQ75" s="460">
        <f t="shared" si="127"/>
        <v>3046.6878000000002</v>
      </c>
      <c r="BR75" s="460">
        <f t="shared" si="128"/>
        <v>6235.1808000000001</v>
      </c>
      <c r="BS75" s="460">
        <f t="shared" si="129"/>
        <v>0</v>
      </c>
      <c r="BT75" s="461">
        <f t="shared" si="130"/>
        <v>9931.8685999999998</v>
      </c>
      <c r="BU75" s="464">
        <v>18.27</v>
      </c>
      <c r="BV75" s="464">
        <v>1523.3439000000001</v>
      </c>
      <c r="BW75" s="464">
        <v>3117.5904</v>
      </c>
      <c r="BX75" s="464"/>
      <c r="BY75" s="461">
        <f t="shared" si="115"/>
        <v>4659.2043000000003</v>
      </c>
      <c r="BZ75" s="464">
        <v>631.73</v>
      </c>
      <c r="CA75" s="464">
        <v>1523.3439000000001</v>
      </c>
      <c r="CB75" s="464">
        <v>3117.5904</v>
      </c>
      <c r="CC75" s="464"/>
      <c r="CD75" s="461">
        <f t="shared" si="116"/>
        <v>5272.6643000000004</v>
      </c>
      <c r="CE75" s="464">
        <v>187129.84</v>
      </c>
      <c r="CF75" s="464">
        <v>404308.66850000003</v>
      </c>
      <c r="CG75" s="464">
        <v>67025.780499999993</v>
      </c>
      <c r="CH75" s="464"/>
      <c r="CI75" s="461">
        <f t="shared" si="136"/>
        <v>658464.28899999999</v>
      </c>
      <c r="CJ75" s="464">
        <v>0</v>
      </c>
      <c r="CK75" s="464">
        <v>2690.3154</v>
      </c>
      <c r="CL75" s="464">
        <v>0</v>
      </c>
      <c r="CM75" s="464"/>
      <c r="CN75" s="461">
        <f t="shared" si="137"/>
        <v>2690.3154</v>
      </c>
      <c r="CO75" s="464"/>
      <c r="CP75" s="464"/>
      <c r="CQ75" s="464"/>
      <c r="CR75" s="464"/>
      <c r="CS75" s="461">
        <f t="shared" si="138"/>
        <v>0</v>
      </c>
      <c r="CT75" s="464"/>
      <c r="CU75" s="464"/>
      <c r="CV75" s="464"/>
      <c r="CW75" s="464"/>
      <c r="CX75" s="461">
        <f t="shared" si="139"/>
        <v>0</v>
      </c>
      <c r="CY75" s="464">
        <v>10.5825</v>
      </c>
      <c r="CZ75" s="464">
        <v>7.1486999999999998</v>
      </c>
      <c r="DA75" s="464">
        <v>6.5971000000000002</v>
      </c>
      <c r="DB75" s="464"/>
      <c r="DC75" s="461">
        <f t="shared" si="140"/>
        <v>24.328300000000002</v>
      </c>
      <c r="DD75" s="464">
        <v>10.458399999999999</v>
      </c>
      <c r="DE75" s="464">
        <v>6.9683999999999999</v>
      </c>
      <c r="DF75" s="464">
        <v>6.0244999999999997</v>
      </c>
      <c r="DG75" s="464"/>
      <c r="DH75" s="461">
        <f t="shared" si="141"/>
        <v>23.4513</v>
      </c>
      <c r="DI75" s="464">
        <v>44.395099999999999</v>
      </c>
      <c r="DJ75" s="464">
        <v>82.430899999999994</v>
      </c>
      <c r="DK75" s="464">
        <v>89.790300000000002</v>
      </c>
      <c r="DL75" s="464"/>
      <c r="DM75" s="461">
        <f t="shared" si="142"/>
        <v>216.6163</v>
      </c>
      <c r="DN75" s="464">
        <v>33.881100000000004</v>
      </c>
      <c r="DO75" s="464">
        <v>69.390600000000006</v>
      </c>
      <c r="DP75" s="464">
        <v>83.763999999999996</v>
      </c>
      <c r="DQ75" s="464"/>
      <c r="DR75" s="461">
        <f t="shared" si="143"/>
        <v>187.03570000000002</v>
      </c>
      <c r="DS75" s="464">
        <v>2751541.42</v>
      </c>
      <c r="DT75" s="464"/>
      <c r="DU75" s="464"/>
      <c r="DV75" s="464"/>
      <c r="DW75" s="465">
        <f t="shared" si="125"/>
        <v>2751541.42</v>
      </c>
    </row>
    <row r="76" spans="1:128">
      <c r="A76" s="478" t="s">
        <v>660</v>
      </c>
      <c r="B76" s="484" t="s">
        <v>661</v>
      </c>
      <c r="C76" s="464">
        <v>17334078.079999998</v>
      </c>
      <c r="D76" s="464">
        <v>23300905.497400001</v>
      </c>
      <c r="E76" s="464">
        <v>4813073.1229999997</v>
      </c>
      <c r="F76" s="464"/>
      <c r="G76" s="461">
        <f t="shared" si="104"/>
        <v>45448056.700399995</v>
      </c>
      <c r="H76" s="464">
        <v>18</v>
      </c>
      <c r="I76" s="464">
        <v>39</v>
      </c>
      <c r="J76" s="464">
        <v>5</v>
      </c>
      <c r="K76" s="464"/>
      <c r="L76" s="461">
        <f t="shared" si="105"/>
        <v>62</v>
      </c>
      <c r="M76" s="464">
        <v>10</v>
      </c>
      <c r="N76" s="464">
        <v>9</v>
      </c>
      <c r="O76" s="464">
        <v>2</v>
      </c>
      <c r="P76" s="464"/>
      <c r="Q76" s="461">
        <f t="shared" si="106"/>
        <v>21</v>
      </c>
      <c r="R76" s="464"/>
      <c r="S76" s="464"/>
      <c r="T76" s="464"/>
      <c r="U76" s="464"/>
      <c r="V76" s="461">
        <f t="shared" si="107"/>
        <v>0</v>
      </c>
      <c r="W76" s="464">
        <v>14153988.062100001</v>
      </c>
      <c r="X76" s="464">
        <v>23272490.974800002</v>
      </c>
      <c r="Y76" s="464">
        <v>3653488.5687000002</v>
      </c>
      <c r="Z76" s="464"/>
      <c r="AA76" s="461">
        <f t="shared" si="108"/>
        <v>41079967.605599999</v>
      </c>
      <c r="AB76" s="464"/>
      <c r="AC76" s="464"/>
      <c r="AD76" s="464"/>
      <c r="AE76" s="464"/>
      <c r="AF76" s="461">
        <f t="shared" si="52"/>
        <v>0</v>
      </c>
      <c r="AG76" s="464"/>
      <c r="AH76" s="464"/>
      <c r="AI76" s="464"/>
      <c r="AJ76" s="464"/>
      <c r="AK76" s="461">
        <f t="shared" si="53"/>
        <v>0</v>
      </c>
      <c r="AL76" s="464"/>
      <c r="AM76" s="464"/>
      <c r="AN76" s="464"/>
      <c r="AO76" s="464"/>
      <c r="AP76" s="461">
        <f t="shared" si="54"/>
        <v>0</v>
      </c>
      <c r="AQ76" s="464">
        <v>346681.56160000002</v>
      </c>
      <c r="AR76" s="464">
        <v>901076.77350000001</v>
      </c>
      <c r="AS76" s="464">
        <v>96261.462499999994</v>
      </c>
      <c r="AT76" s="464"/>
      <c r="AU76" s="461">
        <f t="shared" si="131"/>
        <v>1344019.7975999999</v>
      </c>
      <c r="AV76" s="464"/>
      <c r="AW76" s="464"/>
      <c r="AX76" s="464"/>
      <c r="AY76" s="464"/>
      <c r="AZ76" s="461">
        <f t="shared" si="132"/>
        <v>0</v>
      </c>
      <c r="BA76" s="464">
        <f t="shared" si="133"/>
        <v>346681.56160000002</v>
      </c>
      <c r="BB76" s="464">
        <f t="shared" si="133"/>
        <v>901076.77350000001</v>
      </c>
      <c r="BC76" s="464">
        <f t="shared" si="133"/>
        <v>96261.462499999994</v>
      </c>
      <c r="BD76" s="464">
        <f t="shared" si="133"/>
        <v>0</v>
      </c>
      <c r="BE76" s="461">
        <f t="shared" si="134"/>
        <v>1344019.7975999999</v>
      </c>
      <c r="BF76" s="464">
        <v>18589991.940000001</v>
      </c>
      <c r="BG76" s="464">
        <v>5177443.9413999999</v>
      </c>
      <c r="BH76" s="464">
        <v>2355859.8700999999</v>
      </c>
      <c r="BI76" s="464"/>
      <c r="BJ76" s="461">
        <f t="shared" si="112"/>
        <v>26123295.751499999</v>
      </c>
      <c r="BK76" s="464">
        <v>13543620.380000001</v>
      </c>
      <c r="BL76" s="464">
        <v>839405.93799999997</v>
      </c>
      <c r="BM76" s="464">
        <v>1768979.1294</v>
      </c>
      <c r="BN76" s="464"/>
      <c r="BO76" s="461">
        <f t="shared" si="135"/>
        <v>16152005.4474</v>
      </c>
      <c r="BP76" s="460">
        <f t="shared" si="126"/>
        <v>6661.62</v>
      </c>
      <c r="BQ76" s="460">
        <f t="shared" si="127"/>
        <v>0</v>
      </c>
      <c r="BR76" s="460">
        <f t="shared" si="128"/>
        <v>1154.05</v>
      </c>
      <c r="BS76" s="460">
        <f t="shared" si="129"/>
        <v>0</v>
      </c>
      <c r="BT76" s="461">
        <f t="shared" si="130"/>
        <v>7815.67</v>
      </c>
      <c r="BU76" s="464">
        <v>3331</v>
      </c>
      <c r="BV76" s="464"/>
      <c r="BW76" s="464">
        <v>577.02499999999998</v>
      </c>
      <c r="BX76" s="464"/>
      <c r="BY76" s="461">
        <f t="shared" si="115"/>
        <v>3908.0250000000001</v>
      </c>
      <c r="BZ76" s="464">
        <v>3330.62</v>
      </c>
      <c r="CA76" s="464">
        <v>0</v>
      </c>
      <c r="CB76" s="464">
        <v>577.02499999999998</v>
      </c>
      <c r="CC76" s="464"/>
      <c r="CD76" s="461">
        <f t="shared" si="116"/>
        <v>3907.645</v>
      </c>
      <c r="CE76" s="464">
        <v>67675.320000000007</v>
      </c>
      <c r="CF76" s="464">
        <v>115727.17570000001</v>
      </c>
      <c r="CG76" s="464">
        <v>7374.8680000000004</v>
      </c>
      <c r="CH76" s="464"/>
      <c r="CI76" s="461">
        <f t="shared" si="136"/>
        <v>190777.36370000002</v>
      </c>
      <c r="CJ76" s="464">
        <v>0</v>
      </c>
      <c r="CK76" s="464">
        <v>0</v>
      </c>
      <c r="CL76" s="464">
        <v>0</v>
      </c>
      <c r="CM76" s="464"/>
      <c r="CN76" s="461">
        <f t="shared" si="137"/>
        <v>0</v>
      </c>
      <c r="CO76" s="464"/>
      <c r="CP76" s="464"/>
      <c r="CQ76" s="464"/>
      <c r="CR76" s="464"/>
      <c r="CS76" s="461">
        <f t="shared" si="138"/>
        <v>0</v>
      </c>
      <c r="CT76" s="464"/>
      <c r="CU76" s="464"/>
      <c r="CV76" s="464"/>
      <c r="CW76" s="464"/>
      <c r="CX76" s="461">
        <f t="shared" si="139"/>
        <v>0</v>
      </c>
      <c r="CY76" s="464">
        <v>10.215199999999999</v>
      </c>
      <c r="CZ76" s="464">
        <v>6.84</v>
      </c>
      <c r="DA76" s="464">
        <v>6.4488000000000003</v>
      </c>
      <c r="DB76" s="464"/>
      <c r="DC76" s="461">
        <f t="shared" si="140"/>
        <v>23.503999999999998</v>
      </c>
      <c r="DD76" s="464">
        <v>10.5542</v>
      </c>
      <c r="DE76" s="464">
        <v>7.0255999999999998</v>
      </c>
      <c r="DF76" s="464">
        <v>6</v>
      </c>
      <c r="DG76" s="464"/>
      <c r="DH76" s="461">
        <f t="shared" si="141"/>
        <v>23.579799999999999</v>
      </c>
      <c r="DI76" s="464">
        <v>45.281599999999997</v>
      </c>
      <c r="DJ76" s="464">
        <v>95.083699999999993</v>
      </c>
      <c r="DK76" s="464">
        <v>24.023099999999999</v>
      </c>
      <c r="DL76" s="464"/>
      <c r="DM76" s="461">
        <f t="shared" si="142"/>
        <v>164.38839999999999</v>
      </c>
      <c r="DN76" s="464">
        <v>40.972099999999998</v>
      </c>
      <c r="DO76" s="464">
        <v>77.159400000000005</v>
      </c>
      <c r="DP76" s="464">
        <v>15.925000000000001</v>
      </c>
      <c r="DQ76" s="464"/>
      <c r="DR76" s="461">
        <f t="shared" si="143"/>
        <v>134.0565</v>
      </c>
      <c r="DS76" s="464">
        <v>1550000</v>
      </c>
      <c r="DT76" s="464"/>
      <c r="DU76" s="464"/>
      <c r="DV76" s="464"/>
      <c r="DW76" s="465">
        <f t="shared" si="125"/>
        <v>1550000</v>
      </c>
    </row>
    <row r="77" spans="1:128">
      <c r="A77" s="478" t="s">
        <v>662</v>
      </c>
      <c r="B77" s="484" t="s">
        <v>643</v>
      </c>
      <c r="C77" s="464">
        <v>30531542.960000001</v>
      </c>
      <c r="D77" s="464">
        <v>29619120.6536</v>
      </c>
      <c r="E77" s="464">
        <v>0</v>
      </c>
      <c r="F77" s="464"/>
      <c r="G77" s="461">
        <f t="shared" si="104"/>
        <v>60150663.613600001</v>
      </c>
      <c r="H77" s="464">
        <v>41</v>
      </c>
      <c r="I77" s="464">
        <v>31</v>
      </c>
      <c r="J77" s="464">
        <v>1</v>
      </c>
      <c r="K77" s="464"/>
      <c r="L77" s="461">
        <f t="shared" si="105"/>
        <v>73</v>
      </c>
      <c r="M77" s="464">
        <v>10</v>
      </c>
      <c r="N77" s="464">
        <v>10</v>
      </c>
      <c r="O77" s="464">
        <v>1</v>
      </c>
      <c r="P77" s="464"/>
      <c r="Q77" s="461">
        <f t="shared" si="106"/>
        <v>21</v>
      </c>
      <c r="R77" s="464">
        <v>1347992.0848000001</v>
      </c>
      <c r="S77" s="464">
        <v>2119387.915</v>
      </c>
      <c r="T77" s="464"/>
      <c r="U77" s="464"/>
      <c r="V77" s="461">
        <f t="shared" si="107"/>
        <v>3467379.9998000003</v>
      </c>
      <c r="W77" s="464">
        <v>22640568.6424</v>
      </c>
      <c r="X77" s="464">
        <v>22490001.708099999</v>
      </c>
      <c r="Y77" s="464">
        <v>0</v>
      </c>
      <c r="Z77" s="464"/>
      <c r="AA77" s="461">
        <f t="shared" si="108"/>
        <v>45130570.350500003</v>
      </c>
      <c r="AB77" s="464"/>
      <c r="AC77" s="464"/>
      <c r="AD77" s="464"/>
      <c r="AE77" s="464"/>
      <c r="AF77" s="461">
        <f t="shared" si="52"/>
        <v>0</v>
      </c>
      <c r="AG77" s="464"/>
      <c r="AH77" s="464"/>
      <c r="AI77" s="464"/>
      <c r="AJ77" s="464"/>
      <c r="AK77" s="461">
        <f t="shared" si="53"/>
        <v>0</v>
      </c>
      <c r="AL77" s="464"/>
      <c r="AM77" s="464"/>
      <c r="AN77" s="464"/>
      <c r="AO77" s="464"/>
      <c r="AP77" s="461">
        <f t="shared" si="54"/>
        <v>0</v>
      </c>
      <c r="AQ77" s="464">
        <v>610630.85919999995</v>
      </c>
      <c r="AR77" s="464">
        <v>592382.4129</v>
      </c>
      <c r="AS77" s="464">
        <v>0</v>
      </c>
      <c r="AT77" s="464"/>
      <c r="AU77" s="461">
        <f t="shared" si="131"/>
        <v>1203013.2720999999</v>
      </c>
      <c r="AV77" s="464"/>
      <c r="AW77" s="464"/>
      <c r="AX77" s="464"/>
      <c r="AY77" s="464"/>
      <c r="AZ77" s="461">
        <f t="shared" si="132"/>
        <v>0</v>
      </c>
      <c r="BA77" s="464">
        <f t="shared" si="133"/>
        <v>610630.85919999995</v>
      </c>
      <c r="BB77" s="464">
        <f t="shared" si="133"/>
        <v>592382.4129</v>
      </c>
      <c r="BC77" s="464">
        <f t="shared" si="133"/>
        <v>0</v>
      </c>
      <c r="BD77" s="464">
        <f t="shared" si="133"/>
        <v>0</v>
      </c>
      <c r="BE77" s="461">
        <f t="shared" si="134"/>
        <v>1203013.2720999999</v>
      </c>
      <c r="BF77" s="464">
        <v>17879520</v>
      </c>
      <c r="BG77" s="464">
        <v>13737383.8694</v>
      </c>
      <c r="BH77" s="464"/>
      <c r="BI77" s="464"/>
      <c r="BJ77" s="461">
        <f t="shared" si="112"/>
        <v>31616903.869400002</v>
      </c>
      <c r="BK77" s="464">
        <v>9125186.0199999996</v>
      </c>
      <c r="BL77" s="464">
        <v>8305932.1270000003</v>
      </c>
      <c r="BM77" s="464"/>
      <c r="BN77" s="464"/>
      <c r="BO77" s="461">
        <f t="shared" si="135"/>
        <v>17431118.147</v>
      </c>
      <c r="BP77" s="460">
        <f t="shared" si="126"/>
        <v>1340589.2008000007</v>
      </c>
      <c r="BQ77" s="460">
        <f t="shared" si="127"/>
        <v>5753.8198000000002</v>
      </c>
      <c r="BR77" s="460">
        <f t="shared" si="128"/>
        <v>0</v>
      </c>
      <c r="BS77" s="460">
        <f t="shared" si="129"/>
        <v>0</v>
      </c>
      <c r="BT77" s="461">
        <f t="shared" si="130"/>
        <v>1346343.0206000006</v>
      </c>
      <c r="BU77" s="464">
        <v>1318831.7200000007</v>
      </c>
      <c r="BV77" s="464">
        <v>2876.9099000000001</v>
      </c>
      <c r="BW77" s="464"/>
      <c r="BX77" s="464"/>
      <c r="BY77" s="461">
        <f t="shared" si="115"/>
        <v>1321708.6299000008</v>
      </c>
      <c r="BZ77" s="464">
        <v>21757.480800000001</v>
      </c>
      <c r="CA77" s="464">
        <v>2876.9099000000001</v>
      </c>
      <c r="CB77" s="464">
        <v>0</v>
      </c>
      <c r="CC77" s="464"/>
      <c r="CD77" s="461">
        <f t="shared" si="116"/>
        <v>24634.3907</v>
      </c>
      <c r="CE77" s="464">
        <v>294393.82</v>
      </c>
      <c r="CF77" s="464">
        <v>193619.56409999999</v>
      </c>
      <c r="CG77" s="464">
        <v>0</v>
      </c>
      <c r="CH77" s="464"/>
      <c r="CI77" s="461">
        <f t="shared" si="136"/>
        <v>488013.38410000002</v>
      </c>
      <c r="CJ77" s="464">
        <v>0</v>
      </c>
      <c r="CK77" s="464">
        <v>0</v>
      </c>
      <c r="CL77" s="464">
        <v>0</v>
      </c>
      <c r="CM77" s="464"/>
      <c r="CN77" s="461">
        <f t="shared" si="137"/>
        <v>0</v>
      </c>
      <c r="CO77" s="464"/>
      <c r="CP77" s="464"/>
      <c r="CQ77" s="464"/>
      <c r="CR77" s="464"/>
      <c r="CS77" s="461">
        <f t="shared" si="138"/>
        <v>0</v>
      </c>
      <c r="CT77" s="464"/>
      <c r="CU77" s="464"/>
      <c r="CV77" s="464"/>
      <c r="CW77" s="464"/>
      <c r="CX77" s="461">
        <f t="shared" si="139"/>
        <v>0</v>
      </c>
      <c r="CY77" s="464">
        <v>10.230700000000001</v>
      </c>
      <c r="CZ77" s="464">
        <v>6.2873000000000001</v>
      </c>
      <c r="DA77" s="464"/>
      <c r="DB77" s="464"/>
      <c r="DC77" s="461">
        <f t="shared" si="140"/>
        <v>16.518000000000001</v>
      </c>
      <c r="DD77" s="464">
        <v>10.1236</v>
      </c>
      <c r="DE77" s="464">
        <v>6.3277999999999999</v>
      </c>
      <c r="DF77" s="464"/>
      <c r="DG77" s="464"/>
      <c r="DH77" s="461">
        <f t="shared" si="141"/>
        <v>16.4514</v>
      </c>
      <c r="DI77" s="464">
        <v>50.601700000000001</v>
      </c>
      <c r="DJ77" s="464">
        <v>84.732900000000001</v>
      </c>
      <c r="DK77" s="464"/>
      <c r="DL77" s="464"/>
      <c r="DM77" s="461">
        <f t="shared" si="142"/>
        <v>135.33459999999999</v>
      </c>
      <c r="DN77" s="464">
        <v>41.151400000000002</v>
      </c>
      <c r="DO77" s="464">
        <v>76.890199999999993</v>
      </c>
      <c r="DP77" s="464"/>
      <c r="DQ77" s="464"/>
      <c r="DR77" s="461">
        <f t="shared" si="143"/>
        <v>118.04159999999999</v>
      </c>
      <c r="DS77" s="464">
        <v>1427250.88</v>
      </c>
      <c r="DT77" s="464"/>
      <c r="DU77" s="464"/>
      <c r="DV77" s="464"/>
      <c r="DW77" s="465">
        <f t="shared" si="125"/>
        <v>1427250.88</v>
      </c>
    </row>
    <row r="78" spans="1:128">
      <c r="A78" s="478" t="s">
        <v>663</v>
      </c>
      <c r="B78" s="484" t="s">
        <v>664</v>
      </c>
      <c r="C78" s="464">
        <v>19337470.350000001</v>
      </c>
      <c r="D78" s="464">
        <v>27506167.6633</v>
      </c>
      <c r="E78" s="464"/>
      <c r="F78" s="464"/>
      <c r="G78" s="461">
        <f t="shared" si="104"/>
        <v>46843638.013300002</v>
      </c>
      <c r="H78" s="464">
        <v>7</v>
      </c>
      <c r="I78" s="464">
        <v>5</v>
      </c>
      <c r="J78" s="464"/>
      <c r="K78" s="464"/>
      <c r="L78" s="461">
        <f t="shared" si="105"/>
        <v>12</v>
      </c>
      <c r="M78" s="464">
        <v>3</v>
      </c>
      <c r="N78" s="464">
        <v>2</v>
      </c>
      <c r="O78" s="464"/>
      <c r="P78" s="464"/>
      <c r="Q78" s="461">
        <f t="shared" si="106"/>
        <v>5</v>
      </c>
      <c r="R78" s="464"/>
      <c r="S78" s="464">
        <v>1677339.8739</v>
      </c>
      <c r="T78" s="464"/>
      <c r="U78" s="464"/>
      <c r="V78" s="461">
        <f t="shared" si="107"/>
        <v>1677339.8739</v>
      </c>
      <c r="W78" s="464">
        <v>14935942.598099999</v>
      </c>
      <c r="X78" s="464">
        <v>19355454.300900001</v>
      </c>
      <c r="Y78" s="464"/>
      <c r="Z78" s="464"/>
      <c r="AA78" s="461">
        <f t="shared" si="108"/>
        <v>34291396.899000004</v>
      </c>
      <c r="AB78" s="464"/>
      <c r="AC78" s="464"/>
      <c r="AD78" s="464"/>
      <c r="AE78" s="464"/>
      <c r="AF78" s="461">
        <f t="shared" si="52"/>
        <v>0</v>
      </c>
      <c r="AG78" s="464"/>
      <c r="AH78" s="464"/>
      <c r="AI78" s="464"/>
      <c r="AJ78" s="464"/>
      <c r="AK78" s="461">
        <f t="shared" si="53"/>
        <v>0</v>
      </c>
      <c r="AL78" s="464"/>
      <c r="AM78" s="464"/>
      <c r="AN78" s="464"/>
      <c r="AO78" s="464"/>
      <c r="AP78" s="461">
        <f t="shared" si="54"/>
        <v>0</v>
      </c>
      <c r="AQ78" s="464">
        <v>386749.40700000001</v>
      </c>
      <c r="AR78" s="464">
        <v>550123.35329999996</v>
      </c>
      <c r="AS78" s="464"/>
      <c r="AT78" s="464"/>
      <c r="AU78" s="461">
        <f t="shared" si="131"/>
        <v>936872.76029999997</v>
      </c>
      <c r="AV78" s="464"/>
      <c r="AW78" s="464"/>
      <c r="AX78" s="464"/>
      <c r="AY78" s="464"/>
      <c r="AZ78" s="461">
        <f t="shared" si="132"/>
        <v>0</v>
      </c>
      <c r="BA78" s="464">
        <f t="shared" si="133"/>
        <v>386749.40700000001</v>
      </c>
      <c r="BB78" s="464">
        <f t="shared" si="133"/>
        <v>550123.35329999996</v>
      </c>
      <c r="BC78" s="464">
        <f t="shared" si="133"/>
        <v>0</v>
      </c>
      <c r="BD78" s="464">
        <f t="shared" si="133"/>
        <v>0</v>
      </c>
      <c r="BE78" s="461">
        <f t="shared" si="134"/>
        <v>936872.76029999997</v>
      </c>
      <c r="BF78" s="464">
        <v>4822452.3600000003</v>
      </c>
      <c r="BG78" s="464">
        <v>1944209.5</v>
      </c>
      <c r="BH78" s="464"/>
      <c r="BI78" s="464"/>
      <c r="BJ78" s="461">
        <f t="shared" si="112"/>
        <v>6766661.8600000003</v>
      </c>
      <c r="BK78" s="464">
        <v>1205148.9099999999</v>
      </c>
      <c r="BL78" s="464">
        <v>1169821.1723</v>
      </c>
      <c r="BM78" s="464"/>
      <c r="BN78" s="464"/>
      <c r="BO78" s="461">
        <f t="shared" si="135"/>
        <v>2374970.0822999999</v>
      </c>
      <c r="BP78" s="460">
        <f t="shared" si="126"/>
        <v>0</v>
      </c>
      <c r="BQ78" s="460">
        <f t="shared" si="127"/>
        <v>239.79400000000001</v>
      </c>
      <c r="BR78" s="460">
        <f t="shared" si="128"/>
        <v>0</v>
      </c>
      <c r="BS78" s="460">
        <f t="shared" si="129"/>
        <v>0</v>
      </c>
      <c r="BT78" s="461">
        <f t="shared" si="130"/>
        <v>239.79400000000001</v>
      </c>
      <c r="BU78" s="464"/>
      <c r="BV78" s="464">
        <v>119.89700000000001</v>
      </c>
      <c r="BW78" s="464"/>
      <c r="BX78" s="464"/>
      <c r="BY78" s="461">
        <f t="shared" si="115"/>
        <v>119.89700000000001</v>
      </c>
      <c r="BZ78" s="464"/>
      <c r="CA78" s="464">
        <v>119.89700000000001</v>
      </c>
      <c r="CB78" s="464">
        <v>0</v>
      </c>
      <c r="CC78" s="464"/>
      <c r="CD78" s="461">
        <f t="shared" si="116"/>
        <v>119.89700000000001</v>
      </c>
      <c r="CE78" s="464">
        <v>77731.710000000006</v>
      </c>
      <c r="CF78" s="464">
        <v>470915.94870000001</v>
      </c>
      <c r="CG78" s="464"/>
      <c r="CH78" s="464"/>
      <c r="CI78" s="461">
        <f t="shared" si="136"/>
        <v>548647.65870000003</v>
      </c>
      <c r="CJ78" s="464">
        <v>0</v>
      </c>
      <c r="CK78" s="464">
        <v>0</v>
      </c>
      <c r="CL78" s="464"/>
      <c r="CM78" s="464"/>
      <c r="CN78" s="461">
        <f t="shared" si="137"/>
        <v>0</v>
      </c>
      <c r="CO78" s="464"/>
      <c r="CP78" s="464"/>
      <c r="CQ78" s="464"/>
      <c r="CR78" s="464"/>
      <c r="CS78" s="461">
        <f t="shared" si="138"/>
        <v>0</v>
      </c>
      <c r="CT78" s="464"/>
      <c r="CU78" s="464"/>
      <c r="CV78" s="464"/>
      <c r="CW78" s="464"/>
      <c r="CX78" s="461">
        <f t="shared" si="139"/>
        <v>0</v>
      </c>
      <c r="CY78" s="464">
        <v>9.3744999999999994</v>
      </c>
      <c r="CZ78" s="464">
        <v>6.2968000000000002</v>
      </c>
      <c r="DA78" s="464"/>
      <c r="DB78" s="464"/>
      <c r="DC78" s="461">
        <f t="shared" si="140"/>
        <v>15.671299999999999</v>
      </c>
      <c r="DD78" s="464"/>
      <c r="DE78" s="464">
        <v>6.2</v>
      </c>
      <c r="DF78" s="464"/>
      <c r="DG78" s="464"/>
      <c r="DH78" s="461">
        <f t="shared" si="141"/>
        <v>6.2</v>
      </c>
      <c r="DI78" s="464">
        <v>35.316099999999999</v>
      </c>
      <c r="DJ78" s="464">
        <v>99.777900000000002</v>
      </c>
      <c r="DK78" s="464"/>
      <c r="DL78" s="464"/>
      <c r="DM78" s="461">
        <f t="shared" si="142"/>
        <v>135.09399999999999</v>
      </c>
      <c r="DN78" s="464">
        <v>27.793399999999998</v>
      </c>
      <c r="DO78" s="464">
        <v>83.677700000000002</v>
      </c>
      <c r="DP78" s="464"/>
      <c r="DQ78" s="464"/>
      <c r="DR78" s="461">
        <f t="shared" si="143"/>
        <v>111.47110000000001</v>
      </c>
      <c r="DS78" s="464"/>
      <c r="DT78" s="464"/>
      <c r="DU78" s="464"/>
      <c r="DV78" s="464"/>
      <c r="DW78" s="465">
        <f t="shared" si="125"/>
        <v>0</v>
      </c>
    </row>
    <row r="79" spans="1:128" s="473" customFormat="1">
      <c r="A79" s="485" t="s">
        <v>665</v>
      </c>
      <c r="B79" s="469" t="s">
        <v>666</v>
      </c>
      <c r="C79" s="470">
        <f>SUM(C80:C85)</f>
        <v>8411648.7200000007</v>
      </c>
      <c r="D79" s="470">
        <f t="shared" ref="D79:BN79" si="144">SUM(D80:D85)</f>
        <v>49729851.987599999</v>
      </c>
      <c r="E79" s="470">
        <f t="shared" si="144"/>
        <v>1086958.2771999999</v>
      </c>
      <c r="F79" s="470">
        <f t="shared" si="144"/>
        <v>0</v>
      </c>
      <c r="G79" s="461">
        <f t="shared" si="104"/>
        <v>59228458.984799996</v>
      </c>
      <c r="H79" s="470">
        <f t="shared" si="144"/>
        <v>2678</v>
      </c>
      <c r="I79" s="470">
        <f t="shared" si="144"/>
        <v>591</v>
      </c>
      <c r="J79" s="470">
        <f t="shared" si="144"/>
        <v>14</v>
      </c>
      <c r="K79" s="470">
        <f t="shared" si="144"/>
        <v>0</v>
      </c>
      <c r="L79" s="461">
        <f t="shared" si="105"/>
        <v>3283</v>
      </c>
      <c r="M79" s="470">
        <f t="shared" si="144"/>
        <v>2600</v>
      </c>
      <c r="N79" s="470">
        <f t="shared" si="144"/>
        <v>547</v>
      </c>
      <c r="O79" s="470">
        <f t="shared" si="144"/>
        <v>12</v>
      </c>
      <c r="P79" s="470">
        <f t="shared" si="144"/>
        <v>0</v>
      </c>
      <c r="Q79" s="461">
        <f t="shared" si="106"/>
        <v>3159</v>
      </c>
      <c r="R79" s="470">
        <f t="shared" si="144"/>
        <v>5564.25</v>
      </c>
      <c r="S79" s="470">
        <f t="shared" si="144"/>
        <v>0</v>
      </c>
      <c r="T79" s="470">
        <f t="shared" si="144"/>
        <v>0</v>
      </c>
      <c r="U79" s="470">
        <f t="shared" si="144"/>
        <v>0</v>
      </c>
      <c r="V79" s="461">
        <f t="shared" si="107"/>
        <v>5564.25</v>
      </c>
      <c r="W79" s="470">
        <f t="shared" si="144"/>
        <v>5394489.8300000001</v>
      </c>
      <c r="X79" s="470">
        <f t="shared" si="144"/>
        <v>48096040.570700005</v>
      </c>
      <c r="Y79" s="470">
        <f t="shared" si="144"/>
        <v>1043014.4602000001</v>
      </c>
      <c r="Z79" s="470">
        <f t="shared" si="144"/>
        <v>0</v>
      </c>
      <c r="AA79" s="461">
        <f t="shared" si="108"/>
        <v>54533544.8609</v>
      </c>
      <c r="AB79" s="470">
        <f t="shared" si="144"/>
        <v>721968.53000000014</v>
      </c>
      <c r="AC79" s="470">
        <f t="shared" si="144"/>
        <v>33809448.418300003</v>
      </c>
      <c r="AD79" s="470">
        <f t="shared" si="144"/>
        <v>907007.92980000004</v>
      </c>
      <c r="AE79" s="470">
        <f t="shared" si="144"/>
        <v>0</v>
      </c>
      <c r="AF79" s="461">
        <f t="shared" si="52"/>
        <v>35438424.878100008</v>
      </c>
      <c r="AG79" s="470">
        <f t="shared" si="144"/>
        <v>44611.13</v>
      </c>
      <c r="AH79" s="470">
        <f t="shared" si="144"/>
        <v>13734.6389</v>
      </c>
      <c r="AI79" s="470">
        <f t="shared" si="144"/>
        <v>38180.851199999997</v>
      </c>
      <c r="AJ79" s="470">
        <f t="shared" si="144"/>
        <v>0</v>
      </c>
      <c r="AK79" s="461">
        <f t="shared" si="53"/>
        <v>96526.6201</v>
      </c>
      <c r="AL79" s="470">
        <f t="shared" si="144"/>
        <v>0</v>
      </c>
      <c r="AM79" s="470">
        <f t="shared" si="144"/>
        <v>0</v>
      </c>
      <c r="AN79" s="470">
        <f t="shared" si="144"/>
        <v>0</v>
      </c>
      <c r="AO79" s="470">
        <f t="shared" si="144"/>
        <v>0</v>
      </c>
      <c r="AP79" s="461">
        <f t="shared" si="54"/>
        <v>0</v>
      </c>
      <c r="AQ79" s="470">
        <f t="shared" si="144"/>
        <v>272119.07020000002</v>
      </c>
      <c r="AR79" s="470">
        <f t="shared" si="144"/>
        <v>1618652.429</v>
      </c>
      <c r="AS79" s="470">
        <f t="shared" si="144"/>
        <v>21739.165400000002</v>
      </c>
      <c r="AT79" s="470">
        <f t="shared" si="144"/>
        <v>0</v>
      </c>
      <c r="AU79" s="461">
        <f t="shared" si="131"/>
        <v>1912510.6646</v>
      </c>
      <c r="AV79" s="470">
        <f t="shared" si="144"/>
        <v>0</v>
      </c>
      <c r="AW79" s="470">
        <f t="shared" si="144"/>
        <v>0</v>
      </c>
      <c r="AX79" s="470">
        <f t="shared" si="144"/>
        <v>0</v>
      </c>
      <c r="AY79" s="470">
        <f t="shared" si="144"/>
        <v>0</v>
      </c>
      <c r="AZ79" s="461">
        <f t="shared" si="132"/>
        <v>0</v>
      </c>
      <c r="BA79" s="470">
        <f t="shared" si="144"/>
        <v>272119.07020000002</v>
      </c>
      <c r="BB79" s="470">
        <f t="shared" si="144"/>
        <v>1618652.429</v>
      </c>
      <c r="BC79" s="470">
        <f t="shared" si="144"/>
        <v>21739.165400000002</v>
      </c>
      <c r="BD79" s="470">
        <f t="shared" si="144"/>
        <v>0</v>
      </c>
      <c r="BE79" s="461">
        <f t="shared" si="134"/>
        <v>1912510.6646</v>
      </c>
      <c r="BF79" s="470">
        <f t="shared" si="144"/>
        <v>702670.79999999993</v>
      </c>
      <c r="BG79" s="470">
        <f t="shared" si="144"/>
        <v>9823540.5284000002</v>
      </c>
      <c r="BH79" s="470">
        <f t="shared" si="144"/>
        <v>44073.198599999996</v>
      </c>
      <c r="BI79" s="470">
        <f t="shared" si="144"/>
        <v>0</v>
      </c>
      <c r="BJ79" s="461">
        <f t="shared" si="112"/>
        <v>10570284.527000001</v>
      </c>
      <c r="BK79" s="470">
        <f t="shared" si="144"/>
        <v>2531704.88</v>
      </c>
      <c r="BL79" s="470">
        <f t="shared" si="144"/>
        <v>4525276.9799947226</v>
      </c>
      <c r="BM79" s="470">
        <f t="shared" si="144"/>
        <v>52708.008800000003</v>
      </c>
      <c r="BN79" s="470">
        <f t="shared" si="144"/>
        <v>0</v>
      </c>
      <c r="BO79" s="461">
        <f t="shared" si="135"/>
        <v>7109689.8687947225</v>
      </c>
      <c r="BP79" s="470">
        <f t="shared" ref="BP79:DV79" si="145">SUM(BP80:BP85)</f>
        <v>17361.010000000002</v>
      </c>
      <c r="BQ79" s="470">
        <f t="shared" si="145"/>
        <v>2212309.5624758876</v>
      </c>
      <c r="BR79" s="470">
        <f t="shared" si="145"/>
        <v>0</v>
      </c>
      <c r="BS79" s="470">
        <f t="shared" si="145"/>
        <v>0</v>
      </c>
      <c r="BT79" s="461">
        <f t="shared" si="130"/>
        <v>2229670.5724758874</v>
      </c>
      <c r="BU79" s="470">
        <f t="shared" si="145"/>
        <v>17254.05</v>
      </c>
      <c r="BV79" s="470">
        <f t="shared" si="145"/>
        <v>2205850.526875888</v>
      </c>
      <c r="BW79" s="470">
        <f t="shared" si="145"/>
        <v>0</v>
      </c>
      <c r="BX79" s="470">
        <f t="shared" si="145"/>
        <v>0</v>
      </c>
      <c r="BY79" s="461">
        <f t="shared" si="115"/>
        <v>2223104.5768758878</v>
      </c>
      <c r="BZ79" s="470">
        <f t="shared" si="145"/>
        <v>106.96</v>
      </c>
      <c r="CA79" s="470">
        <f t="shared" si="145"/>
        <v>6459.0356000000002</v>
      </c>
      <c r="CB79" s="470">
        <f t="shared" si="145"/>
        <v>0</v>
      </c>
      <c r="CC79" s="470">
        <f t="shared" si="145"/>
        <v>0</v>
      </c>
      <c r="CD79" s="461">
        <f t="shared" si="116"/>
        <v>6565.9956000000002</v>
      </c>
      <c r="CE79" s="470">
        <f t="shared" si="145"/>
        <v>49479.590000000004</v>
      </c>
      <c r="CF79" s="470">
        <f t="shared" si="145"/>
        <v>155517.09599999999</v>
      </c>
      <c r="CG79" s="470">
        <f t="shared" si="145"/>
        <v>3943.4621000000002</v>
      </c>
      <c r="CH79" s="470">
        <f t="shared" si="145"/>
        <v>0</v>
      </c>
      <c r="CI79" s="461">
        <f t="shared" si="136"/>
        <v>208940.14809999999</v>
      </c>
      <c r="CJ79" s="470">
        <f t="shared" si="145"/>
        <v>1498.5437999999999</v>
      </c>
      <c r="CK79" s="470">
        <f t="shared" si="145"/>
        <v>234.32060000000001</v>
      </c>
      <c r="CL79" s="470">
        <f t="shared" si="145"/>
        <v>0</v>
      </c>
      <c r="CM79" s="470">
        <f t="shared" si="145"/>
        <v>0</v>
      </c>
      <c r="CN79" s="461">
        <f t="shared" si="137"/>
        <v>1732.8643999999999</v>
      </c>
      <c r="CO79" s="470">
        <f t="shared" si="145"/>
        <v>13181.28</v>
      </c>
      <c r="CP79" s="470">
        <f t="shared" si="145"/>
        <v>0</v>
      </c>
      <c r="CQ79" s="470">
        <f t="shared" si="145"/>
        <v>0</v>
      </c>
      <c r="CR79" s="470">
        <f t="shared" si="145"/>
        <v>0</v>
      </c>
      <c r="CS79" s="461">
        <f t="shared" si="138"/>
        <v>13181.28</v>
      </c>
      <c r="CT79" s="470">
        <f t="shared" si="145"/>
        <v>0</v>
      </c>
      <c r="CU79" s="470">
        <f t="shared" si="145"/>
        <v>0</v>
      </c>
      <c r="CV79" s="470">
        <f t="shared" si="145"/>
        <v>0</v>
      </c>
      <c r="CW79" s="470">
        <f t="shared" si="145"/>
        <v>0</v>
      </c>
      <c r="CX79" s="461">
        <f t="shared" si="139"/>
        <v>0</v>
      </c>
      <c r="CY79" s="470">
        <f t="shared" si="145"/>
        <v>61.771599999999999</v>
      </c>
      <c r="CZ79" s="470">
        <f t="shared" si="145"/>
        <v>42.375999999999998</v>
      </c>
      <c r="DA79" s="470">
        <f t="shared" si="145"/>
        <v>40.8996</v>
      </c>
      <c r="DB79" s="470">
        <f t="shared" si="145"/>
        <v>0</v>
      </c>
      <c r="DC79" s="461">
        <f t="shared" si="140"/>
        <v>145.0472</v>
      </c>
      <c r="DD79" s="470">
        <f t="shared" si="145"/>
        <v>75.783599999999993</v>
      </c>
      <c r="DE79" s="470">
        <f t="shared" si="145"/>
        <v>18</v>
      </c>
      <c r="DF79" s="470">
        <f t="shared" si="145"/>
        <v>0</v>
      </c>
      <c r="DG79" s="470">
        <f t="shared" si="145"/>
        <v>0</v>
      </c>
      <c r="DH79" s="461">
        <f t="shared" si="141"/>
        <v>93.783599999999993</v>
      </c>
      <c r="DI79" s="470">
        <f t="shared" si="145"/>
        <v>410.2568</v>
      </c>
      <c r="DJ79" s="470">
        <f t="shared" si="145"/>
        <v>557.43290000000002</v>
      </c>
      <c r="DK79" s="470">
        <f t="shared" si="145"/>
        <v>460.26100000000002</v>
      </c>
      <c r="DL79" s="470">
        <f t="shared" si="145"/>
        <v>0</v>
      </c>
      <c r="DM79" s="461">
        <f t="shared" si="142"/>
        <v>1427.9507000000001</v>
      </c>
      <c r="DN79" s="470">
        <f t="shared" si="145"/>
        <v>303.84000000000003</v>
      </c>
      <c r="DO79" s="470">
        <f t="shared" si="145"/>
        <v>460.12689999999998</v>
      </c>
      <c r="DP79" s="470">
        <f t="shared" si="145"/>
        <v>400.98500000000001</v>
      </c>
      <c r="DQ79" s="470">
        <f t="shared" si="145"/>
        <v>0</v>
      </c>
      <c r="DR79" s="461">
        <f t="shared" si="143"/>
        <v>1164.9519</v>
      </c>
      <c r="DS79" s="470">
        <f t="shared" si="145"/>
        <v>4762950.92</v>
      </c>
      <c r="DT79" s="470">
        <f t="shared" si="145"/>
        <v>1100519.9114000001</v>
      </c>
      <c r="DU79" s="470">
        <f t="shared" si="145"/>
        <v>0</v>
      </c>
      <c r="DV79" s="470">
        <f t="shared" si="145"/>
        <v>0</v>
      </c>
      <c r="DW79" s="461">
        <f t="shared" si="125"/>
        <v>5863470.8313999996</v>
      </c>
      <c r="DX79" s="472"/>
    </row>
    <row r="80" spans="1:128">
      <c r="A80" s="478" t="s">
        <v>667</v>
      </c>
      <c r="B80" s="484" t="s">
        <v>668</v>
      </c>
      <c r="C80" s="464">
        <v>2963595.33</v>
      </c>
      <c r="D80" s="464">
        <v>1376428.7246000001</v>
      </c>
      <c r="E80" s="464">
        <v>16938.780200000001</v>
      </c>
      <c r="F80" s="464"/>
      <c r="G80" s="461">
        <f t="shared" si="104"/>
        <v>4356962.8348000003</v>
      </c>
      <c r="H80" s="464">
        <v>2368</v>
      </c>
      <c r="I80" s="464">
        <v>154</v>
      </c>
      <c r="J80" s="464">
        <v>6</v>
      </c>
      <c r="K80" s="464"/>
      <c r="L80" s="461">
        <f t="shared" si="105"/>
        <v>2528</v>
      </c>
      <c r="M80" s="464">
        <v>2392</v>
      </c>
      <c r="N80" s="464">
        <v>166</v>
      </c>
      <c r="O80" s="464">
        <v>6</v>
      </c>
      <c r="P80" s="464"/>
      <c r="Q80" s="461">
        <f t="shared" si="106"/>
        <v>2564</v>
      </c>
      <c r="R80" s="464">
        <v>5564.25</v>
      </c>
      <c r="S80" s="464"/>
      <c r="T80" s="464"/>
      <c r="U80" s="464"/>
      <c r="V80" s="461">
        <f t="shared" si="107"/>
        <v>5564.25</v>
      </c>
      <c r="W80" s="464">
        <v>229947.89</v>
      </c>
      <c r="X80" s="464">
        <v>1176622.0171999999</v>
      </c>
      <c r="Y80" s="464">
        <v>11175.814399999999</v>
      </c>
      <c r="Z80" s="464"/>
      <c r="AA80" s="461">
        <f t="shared" si="108"/>
        <v>1417745.7215999998</v>
      </c>
      <c r="AB80" s="464">
        <v>109525.75999999999</v>
      </c>
      <c r="AC80" s="464">
        <v>854940.49380000005</v>
      </c>
      <c r="AD80" s="464">
        <v>16938.780200000001</v>
      </c>
      <c r="AE80" s="464"/>
      <c r="AF80" s="461">
        <f t="shared" si="52"/>
        <v>981405.0340000001</v>
      </c>
      <c r="AG80" s="464">
        <v>20162.62</v>
      </c>
      <c r="AH80" s="464">
        <v>13734.6389</v>
      </c>
      <c r="AI80" s="464">
        <v>0</v>
      </c>
      <c r="AJ80" s="464"/>
      <c r="AK80" s="461">
        <f t="shared" si="53"/>
        <v>33897.258900000001</v>
      </c>
      <c r="AL80" s="464"/>
      <c r="AM80" s="464"/>
      <c r="AN80" s="464"/>
      <c r="AO80" s="464"/>
      <c r="AP80" s="461">
        <f t="shared" si="54"/>
        <v>0</v>
      </c>
      <c r="AQ80" s="464">
        <v>127112.0572</v>
      </c>
      <c r="AR80" s="464">
        <v>81841.207699999999</v>
      </c>
      <c r="AS80" s="464">
        <v>338.7756</v>
      </c>
      <c r="AT80" s="464"/>
      <c r="AU80" s="461">
        <f t="shared" si="131"/>
        <v>209292.0405</v>
      </c>
      <c r="AV80" s="464"/>
      <c r="AW80" s="464"/>
      <c r="AX80" s="464"/>
      <c r="AY80" s="464"/>
      <c r="AZ80" s="461">
        <f t="shared" si="132"/>
        <v>0</v>
      </c>
      <c r="BA80" s="464">
        <f t="shared" si="133"/>
        <v>127112.0572</v>
      </c>
      <c r="BB80" s="464">
        <f t="shared" si="133"/>
        <v>81841.207699999999</v>
      </c>
      <c r="BC80" s="464">
        <f t="shared" si="133"/>
        <v>338.7756</v>
      </c>
      <c r="BD80" s="464">
        <f t="shared" si="133"/>
        <v>0</v>
      </c>
      <c r="BE80" s="461">
        <f t="shared" si="134"/>
        <v>209292.0405</v>
      </c>
      <c r="BF80" s="464">
        <v>495665.44</v>
      </c>
      <c r="BG80" s="464">
        <v>2075.2269000000001</v>
      </c>
      <c r="BH80" s="464">
        <v>201.83879999999999</v>
      </c>
      <c r="BI80" s="464"/>
      <c r="BJ80" s="461">
        <f t="shared" si="112"/>
        <v>497942.50570000004</v>
      </c>
      <c r="BK80" s="464">
        <v>2139843.1100000003</v>
      </c>
      <c r="BL80" s="464">
        <v>858149.11839472281</v>
      </c>
      <c r="BM80" s="464">
        <v>4998.2307000000001</v>
      </c>
      <c r="BN80" s="464"/>
      <c r="BO80" s="461">
        <f t="shared" si="135"/>
        <v>3002990.4590947232</v>
      </c>
      <c r="BP80" s="460">
        <f t="shared" ref="BP80:BP85" si="146">BU80+BZ80</f>
        <v>12495.710000000001</v>
      </c>
      <c r="BQ80" s="460">
        <f t="shared" ref="BQ80:BQ85" si="147">BV80+CA80</f>
        <v>0</v>
      </c>
      <c r="BR80" s="460">
        <f t="shared" ref="BR80:BR85" si="148">BW80+CB80</f>
        <v>0</v>
      </c>
      <c r="BS80" s="460">
        <f t="shared" ref="BS80:BS85" si="149">BX80+CC80</f>
        <v>0</v>
      </c>
      <c r="BT80" s="461">
        <f t="shared" si="130"/>
        <v>12495.710000000001</v>
      </c>
      <c r="BU80" s="464">
        <v>12416.69</v>
      </c>
      <c r="BV80" s="464"/>
      <c r="BW80" s="464"/>
      <c r="BX80" s="464"/>
      <c r="BY80" s="461">
        <f t="shared" si="115"/>
        <v>12416.69</v>
      </c>
      <c r="BZ80" s="464">
        <v>79.02</v>
      </c>
      <c r="CA80" s="464">
        <v>0</v>
      </c>
      <c r="CB80" s="464">
        <v>0</v>
      </c>
      <c r="CC80" s="464"/>
      <c r="CD80" s="461">
        <f t="shared" si="116"/>
        <v>79.02</v>
      </c>
      <c r="CE80" s="464">
        <v>18266.61</v>
      </c>
      <c r="CF80" s="464">
        <v>7598.8626999999997</v>
      </c>
      <c r="CG80" s="464">
        <v>147.34229999999999</v>
      </c>
      <c r="CH80" s="464"/>
      <c r="CI80" s="461">
        <f t="shared" si="136"/>
        <v>26012.814999999999</v>
      </c>
      <c r="CJ80" s="464">
        <v>1226.1038000000001</v>
      </c>
      <c r="CK80" s="464">
        <v>26.005400000000002</v>
      </c>
      <c r="CL80" s="464">
        <v>0</v>
      </c>
      <c r="CM80" s="464"/>
      <c r="CN80" s="461">
        <f t="shared" si="137"/>
        <v>1252.1092000000001</v>
      </c>
      <c r="CO80" s="464">
        <v>13181.28</v>
      </c>
      <c r="CP80" s="464">
        <v>0</v>
      </c>
      <c r="CQ80" s="464"/>
      <c r="CR80" s="464"/>
      <c r="CS80" s="461">
        <f t="shared" si="138"/>
        <v>13181.28</v>
      </c>
      <c r="CT80" s="464"/>
      <c r="CU80" s="464"/>
      <c r="CV80" s="464"/>
      <c r="CW80" s="464"/>
      <c r="CX80" s="461">
        <f t="shared" si="139"/>
        <v>0</v>
      </c>
      <c r="CY80" s="464">
        <v>15.3909</v>
      </c>
      <c r="CZ80" s="464">
        <v>12.670999999999999</v>
      </c>
      <c r="DA80" s="464">
        <v>13.840199999999999</v>
      </c>
      <c r="DB80" s="464"/>
      <c r="DC80" s="461">
        <f t="shared" si="140"/>
        <v>41.902100000000004</v>
      </c>
      <c r="DD80" s="464">
        <v>14.9682</v>
      </c>
      <c r="DE80" s="464"/>
      <c r="DF80" s="464"/>
      <c r="DG80" s="464"/>
      <c r="DH80" s="461">
        <f t="shared" si="141"/>
        <v>14.9682</v>
      </c>
      <c r="DI80" s="464">
        <v>27.2959</v>
      </c>
      <c r="DJ80" s="464">
        <v>67.933899999999994</v>
      </c>
      <c r="DK80" s="464">
        <v>33.277099999999997</v>
      </c>
      <c r="DL80" s="464"/>
      <c r="DM80" s="461">
        <f t="shared" si="142"/>
        <v>128.5069</v>
      </c>
      <c r="DN80" s="464">
        <v>13.7136</v>
      </c>
      <c r="DO80" s="464">
        <v>30.956</v>
      </c>
      <c r="DP80" s="464">
        <v>12.276899999999999</v>
      </c>
      <c r="DQ80" s="464"/>
      <c r="DR80" s="461">
        <f t="shared" si="143"/>
        <v>56.9465</v>
      </c>
      <c r="DS80" s="464">
        <v>105110.78</v>
      </c>
      <c r="DT80" s="464">
        <v>139681.76879999999</v>
      </c>
      <c r="DU80" s="464"/>
      <c r="DV80" s="464"/>
      <c r="DW80" s="465">
        <f t="shared" si="125"/>
        <v>244792.54879999999</v>
      </c>
    </row>
    <row r="81" spans="1:128">
      <c r="A81" s="478" t="s">
        <v>669</v>
      </c>
      <c r="B81" s="484" t="s">
        <v>670</v>
      </c>
      <c r="C81" s="464">
        <v>957355.51</v>
      </c>
      <c r="D81" s="464">
        <v>2572587.6697999998</v>
      </c>
      <c r="E81" s="464">
        <v>47940.722399999999</v>
      </c>
      <c r="F81" s="464"/>
      <c r="G81" s="461">
        <f t="shared" si="104"/>
        <v>3577883.9021999999</v>
      </c>
      <c r="H81" s="464">
        <v>113</v>
      </c>
      <c r="I81" s="464">
        <v>85</v>
      </c>
      <c r="J81" s="464">
        <v>4</v>
      </c>
      <c r="K81" s="464"/>
      <c r="L81" s="461">
        <f t="shared" si="105"/>
        <v>202</v>
      </c>
      <c r="M81" s="464">
        <v>77</v>
      </c>
      <c r="N81" s="464">
        <v>75</v>
      </c>
      <c r="O81" s="464">
        <v>2</v>
      </c>
      <c r="P81" s="464"/>
      <c r="Q81" s="461">
        <f t="shared" si="106"/>
        <v>154</v>
      </c>
      <c r="R81" s="464"/>
      <c r="S81" s="464"/>
      <c r="T81" s="464"/>
      <c r="U81" s="464"/>
      <c r="V81" s="461">
        <f t="shared" si="107"/>
        <v>0</v>
      </c>
      <c r="W81" s="464">
        <v>907900.11</v>
      </c>
      <c r="X81" s="464">
        <v>2566061.6148000001</v>
      </c>
      <c r="Y81" s="464">
        <v>9759.8711999999996</v>
      </c>
      <c r="Z81" s="464"/>
      <c r="AA81" s="461">
        <f t="shared" si="108"/>
        <v>3483721.5959999999</v>
      </c>
      <c r="AB81" s="464">
        <v>266762.84000000003</v>
      </c>
      <c r="AC81" s="464">
        <v>1785157.2874</v>
      </c>
      <c r="AD81" s="464">
        <v>9759.8711999999996</v>
      </c>
      <c r="AE81" s="464"/>
      <c r="AF81" s="461">
        <f t="shared" si="52"/>
        <v>2061679.9986</v>
      </c>
      <c r="AG81" s="464"/>
      <c r="AH81" s="464"/>
      <c r="AI81" s="464">
        <v>38180.851199999997</v>
      </c>
      <c r="AJ81" s="464"/>
      <c r="AK81" s="461">
        <f t="shared" si="53"/>
        <v>38180.851199999997</v>
      </c>
      <c r="AL81" s="464"/>
      <c r="AM81" s="464"/>
      <c r="AN81" s="464"/>
      <c r="AO81" s="464"/>
      <c r="AP81" s="461">
        <f t="shared" si="54"/>
        <v>0</v>
      </c>
      <c r="AQ81" s="464">
        <v>26305.054599999999</v>
      </c>
      <c r="AR81" s="464">
        <v>152265.1471</v>
      </c>
      <c r="AS81" s="464">
        <v>958.81439999999998</v>
      </c>
      <c r="AT81" s="464"/>
      <c r="AU81" s="461">
        <f t="shared" si="131"/>
        <v>179529.01610000001</v>
      </c>
      <c r="AV81" s="464"/>
      <c r="AW81" s="464"/>
      <c r="AX81" s="464"/>
      <c r="AY81" s="464"/>
      <c r="AZ81" s="461">
        <f t="shared" si="132"/>
        <v>0</v>
      </c>
      <c r="BA81" s="464">
        <f t="shared" si="133"/>
        <v>26305.054599999999</v>
      </c>
      <c r="BB81" s="464">
        <f t="shared" si="133"/>
        <v>152265.1471</v>
      </c>
      <c r="BC81" s="464">
        <f t="shared" si="133"/>
        <v>958.81439999999998</v>
      </c>
      <c r="BD81" s="464">
        <f t="shared" si="133"/>
        <v>0</v>
      </c>
      <c r="BE81" s="461">
        <f t="shared" si="134"/>
        <v>179529.01610000001</v>
      </c>
      <c r="BF81" s="464">
        <v>54901.78</v>
      </c>
      <c r="BG81" s="464"/>
      <c r="BH81" s="464">
        <v>43871.359799999998</v>
      </c>
      <c r="BI81" s="464"/>
      <c r="BJ81" s="461">
        <f t="shared" si="112"/>
        <v>98773.139800000004</v>
      </c>
      <c r="BK81" s="464">
        <v>112622.39999999999</v>
      </c>
      <c r="BL81" s="464">
        <v>232012.00580000001</v>
      </c>
      <c r="BM81" s="464">
        <v>27661.2762</v>
      </c>
      <c r="BN81" s="464"/>
      <c r="BO81" s="461">
        <f t="shared" si="135"/>
        <v>372295.68200000003</v>
      </c>
      <c r="BP81" s="460">
        <f t="shared" si="146"/>
        <v>4865.2999999999993</v>
      </c>
      <c r="BQ81" s="460">
        <f t="shared" si="147"/>
        <v>0</v>
      </c>
      <c r="BR81" s="460">
        <f t="shared" si="148"/>
        <v>0</v>
      </c>
      <c r="BS81" s="460">
        <f t="shared" si="149"/>
        <v>0</v>
      </c>
      <c r="BT81" s="461">
        <f t="shared" si="130"/>
        <v>4865.2999999999993</v>
      </c>
      <c r="BU81" s="464">
        <v>4837.3599999999997</v>
      </c>
      <c r="BV81" s="464"/>
      <c r="BW81" s="464"/>
      <c r="BX81" s="464"/>
      <c r="BY81" s="461">
        <f t="shared" si="115"/>
        <v>4837.3599999999997</v>
      </c>
      <c r="BZ81" s="464">
        <v>27.94</v>
      </c>
      <c r="CA81" s="464">
        <v>0</v>
      </c>
      <c r="CB81" s="464">
        <v>0</v>
      </c>
      <c r="CC81" s="464"/>
      <c r="CD81" s="461">
        <f t="shared" si="116"/>
        <v>27.94</v>
      </c>
      <c r="CE81" s="464">
        <v>5753.75</v>
      </c>
      <c r="CF81" s="464">
        <v>11534.240100000001</v>
      </c>
      <c r="CG81" s="464">
        <v>69.941500000000005</v>
      </c>
      <c r="CH81" s="464"/>
      <c r="CI81" s="461">
        <f t="shared" si="136"/>
        <v>17357.931600000004</v>
      </c>
      <c r="CJ81" s="464">
        <v>236.32</v>
      </c>
      <c r="CK81" s="464">
        <v>127.5005</v>
      </c>
      <c r="CL81" s="464">
        <v>0</v>
      </c>
      <c r="CM81" s="464"/>
      <c r="CN81" s="461">
        <f t="shared" si="137"/>
        <v>363.82049999999998</v>
      </c>
      <c r="CO81" s="464"/>
      <c r="CP81" s="464"/>
      <c r="CQ81" s="464"/>
      <c r="CR81" s="464"/>
      <c r="CS81" s="461">
        <f t="shared" si="138"/>
        <v>0</v>
      </c>
      <c r="CT81" s="464"/>
      <c r="CU81" s="464"/>
      <c r="CV81" s="464"/>
      <c r="CW81" s="464"/>
      <c r="CX81" s="461">
        <f t="shared" si="139"/>
        <v>0</v>
      </c>
      <c r="CY81" s="464">
        <v>12.407400000000001</v>
      </c>
      <c r="CZ81" s="464">
        <v>10.015599999999999</v>
      </c>
      <c r="DA81" s="464">
        <v>8.7764000000000006</v>
      </c>
      <c r="DB81" s="464"/>
      <c r="DC81" s="461">
        <f t="shared" si="140"/>
        <v>31.199400000000004</v>
      </c>
      <c r="DD81" s="464">
        <v>14.5007</v>
      </c>
      <c r="DE81" s="464"/>
      <c r="DF81" s="464"/>
      <c r="DG81" s="464"/>
      <c r="DH81" s="461">
        <f t="shared" si="141"/>
        <v>14.5007</v>
      </c>
      <c r="DI81" s="464">
        <v>62.4754</v>
      </c>
      <c r="DJ81" s="464">
        <v>95.6708</v>
      </c>
      <c r="DK81" s="464">
        <v>27.814699999999998</v>
      </c>
      <c r="DL81" s="464"/>
      <c r="DM81" s="461">
        <f t="shared" si="142"/>
        <v>185.96089999999998</v>
      </c>
      <c r="DN81" s="464">
        <v>39.191400000000002</v>
      </c>
      <c r="DO81" s="464">
        <v>65.3489</v>
      </c>
      <c r="DP81" s="464">
        <v>10.241899999999999</v>
      </c>
      <c r="DQ81" s="464"/>
      <c r="DR81" s="461">
        <f t="shared" si="143"/>
        <v>114.7822</v>
      </c>
      <c r="DS81" s="464">
        <v>611279.05000000005</v>
      </c>
      <c r="DT81" s="464">
        <v>295257.90820000001</v>
      </c>
      <c r="DU81" s="464"/>
      <c r="DV81" s="464"/>
      <c r="DW81" s="465">
        <f t="shared" si="125"/>
        <v>906536.95819999999</v>
      </c>
    </row>
    <row r="82" spans="1:128">
      <c r="A82" s="478" t="s">
        <v>671</v>
      </c>
      <c r="B82" s="484" t="s">
        <v>672</v>
      </c>
      <c r="C82" s="464">
        <v>2168890.08</v>
      </c>
      <c r="D82" s="464">
        <v>13774556.114499999</v>
      </c>
      <c r="E82" s="464">
        <v>141769.49619999999</v>
      </c>
      <c r="F82" s="464"/>
      <c r="G82" s="461">
        <f t="shared" si="104"/>
        <v>16085215.6907</v>
      </c>
      <c r="H82" s="464">
        <v>127</v>
      </c>
      <c r="I82" s="464">
        <v>183</v>
      </c>
      <c r="J82" s="464">
        <v>1</v>
      </c>
      <c r="K82" s="464"/>
      <c r="L82" s="461">
        <f t="shared" si="105"/>
        <v>311</v>
      </c>
      <c r="M82" s="464">
        <v>85</v>
      </c>
      <c r="N82" s="464">
        <v>161</v>
      </c>
      <c r="O82" s="464">
        <v>1</v>
      </c>
      <c r="P82" s="464"/>
      <c r="Q82" s="461">
        <f t="shared" si="106"/>
        <v>247</v>
      </c>
      <c r="R82" s="464"/>
      <c r="S82" s="464"/>
      <c r="T82" s="464"/>
      <c r="U82" s="464"/>
      <c r="V82" s="461">
        <f t="shared" si="107"/>
        <v>0</v>
      </c>
      <c r="W82" s="464">
        <v>2133065.2799999998</v>
      </c>
      <c r="X82" s="464">
        <v>12958149.8566</v>
      </c>
      <c r="Y82" s="464">
        <v>141769.49619999999</v>
      </c>
      <c r="Z82" s="464"/>
      <c r="AA82" s="461">
        <f t="shared" si="108"/>
        <v>15232984.6328</v>
      </c>
      <c r="AB82" s="464">
        <v>245534.25</v>
      </c>
      <c r="AC82" s="464">
        <v>9583356.0568000004</v>
      </c>
      <c r="AD82" s="464"/>
      <c r="AE82" s="464"/>
      <c r="AF82" s="461">
        <f t="shared" si="52"/>
        <v>9828890.3068000004</v>
      </c>
      <c r="AG82" s="464">
        <v>24448.51</v>
      </c>
      <c r="AH82" s="464"/>
      <c r="AI82" s="464"/>
      <c r="AJ82" s="464"/>
      <c r="AK82" s="461">
        <f t="shared" si="53"/>
        <v>24448.51</v>
      </c>
      <c r="AL82" s="464"/>
      <c r="AM82" s="464"/>
      <c r="AN82" s="464"/>
      <c r="AO82" s="464"/>
      <c r="AP82" s="461">
        <f t="shared" si="54"/>
        <v>0</v>
      </c>
      <c r="AQ82" s="464">
        <v>72265.8024</v>
      </c>
      <c r="AR82" s="464">
        <v>339715.8236</v>
      </c>
      <c r="AS82" s="464">
        <v>2835.3899000000001</v>
      </c>
      <c r="AT82" s="464"/>
      <c r="AU82" s="461">
        <f t="shared" si="131"/>
        <v>414817.0159</v>
      </c>
      <c r="AV82" s="464"/>
      <c r="AW82" s="464"/>
      <c r="AX82" s="464"/>
      <c r="AY82" s="464"/>
      <c r="AZ82" s="461">
        <f t="shared" si="132"/>
        <v>0</v>
      </c>
      <c r="BA82" s="464">
        <f t="shared" si="133"/>
        <v>72265.8024</v>
      </c>
      <c r="BB82" s="464">
        <f t="shared" si="133"/>
        <v>339715.8236</v>
      </c>
      <c r="BC82" s="464">
        <f t="shared" si="133"/>
        <v>2835.3899000000001</v>
      </c>
      <c r="BD82" s="464">
        <f t="shared" si="133"/>
        <v>0</v>
      </c>
      <c r="BE82" s="461">
        <f t="shared" si="134"/>
        <v>414817.0159</v>
      </c>
      <c r="BF82" s="464">
        <v>115589.73</v>
      </c>
      <c r="BG82" s="464">
        <v>2017272.15</v>
      </c>
      <c r="BH82" s="464"/>
      <c r="BI82" s="464"/>
      <c r="BJ82" s="461">
        <f t="shared" si="112"/>
        <v>2132861.88</v>
      </c>
      <c r="BK82" s="464">
        <v>200019.61</v>
      </c>
      <c r="BL82" s="464">
        <v>706418.2929</v>
      </c>
      <c r="BM82" s="464">
        <v>2141.3341999999998</v>
      </c>
      <c r="BN82" s="464"/>
      <c r="BO82" s="461">
        <f t="shared" si="135"/>
        <v>908579.23710000003</v>
      </c>
      <c r="BP82" s="460">
        <f t="shared" si="146"/>
        <v>0</v>
      </c>
      <c r="BQ82" s="460">
        <f t="shared" si="147"/>
        <v>1830.1328000000001</v>
      </c>
      <c r="BR82" s="460">
        <f t="shared" si="148"/>
        <v>0</v>
      </c>
      <c r="BS82" s="460">
        <f t="shared" si="149"/>
        <v>0</v>
      </c>
      <c r="BT82" s="461">
        <f t="shared" si="130"/>
        <v>1830.1328000000001</v>
      </c>
      <c r="BU82" s="464"/>
      <c r="BV82" s="464">
        <v>915.06640000000004</v>
      </c>
      <c r="BW82" s="464"/>
      <c r="BX82" s="464"/>
      <c r="BY82" s="461">
        <f t="shared" si="115"/>
        <v>915.06640000000004</v>
      </c>
      <c r="BZ82" s="464"/>
      <c r="CA82" s="464">
        <v>915.06640000000004</v>
      </c>
      <c r="CB82" s="464">
        <v>0</v>
      </c>
      <c r="CC82" s="464"/>
      <c r="CD82" s="461">
        <f t="shared" si="116"/>
        <v>915.06640000000004</v>
      </c>
      <c r="CE82" s="464">
        <v>11794.66</v>
      </c>
      <c r="CF82" s="464">
        <v>46391.241199999997</v>
      </c>
      <c r="CG82" s="464">
        <v>442.78750000000002</v>
      </c>
      <c r="CH82" s="464"/>
      <c r="CI82" s="461">
        <f t="shared" si="136"/>
        <v>58628.688699999992</v>
      </c>
      <c r="CJ82" s="464">
        <v>0</v>
      </c>
      <c r="CK82" s="464">
        <v>0</v>
      </c>
      <c r="CL82" s="464">
        <v>0</v>
      </c>
      <c r="CM82" s="464"/>
      <c r="CN82" s="461">
        <f t="shared" si="137"/>
        <v>0</v>
      </c>
      <c r="CO82" s="464"/>
      <c r="CP82" s="464"/>
      <c r="CQ82" s="464"/>
      <c r="CR82" s="464"/>
      <c r="CS82" s="461">
        <f t="shared" si="138"/>
        <v>0</v>
      </c>
      <c r="CT82" s="464"/>
      <c r="CU82" s="464"/>
      <c r="CV82" s="464"/>
      <c r="CW82" s="464"/>
      <c r="CX82" s="461">
        <f t="shared" si="139"/>
        <v>0</v>
      </c>
      <c r="CY82" s="464">
        <v>11.7852</v>
      </c>
      <c r="CZ82" s="464">
        <v>7.3075999999999999</v>
      </c>
      <c r="DA82" s="464">
        <v>6</v>
      </c>
      <c r="DB82" s="464"/>
      <c r="DC82" s="461">
        <f t="shared" si="140"/>
        <v>25.0928</v>
      </c>
      <c r="DD82" s="464">
        <v>12.547599999999999</v>
      </c>
      <c r="DE82" s="464">
        <v>6</v>
      </c>
      <c r="DF82" s="464"/>
      <c r="DG82" s="464"/>
      <c r="DH82" s="461">
        <f t="shared" si="141"/>
        <v>18.547599999999999</v>
      </c>
      <c r="DI82" s="464">
        <v>89.953199999999995</v>
      </c>
      <c r="DJ82" s="464">
        <v>120.331</v>
      </c>
      <c r="DK82" s="464">
        <v>145.73330000000001</v>
      </c>
      <c r="DL82" s="464"/>
      <c r="DM82" s="461">
        <f t="shared" si="142"/>
        <v>356.01750000000004</v>
      </c>
      <c r="DN82" s="464">
        <v>65.330500000000001</v>
      </c>
      <c r="DO82" s="464">
        <v>104.4879</v>
      </c>
      <c r="DP82" s="464">
        <v>139.36660000000001</v>
      </c>
      <c r="DQ82" s="464"/>
      <c r="DR82" s="461">
        <f t="shared" si="143"/>
        <v>309.185</v>
      </c>
      <c r="DS82" s="464">
        <v>1840129.46</v>
      </c>
      <c r="DT82" s="464">
        <v>665580.23439999996</v>
      </c>
      <c r="DU82" s="464"/>
      <c r="DV82" s="464"/>
      <c r="DW82" s="465">
        <f t="shared" si="125"/>
        <v>2505709.6943999999</v>
      </c>
    </row>
    <row r="83" spans="1:128">
      <c r="A83" s="478" t="s">
        <v>673</v>
      </c>
      <c r="B83" s="484" t="s">
        <v>674</v>
      </c>
      <c r="C83" s="464">
        <v>1645997.87</v>
      </c>
      <c r="D83" s="464">
        <v>17912122.2685</v>
      </c>
      <c r="E83" s="464">
        <v>419847.05249999999</v>
      </c>
      <c r="F83" s="464"/>
      <c r="G83" s="461">
        <f t="shared" si="104"/>
        <v>19977967.191</v>
      </c>
      <c r="H83" s="464">
        <v>53</v>
      </c>
      <c r="I83" s="464">
        <v>123</v>
      </c>
      <c r="J83" s="464">
        <v>2</v>
      </c>
      <c r="K83" s="464"/>
      <c r="L83" s="461">
        <f t="shared" si="105"/>
        <v>178</v>
      </c>
      <c r="M83" s="464">
        <v>37</v>
      </c>
      <c r="N83" s="464">
        <v>109</v>
      </c>
      <c r="O83" s="464">
        <v>2</v>
      </c>
      <c r="P83" s="464"/>
      <c r="Q83" s="461">
        <f t="shared" si="106"/>
        <v>148</v>
      </c>
      <c r="R83" s="464"/>
      <c r="S83" s="464"/>
      <c r="T83" s="464"/>
      <c r="U83" s="464"/>
      <c r="V83" s="461">
        <f t="shared" si="107"/>
        <v>0</v>
      </c>
      <c r="W83" s="464">
        <v>1635081.34</v>
      </c>
      <c r="X83" s="464">
        <v>17308592.9289</v>
      </c>
      <c r="Y83" s="464">
        <v>419847.05249999999</v>
      </c>
      <c r="Z83" s="464"/>
      <c r="AA83" s="461">
        <f t="shared" si="108"/>
        <v>19363521.321399998</v>
      </c>
      <c r="AB83" s="464">
        <v>62749</v>
      </c>
      <c r="AC83" s="464">
        <v>12688080.5046</v>
      </c>
      <c r="AD83" s="464">
        <v>419847.05249999999</v>
      </c>
      <c r="AE83" s="464"/>
      <c r="AF83" s="461">
        <f t="shared" si="52"/>
        <v>13170676.5571</v>
      </c>
      <c r="AG83" s="464"/>
      <c r="AH83" s="464"/>
      <c r="AI83" s="464"/>
      <c r="AJ83" s="464"/>
      <c r="AK83" s="461">
        <f t="shared" si="53"/>
        <v>0</v>
      </c>
      <c r="AL83" s="464"/>
      <c r="AM83" s="464"/>
      <c r="AN83" s="464"/>
      <c r="AO83" s="464"/>
      <c r="AP83" s="461">
        <f t="shared" si="54"/>
        <v>0</v>
      </c>
      <c r="AQ83" s="464">
        <v>32919.957399999999</v>
      </c>
      <c r="AR83" s="464">
        <v>608969.31110000005</v>
      </c>
      <c r="AS83" s="464">
        <v>8396.9410000000007</v>
      </c>
      <c r="AT83" s="464"/>
      <c r="AU83" s="461">
        <f t="shared" si="131"/>
        <v>650286.2095</v>
      </c>
      <c r="AV83" s="464"/>
      <c r="AW83" s="464"/>
      <c r="AX83" s="464"/>
      <c r="AY83" s="464"/>
      <c r="AZ83" s="461">
        <f t="shared" si="132"/>
        <v>0</v>
      </c>
      <c r="BA83" s="464">
        <f t="shared" si="133"/>
        <v>32919.957399999999</v>
      </c>
      <c r="BB83" s="464">
        <f t="shared" si="133"/>
        <v>608969.31110000005</v>
      </c>
      <c r="BC83" s="464">
        <f t="shared" si="133"/>
        <v>8396.9410000000007</v>
      </c>
      <c r="BD83" s="464">
        <f t="shared" si="133"/>
        <v>0</v>
      </c>
      <c r="BE83" s="461">
        <f t="shared" si="134"/>
        <v>650286.2095</v>
      </c>
      <c r="BF83" s="464">
        <v>12338.71</v>
      </c>
      <c r="BG83" s="464">
        <v>3684202.7015</v>
      </c>
      <c r="BH83" s="464"/>
      <c r="BI83" s="464"/>
      <c r="BJ83" s="461">
        <f t="shared" si="112"/>
        <v>3696541.4114999999</v>
      </c>
      <c r="BK83" s="464">
        <v>65575.11</v>
      </c>
      <c r="BL83" s="464">
        <v>1341328.4865000001</v>
      </c>
      <c r="BM83" s="464">
        <v>10337.393599999999</v>
      </c>
      <c r="BN83" s="464"/>
      <c r="BO83" s="461">
        <f t="shared" si="135"/>
        <v>1417240.9901000003</v>
      </c>
      <c r="BP83" s="460">
        <f t="shared" si="146"/>
        <v>0</v>
      </c>
      <c r="BQ83" s="460">
        <f t="shared" si="147"/>
        <v>159389.49262501439</v>
      </c>
      <c r="BR83" s="460">
        <f t="shared" si="148"/>
        <v>0</v>
      </c>
      <c r="BS83" s="460">
        <f t="shared" si="149"/>
        <v>0</v>
      </c>
      <c r="BT83" s="461">
        <f t="shared" si="130"/>
        <v>159389.49262501439</v>
      </c>
      <c r="BU83" s="464"/>
      <c r="BV83" s="464">
        <v>158274.75462501438</v>
      </c>
      <c r="BW83" s="464"/>
      <c r="BX83" s="464"/>
      <c r="BY83" s="461">
        <f t="shared" si="115"/>
        <v>158274.75462501438</v>
      </c>
      <c r="BZ83" s="464"/>
      <c r="CA83" s="464">
        <v>1114.7380000000001</v>
      </c>
      <c r="CB83" s="464">
        <v>0</v>
      </c>
      <c r="CC83" s="464"/>
      <c r="CD83" s="461">
        <f t="shared" si="116"/>
        <v>1114.7380000000001</v>
      </c>
      <c r="CE83" s="464">
        <v>9187.5</v>
      </c>
      <c r="CF83" s="464">
        <v>46900.202899999997</v>
      </c>
      <c r="CG83" s="464">
        <v>1542.4580000000001</v>
      </c>
      <c r="CH83" s="464"/>
      <c r="CI83" s="461">
        <f t="shared" si="136"/>
        <v>57630.160899999995</v>
      </c>
      <c r="CJ83" s="464">
        <v>36.119999999999997</v>
      </c>
      <c r="CK83" s="464">
        <v>0</v>
      </c>
      <c r="CL83" s="464">
        <v>0</v>
      </c>
      <c r="CM83" s="464"/>
      <c r="CN83" s="461">
        <f t="shared" si="137"/>
        <v>36.119999999999997</v>
      </c>
      <c r="CO83" s="464"/>
      <c r="CP83" s="464"/>
      <c r="CQ83" s="464"/>
      <c r="CR83" s="464"/>
      <c r="CS83" s="461">
        <f t="shared" si="138"/>
        <v>0</v>
      </c>
      <c r="CT83" s="464"/>
      <c r="CU83" s="464"/>
      <c r="CV83" s="464"/>
      <c r="CW83" s="464"/>
      <c r="CX83" s="461">
        <f t="shared" si="139"/>
        <v>0</v>
      </c>
      <c r="CY83" s="464">
        <v>11.070399999999999</v>
      </c>
      <c r="CZ83" s="464">
        <v>6.2869999999999999</v>
      </c>
      <c r="DA83" s="464">
        <v>6.2830000000000004</v>
      </c>
      <c r="DB83" s="464"/>
      <c r="DC83" s="461">
        <f t="shared" si="140"/>
        <v>23.6404</v>
      </c>
      <c r="DD83" s="464">
        <v>19.3674</v>
      </c>
      <c r="DE83" s="464">
        <v>6</v>
      </c>
      <c r="DF83" s="464"/>
      <c r="DG83" s="464"/>
      <c r="DH83" s="461">
        <f t="shared" si="141"/>
        <v>25.3674</v>
      </c>
      <c r="DI83" s="464">
        <v>108.7572</v>
      </c>
      <c r="DJ83" s="464">
        <v>128.02799999999999</v>
      </c>
      <c r="DK83" s="464">
        <v>107.736</v>
      </c>
      <c r="DL83" s="464"/>
      <c r="DM83" s="461">
        <f t="shared" si="142"/>
        <v>344.52119999999996</v>
      </c>
      <c r="DN83" s="464">
        <v>82.972499999999997</v>
      </c>
      <c r="DO83" s="464">
        <v>120.0843</v>
      </c>
      <c r="DP83" s="464">
        <v>96.832999999999998</v>
      </c>
      <c r="DQ83" s="464"/>
      <c r="DR83" s="461">
        <f t="shared" si="143"/>
        <v>299.88980000000004</v>
      </c>
      <c r="DS83" s="464">
        <v>1570693.52</v>
      </c>
      <c r="DT83" s="464"/>
      <c r="DU83" s="464"/>
      <c r="DV83" s="464"/>
      <c r="DW83" s="465">
        <f t="shared" si="125"/>
        <v>1570693.52</v>
      </c>
    </row>
    <row r="84" spans="1:128">
      <c r="A84" s="478" t="s">
        <v>675</v>
      </c>
      <c r="B84" s="484" t="s">
        <v>676</v>
      </c>
      <c r="C84" s="464">
        <v>675809.93</v>
      </c>
      <c r="D84" s="464">
        <v>14094157.210200001</v>
      </c>
      <c r="E84" s="464">
        <v>460462.22590000002</v>
      </c>
      <c r="F84" s="464"/>
      <c r="G84" s="461">
        <f t="shared" si="104"/>
        <v>15230429.3661</v>
      </c>
      <c r="H84" s="464">
        <v>17</v>
      </c>
      <c r="I84" s="464">
        <v>46</v>
      </c>
      <c r="J84" s="464">
        <v>1</v>
      </c>
      <c r="K84" s="464"/>
      <c r="L84" s="461">
        <f t="shared" si="105"/>
        <v>64</v>
      </c>
      <c r="M84" s="464">
        <v>9</v>
      </c>
      <c r="N84" s="464">
        <v>36</v>
      </c>
      <c r="O84" s="464">
        <v>1</v>
      </c>
      <c r="P84" s="464"/>
      <c r="Q84" s="461">
        <f t="shared" si="106"/>
        <v>46</v>
      </c>
      <c r="R84" s="464"/>
      <c r="S84" s="464"/>
      <c r="T84" s="464"/>
      <c r="U84" s="464"/>
      <c r="V84" s="461">
        <f t="shared" si="107"/>
        <v>0</v>
      </c>
      <c r="W84" s="464">
        <v>488495.21</v>
      </c>
      <c r="X84" s="464">
        <v>14086614.153200001</v>
      </c>
      <c r="Y84" s="464">
        <v>460462.22590000002</v>
      </c>
      <c r="Z84" s="464"/>
      <c r="AA84" s="461">
        <f t="shared" si="108"/>
        <v>15035571.589100001</v>
      </c>
      <c r="AB84" s="464">
        <v>37396.68</v>
      </c>
      <c r="AC84" s="464">
        <v>8897914.0756999999</v>
      </c>
      <c r="AD84" s="464">
        <v>460462.22590000002</v>
      </c>
      <c r="AE84" s="464"/>
      <c r="AF84" s="461">
        <f t="shared" si="52"/>
        <v>9395772.9815999996</v>
      </c>
      <c r="AG84" s="464"/>
      <c r="AH84" s="464"/>
      <c r="AI84" s="464"/>
      <c r="AJ84" s="464"/>
      <c r="AK84" s="461">
        <f t="shared" si="53"/>
        <v>0</v>
      </c>
      <c r="AL84" s="464"/>
      <c r="AM84" s="464"/>
      <c r="AN84" s="464"/>
      <c r="AO84" s="464"/>
      <c r="AP84" s="461">
        <f t="shared" si="54"/>
        <v>0</v>
      </c>
      <c r="AQ84" s="464">
        <v>13516.1986</v>
      </c>
      <c r="AR84" s="464">
        <v>435860.93949999998</v>
      </c>
      <c r="AS84" s="464">
        <v>9209.2445000000007</v>
      </c>
      <c r="AT84" s="464"/>
      <c r="AU84" s="461">
        <f t="shared" si="131"/>
        <v>458586.38260000001</v>
      </c>
      <c r="AV84" s="464"/>
      <c r="AW84" s="464"/>
      <c r="AX84" s="464"/>
      <c r="AY84" s="464"/>
      <c r="AZ84" s="461">
        <f t="shared" si="132"/>
        <v>0</v>
      </c>
      <c r="BA84" s="464">
        <f t="shared" si="133"/>
        <v>13516.1986</v>
      </c>
      <c r="BB84" s="464">
        <f t="shared" si="133"/>
        <v>435860.93949999998</v>
      </c>
      <c r="BC84" s="464">
        <f t="shared" si="133"/>
        <v>9209.2445000000007</v>
      </c>
      <c r="BD84" s="464">
        <f t="shared" si="133"/>
        <v>0</v>
      </c>
      <c r="BE84" s="461">
        <f t="shared" si="134"/>
        <v>458586.38260000001</v>
      </c>
      <c r="BF84" s="464">
        <v>24175.14</v>
      </c>
      <c r="BG84" s="464">
        <v>4119990.45</v>
      </c>
      <c r="BH84" s="464"/>
      <c r="BI84" s="464"/>
      <c r="BJ84" s="461">
        <f t="shared" si="112"/>
        <v>4144165.5900000003</v>
      </c>
      <c r="BK84" s="464">
        <v>13644.65</v>
      </c>
      <c r="BL84" s="464">
        <v>1387369.0763999999</v>
      </c>
      <c r="BM84" s="464">
        <v>7569.7740999999996</v>
      </c>
      <c r="BN84" s="464"/>
      <c r="BO84" s="461">
        <f t="shared" si="135"/>
        <v>1408583.5004999998</v>
      </c>
      <c r="BP84" s="460">
        <f t="shared" si="146"/>
        <v>0</v>
      </c>
      <c r="BQ84" s="460">
        <f t="shared" si="147"/>
        <v>2051089.9370508734</v>
      </c>
      <c r="BR84" s="460">
        <f t="shared" si="148"/>
        <v>0</v>
      </c>
      <c r="BS84" s="460">
        <f t="shared" si="149"/>
        <v>0</v>
      </c>
      <c r="BT84" s="461">
        <f t="shared" si="130"/>
        <v>2051089.9370508734</v>
      </c>
      <c r="BU84" s="464"/>
      <c r="BV84" s="464">
        <v>2046660.7058508734</v>
      </c>
      <c r="BW84" s="464"/>
      <c r="BX84" s="464"/>
      <c r="BY84" s="461">
        <f t="shared" si="115"/>
        <v>2046660.7058508734</v>
      </c>
      <c r="BZ84" s="464"/>
      <c r="CA84" s="464">
        <v>4429.2312000000002</v>
      </c>
      <c r="CB84" s="464">
        <v>0</v>
      </c>
      <c r="CC84" s="464"/>
      <c r="CD84" s="461">
        <f t="shared" si="116"/>
        <v>4429.2312000000002</v>
      </c>
      <c r="CE84" s="464">
        <v>4477.07</v>
      </c>
      <c r="CF84" s="464">
        <v>43092.549099999997</v>
      </c>
      <c r="CG84" s="464">
        <v>1740.9328</v>
      </c>
      <c r="CH84" s="464"/>
      <c r="CI84" s="461">
        <f t="shared" si="136"/>
        <v>49310.551899999999</v>
      </c>
      <c r="CJ84" s="464">
        <v>0</v>
      </c>
      <c r="CK84" s="464">
        <v>80.814700000000002</v>
      </c>
      <c r="CL84" s="464">
        <v>0</v>
      </c>
      <c r="CM84" s="464"/>
      <c r="CN84" s="461">
        <f t="shared" si="137"/>
        <v>80.814700000000002</v>
      </c>
      <c r="CO84" s="464"/>
      <c r="CP84" s="464"/>
      <c r="CQ84" s="464"/>
      <c r="CR84" s="464"/>
      <c r="CS84" s="461">
        <f t="shared" si="138"/>
        <v>0</v>
      </c>
      <c r="CT84" s="464"/>
      <c r="CU84" s="464"/>
      <c r="CV84" s="464"/>
      <c r="CW84" s="464"/>
      <c r="CX84" s="461">
        <f t="shared" si="139"/>
        <v>0</v>
      </c>
      <c r="CY84" s="464">
        <v>11.117699999999999</v>
      </c>
      <c r="CZ84" s="464">
        <v>6.0948000000000002</v>
      </c>
      <c r="DA84" s="464">
        <v>6</v>
      </c>
      <c r="DB84" s="464"/>
      <c r="DC84" s="461">
        <f t="shared" si="140"/>
        <v>23.212499999999999</v>
      </c>
      <c r="DD84" s="464">
        <v>14.399699999999999</v>
      </c>
      <c r="DE84" s="464">
        <v>6</v>
      </c>
      <c r="DF84" s="464"/>
      <c r="DG84" s="464"/>
      <c r="DH84" s="461">
        <f t="shared" si="141"/>
        <v>20.399699999999999</v>
      </c>
      <c r="DI84" s="464">
        <v>121.77509999999999</v>
      </c>
      <c r="DJ84" s="464">
        <v>145.4692</v>
      </c>
      <c r="DK84" s="464">
        <v>145.69990000000001</v>
      </c>
      <c r="DL84" s="464"/>
      <c r="DM84" s="461">
        <f t="shared" si="142"/>
        <v>412.94420000000002</v>
      </c>
      <c r="DN84" s="464">
        <v>102.63200000000001</v>
      </c>
      <c r="DO84" s="464">
        <v>139.24979999999999</v>
      </c>
      <c r="DP84" s="464">
        <v>142.26660000000001</v>
      </c>
      <c r="DQ84" s="464"/>
      <c r="DR84" s="461">
        <f t="shared" si="143"/>
        <v>384.14840000000004</v>
      </c>
      <c r="DS84" s="464">
        <v>635738.11</v>
      </c>
      <c r="DT84" s="464"/>
      <c r="DU84" s="464"/>
      <c r="DV84" s="464"/>
      <c r="DW84" s="465">
        <f t="shared" si="125"/>
        <v>635738.11</v>
      </c>
    </row>
    <row r="85" spans="1:128">
      <c r="A85" s="478" t="s">
        <v>677</v>
      </c>
      <c r="B85" s="484" t="s">
        <v>678</v>
      </c>
      <c r="C85" s="464"/>
      <c r="D85" s="464"/>
      <c r="E85" s="464"/>
      <c r="F85" s="464"/>
      <c r="G85" s="461">
        <f t="shared" si="104"/>
        <v>0</v>
      </c>
      <c r="H85" s="464"/>
      <c r="I85" s="464"/>
      <c r="J85" s="464"/>
      <c r="K85" s="464"/>
      <c r="L85" s="461">
        <f t="shared" si="105"/>
        <v>0</v>
      </c>
      <c r="M85" s="464"/>
      <c r="N85" s="464"/>
      <c r="O85" s="464"/>
      <c r="P85" s="464"/>
      <c r="Q85" s="461">
        <f t="shared" si="106"/>
        <v>0</v>
      </c>
      <c r="R85" s="464"/>
      <c r="S85" s="464"/>
      <c r="T85" s="464"/>
      <c r="U85" s="464"/>
      <c r="V85" s="461">
        <f t="shared" si="107"/>
        <v>0</v>
      </c>
      <c r="W85" s="464"/>
      <c r="X85" s="464"/>
      <c r="Y85" s="464"/>
      <c r="Z85" s="464"/>
      <c r="AA85" s="461">
        <f t="shared" si="108"/>
        <v>0</v>
      </c>
      <c r="AB85" s="464"/>
      <c r="AC85" s="464"/>
      <c r="AD85" s="464"/>
      <c r="AE85" s="464"/>
      <c r="AF85" s="461">
        <f t="shared" si="52"/>
        <v>0</v>
      </c>
      <c r="AG85" s="464"/>
      <c r="AH85" s="464"/>
      <c r="AI85" s="464"/>
      <c r="AJ85" s="464"/>
      <c r="AK85" s="461">
        <f t="shared" si="53"/>
        <v>0</v>
      </c>
      <c r="AL85" s="464"/>
      <c r="AM85" s="464"/>
      <c r="AN85" s="464"/>
      <c r="AO85" s="464"/>
      <c r="AP85" s="461">
        <f t="shared" si="54"/>
        <v>0</v>
      </c>
      <c r="AQ85" s="464"/>
      <c r="AR85" s="464"/>
      <c r="AS85" s="464"/>
      <c r="AT85" s="464"/>
      <c r="AU85" s="461">
        <f t="shared" si="131"/>
        <v>0</v>
      </c>
      <c r="AV85" s="464"/>
      <c r="AW85" s="464"/>
      <c r="AX85" s="464"/>
      <c r="AY85" s="464"/>
      <c r="AZ85" s="461">
        <f t="shared" si="132"/>
        <v>0</v>
      </c>
      <c r="BA85" s="464">
        <f t="shared" si="133"/>
        <v>0</v>
      </c>
      <c r="BB85" s="464">
        <f t="shared" si="133"/>
        <v>0</v>
      </c>
      <c r="BC85" s="464">
        <f t="shared" si="133"/>
        <v>0</v>
      </c>
      <c r="BD85" s="464">
        <f t="shared" si="133"/>
        <v>0</v>
      </c>
      <c r="BE85" s="461">
        <f t="shared" si="134"/>
        <v>0</v>
      </c>
      <c r="BF85" s="464"/>
      <c r="BG85" s="464"/>
      <c r="BH85" s="464"/>
      <c r="BI85" s="464"/>
      <c r="BJ85" s="461">
        <f t="shared" si="112"/>
        <v>0</v>
      </c>
      <c r="BK85" s="464"/>
      <c r="BL85" s="464"/>
      <c r="BM85" s="464"/>
      <c r="BN85" s="464"/>
      <c r="BO85" s="461">
        <f t="shared" si="135"/>
        <v>0</v>
      </c>
      <c r="BP85" s="460">
        <f t="shared" si="146"/>
        <v>0</v>
      </c>
      <c r="BQ85" s="460">
        <f t="shared" si="147"/>
        <v>0</v>
      </c>
      <c r="BR85" s="460">
        <f t="shared" si="148"/>
        <v>0</v>
      </c>
      <c r="BS85" s="460">
        <f t="shared" si="149"/>
        <v>0</v>
      </c>
      <c r="BT85" s="461">
        <f t="shared" si="130"/>
        <v>0</v>
      </c>
      <c r="BU85" s="464"/>
      <c r="BV85" s="464"/>
      <c r="BW85" s="464"/>
      <c r="BX85" s="464"/>
      <c r="BY85" s="461">
        <f t="shared" si="115"/>
        <v>0</v>
      </c>
      <c r="BZ85" s="464"/>
      <c r="CA85" s="464">
        <v>0</v>
      </c>
      <c r="CB85" s="464">
        <v>0</v>
      </c>
      <c r="CC85" s="464"/>
      <c r="CD85" s="461">
        <f t="shared" si="116"/>
        <v>0</v>
      </c>
      <c r="CE85" s="464"/>
      <c r="CF85" s="464"/>
      <c r="CG85" s="464"/>
      <c r="CH85" s="464"/>
      <c r="CI85" s="461">
        <f t="shared" si="136"/>
        <v>0</v>
      </c>
      <c r="CJ85" s="464"/>
      <c r="CK85" s="464"/>
      <c r="CL85" s="464"/>
      <c r="CM85" s="464"/>
      <c r="CN85" s="461">
        <f t="shared" si="137"/>
        <v>0</v>
      </c>
      <c r="CO85" s="464"/>
      <c r="CP85" s="464"/>
      <c r="CQ85" s="464"/>
      <c r="CR85" s="464"/>
      <c r="CS85" s="461">
        <f t="shared" si="138"/>
        <v>0</v>
      </c>
      <c r="CT85" s="464"/>
      <c r="CU85" s="464"/>
      <c r="CV85" s="464"/>
      <c r="CW85" s="464"/>
      <c r="CX85" s="461">
        <f t="shared" si="139"/>
        <v>0</v>
      </c>
      <c r="CY85" s="464"/>
      <c r="CZ85" s="464"/>
      <c r="DA85" s="464"/>
      <c r="DB85" s="464"/>
      <c r="DC85" s="461">
        <f t="shared" si="140"/>
        <v>0</v>
      </c>
      <c r="DD85" s="464"/>
      <c r="DE85" s="464"/>
      <c r="DF85" s="464"/>
      <c r="DG85" s="464"/>
      <c r="DH85" s="461">
        <f t="shared" si="141"/>
        <v>0</v>
      </c>
      <c r="DI85" s="464"/>
      <c r="DJ85" s="464"/>
      <c r="DK85" s="464"/>
      <c r="DL85" s="464"/>
      <c r="DM85" s="461">
        <f t="shared" si="142"/>
        <v>0</v>
      </c>
      <c r="DN85" s="464"/>
      <c r="DO85" s="464"/>
      <c r="DP85" s="464"/>
      <c r="DQ85" s="464"/>
      <c r="DR85" s="461">
        <f t="shared" si="143"/>
        <v>0</v>
      </c>
      <c r="DS85" s="464"/>
      <c r="DT85" s="464"/>
      <c r="DU85" s="464"/>
      <c r="DV85" s="464"/>
      <c r="DW85" s="465">
        <f t="shared" si="125"/>
        <v>0</v>
      </c>
    </row>
    <row r="86" spans="1:128" s="473" customFormat="1">
      <c r="A86" s="485" t="s">
        <v>679</v>
      </c>
      <c r="B86" s="469" t="s">
        <v>680</v>
      </c>
      <c r="C86" s="470">
        <f>SUM(C87:C91)</f>
        <v>1103841.05</v>
      </c>
      <c r="D86" s="470">
        <f t="shared" ref="D86:BN86" si="150">SUM(D87:D91)</f>
        <v>4049676.2932000002</v>
      </c>
      <c r="E86" s="470">
        <f t="shared" si="150"/>
        <v>19928.627</v>
      </c>
      <c r="F86" s="470">
        <f t="shared" si="150"/>
        <v>0</v>
      </c>
      <c r="G86" s="461">
        <f t="shared" si="104"/>
        <v>5173445.9702000003</v>
      </c>
      <c r="H86" s="470">
        <f t="shared" si="150"/>
        <v>48</v>
      </c>
      <c r="I86" s="470">
        <f t="shared" si="150"/>
        <v>102</v>
      </c>
      <c r="J86" s="470">
        <f t="shared" si="150"/>
        <v>1</v>
      </c>
      <c r="K86" s="470">
        <f t="shared" si="150"/>
        <v>0</v>
      </c>
      <c r="L86" s="461">
        <f t="shared" si="105"/>
        <v>151</v>
      </c>
      <c r="M86" s="470">
        <f t="shared" si="150"/>
        <v>42</v>
      </c>
      <c r="N86" s="470">
        <f t="shared" si="150"/>
        <v>87</v>
      </c>
      <c r="O86" s="470">
        <f t="shared" si="150"/>
        <v>1</v>
      </c>
      <c r="P86" s="470">
        <f t="shared" si="150"/>
        <v>0</v>
      </c>
      <c r="Q86" s="461">
        <f t="shared" si="106"/>
        <v>130</v>
      </c>
      <c r="R86" s="470">
        <f t="shared" si="150"/>
        <v>0</v>
      </c>
      <c r="S86" s="470">
        <f t="shared" si="150"/>
        <v>0</v>
      </c>
      <c r="T86" s="470">
        <f t="shared" si="150"/>
        <v>0</v>
      </c>
      <c r="U86" s="470">
        <f t="shared" si="150"/>
        <v>0</v>
      </c>
      <c r="V86" s="461">
        <f t="shared" si="107"/>
        <v>0</v>
      </c>
      <c r="W86" s="470">
        <f t="shared" si="150"/>
        <v>1103677.98</v>
      </c>
      <c r="X86" s="470">
        <f t="shared" si="150"/>
        <v>3954822.3234999999</v>
      </c>
      <c r="Y86" s="470">
        <f t="shared" si="150"/>
        <v>19928.627</v>
      </c>
      <c r="Z86" s="470">
        <f t="shared" si="150"/>
        <v>0</v>
      </c>
      <c r="AA86" s="461">
        <f t="shared" si="108"/>
        <v>5078428.9305000007</v>
      </c>
      <c r="AB86" s="470">
        <f t="shared" si="150"/>
        <v>0</v>
      </c>
      <c r="AC86" s="470">
        <f t="shared" si="150"/>
        <v>0</v>
      </c>
      <c r="AD86" s="470">
        <f t="shared" si="150"/>
        <v>0</v>
      </c>
      <c r="AE86" s="470">
        <f t="shared" si="150"/>
        <v>0</v>
      </c>
      <c r="AF86" s="461">
        <f t="shared" si="52"/>
        <v>0</v>
      </c>
      <c r="AG86" s="470">
        <f t="shared" si="150"/>
        <v>0</v>
      </c>
      <c r="AH86" s="470">
        <f t="shared" si="150"/>
        <v>0</v>
      </c>
      <c r="AI86" s="470">
        <f t="shared" si="150"/>
        <v>0</v>
      </c>
      <c r="AJ86" s="470">
        <f t="shared" si="150"/>
        <v>0</v>
      </c>
      <c r="AK86" s="461">
        <f t="shared" si="53"/>
        <v>0</v>
      </c>
      <c r="AL86" s="470">
        <f t="shared" si="150"/>
        <v>0</v>
      </c>
      <c r="AM86" s="470">
        <f t="shared" si="150"/>
        <v>0</v>
      </c>
      <c r="AN86" s="470">
        <f t="shared" si="150"/>
        <v>0</v>
      </c>
      <c r="AO86" s="470">
        <f t="shared" si="150"/>
        <v>0</v>
      </c>
      <c r="AP86" s="461">
        <f t="shared" si="54"/>
        <v>0</v>
      </c>
      <c r="AQ86" s="470">
        <f t="shared" si="150"/>
        <v>364998.01319999999</v>
      </c>
      <c r="AR86" s="470">
        <f t="shared" si="150"/>
        <v>1771255.5897000001</v>
      </c>
      <c r="AS86" s="470">
        <f t="shared" si="150"/>
        <v>398.57249999999999</v>
      </c>
      <c r="AT86" s="470">
        <f t="shared" si="150"/>
        <v>0</v>
      </c>
      <c r="AU86" s="461">
        <f t="shared" si="131"/>
        <v>2136652.1754000001</v>
      </c>
      <c r="AV86" s="470">
        <f t="shared" si="150"/>
        <v>0</v>
      </c>
      <c r="AW86" s="470">
        <f t="shared" si="150"/>
        <v>0</v>
      </c>
      <c r="AX86" s="470">
        <f t="shared" si="150"/>
        <v>0</v>
      </c>
      <c r="AY86" s="470">
        <f t="shared" si="150"/>
        <v>0</v>
      </c>
      <c r="AZ86" s="461">
        <f t="shared" si="132"/>
        <v>0</v>
      </c>
      <c r="BA86" s="470">
        <f t="shared" si="150"/>
        <v>364998.01319999999</v>
      </c>
      <c r="BB86" s="470">
        <f t="shared" si="150"/>
        <v>1771255.5897000001</v>
      </c>
      <c r="BC86" s="470">
        <f t="shared" si="150"/>
        <v>398.57249999999999</v>
      </c>
      <c r="BD86" s="470">
        <f t="shared" si="150"/>
        <v>0</v>
      </c>
      <c r="BE86" s="461">
        <f t="shared" si="134"/>
        <v>2136652.1754000001</v>
      </c>
      <c r="BF86" s="470">
        <f t="shared" si="150"/>
        <v>27.81</v>
      </c>
      <c r="BG86" s="470">
        <f t="shared" si="150"/>
        <v>125437.4249</v>
      </c>
      <c r="BH86" s="470">
        <f t="shared" si="150"/>
        <v>0</v>
      </c>
      <c r="BI86" s="470">
        <f t="shared" si="150"/>
        <v>0</v>
      </c>
      <c r="BJ86" s="461">
        <f t="shared" si="112"/>
        <v>125465.2349</v>
      </c>
      <c r="BK86" s="470">
        <f t="shared" si="150"/>
        <v>337904.80000000005</v>
      </c>
      <c r="BL86" s="470">
        <f t="shared" si="150"/>
        <v>856470.12829999998</v>
      </c>
      <c r="BM86" s="470">
        <f t="shared" si="150"/>
        <v>3848.9196999999999</v>
      </c>
      <c r="BN86" s="470">
        <f t="shared" si="150"/>
        <v>0</v>
      </c>
      <c r="BO86" s="461">
        <f t="shared" si="135"/>
        <v>1198223.848</v>
      </c>
      <c r="BP86" s="470">
        <f t="shared" ref="BP86:DV86" si="151">SUM(BP87:BP91)</f>
        <v>0</v>
      </c>
      <c r="BQ86" s="470">
        <f t="shared" si="151"/>
        <v>13378.093199999999</v>
      </c>
      <c r="BR86" s="470">
        <f t="shared" si="151"/>
        <v>0</v>
      </c>
      <c r="BS86" s="470">
        <f t="shared" si="151"/>
        <v>0</v>
      </c>
      <c r="BT86" s="461">
        <f t="shared" si="130"/>
        <v>13378.093199999999</v>
      </c>
      <c r="BU86" s="470">
        <f t="shared" si="151"/>
        <v>0</v>
      </c>
      <c r="BV86" s="470">
        <f t="shared" si="151"/>
        <v>6689.0465999999997</v>
      </c>
      <c r="BW86" s="470">
        <f t="shared" si="151"/>
        <v>0</v>
      </c>
      <c r="BX86" s="470">
        <f t="shared" si="151"/>
        <v>0</v>
      </c>
      <c r="BY86" s="461">
        <f t="shared" si="115"/>
        <v>6689.0465999999997</v>
      </c>
      <c r="BZ86" s="470">
        <f t="shared" si="151"/>
        <v>0</v>
      </c>
      <c r="CA86" s="470">
        <f t="shared" si="151"/>
        <v>6689.0465999999997</v>
      </c>
      <c r="CB86" s="470">
        <f t="shared" si="151"/>
        <v>0</v>
      </c>
      <c r="CC86" s="470">
        <f t="shared" si="151"/>
        <v>0</v>
      </c>
      <c r="CD86" s="461">
        <f t="shared" si="116"/>
        <v>6689.0465999999997</v>
      </c>
      <c r="CE86" s="470">
        <f t="shared" si="151"/>
        <v>39994.080000000002</v>
      </c>
      <c r="CF86" s="470">
        <f t="shared" si="151"/>
        <v>17231.6152</v>
      </c>
      <c r="CG86" s="470">
        <f t="shared" si="151"/>
        <v>6.2892000000000001</v>
      </c>
      <c r="CH86" s="470">
        <f t="shared" si="151"/>
        <v>0</v>
      </c>
      <c r="CI86" s="461">
        <f t="shared" si="136"/>
        <v>57231.984400000001</v>
      </c>
      <c r="CJ86" s="470">
        <f t="shared" si="151"/>
        <v>21</v>
      </c>
      <c r="CK86" s="470">
        <f t="shared" si="151"/>
        <v>14225.314</v>
      </c>
      <c r="CL86" s="470">
        <f t="shared" si="151"/>
        <v>0</v>
      </c>
      <c r="CM86" s="470">
        <f t="shared" si="151"/>
        <v>0</v>
      </c>
      <c r="CN86" s="461">
        <f t="shared" si="137"/>
        <v>14246.314</v>
      </c>
      <c r="CO86" s="470">
        <f t="shared" si="151"/>
        <v>0</v>
      </c>
      <c r="CP86" s="470">
        <f t="shared" si="151"/>
        <v>0</v>
      </c>
      <c r="CQ86" s="470">
        <f t="shared" si="151"/>
        <v>0</v>
      </c>
      <c r="CR86" s="470">
        <f t="shared" si="151"/>
        <v>0</v>
      </c>
      <c r="CS86" s="461">
        <f t="shared" si="138"/>
        <v>0</v>
      </c>
      <c r="CT86" s="470">
        <f t="shared" si="151"/>
        <v>0</v>
      </c>
      <c r="CU86" s="470">
        <f t="shared" si="151"/>
        <v>0</v>
      </c>
      <c r="CV86" s="470">
        <f t="shared" si="151"/>
        <v>0</v>
      </c>
      <c r="CW86" s="470">
        <f t="shared" si="151"/>
        <v>0</v>
      </c>
      <c r="CX86" s="461">
        <f t="shared" si="139"/>
        <v>0</v>
      </c>
      <c r="CY86" s="470">
        <f t="shared" si="151"/>
        <v>73.1631</v>
      </c>
      <c r="CZ86" s="470">
        <f t="shared" si="151"/>
        <v>63.90059999999999</v>
      </c>
      <c r="DA86" s="470">
        <f t="shared" si="151"/>
        <v>11.5</v>
      </c>
      <c r="DB86" s="470">
        <f t="shared" si="151"/>
        <v>0</v>
      </c>
      <c r="DC86" s="461">
        <f t="shared" si="140"/>
        <v>148.56369999999998</v>
      </c>
      <c r="DD86" s="470">
        <f t="shared" si="151"/>
        <v>0</v>
      </c>
      <c r="DE86" s="470">
        <f t="shared" si="151"/>
        <v>13</v>
      </c>
      <c r="DF86" s="470">
        <f t="shared" si="151"/>
        <v>0</v>
      </c>
      <c r="DG86" s="470">
        <f t="shared" si="151"/>
        <v>0</v>
      </c>
      <c r="DH86" s="461">
        <f t="shared" si="141"/>
        <v>13</v>
      </c>
      <c r="DI86" s="470">
        <f t="shared" si="151"/>
        <v>316.53859999999997</v>
      </c>
      <c r="DJ86" s="470">
        <f t="shared" si="151"/>
        <v>522.64020000000005</v>
      </c>
      <c r="DK86" s="470">
        <f t="shared" si="151"/>
        <v>36.533299999999997</v>
      </c>
      <c r="DL86" s="470">
        <f t="shared" si="151"/>
        <v>0</v>
      </c>
      <c r="DM86" s="461">
        <f t="shared" si="142"/>
        <v>875.71209999999996</v>
      </c>
      <c r="DN86" s="470">
        <f t="shared" si="151"/>
        <v>156.37090000000001</v>
      </c>
      <c r="DO86" s="470">
        <f t="shared" si="151"/>
        <v>349.31970000000001</v>
      </c>
      <c r="DP86" s="470">
        <f t="shared" si="151"/>
        <v>16.2</v>
      </c>
      <c r="DQ86" s="470">
        <f t="shared" si="151"/>
        <v>0</v>
      </c>
      <c r="DR86" s="461">
        <f t="shared" si="143"/>
        <v>521.89060000000006</v>
      </c>
      <c r="DS86" s="470">
        <f t="shared" si="151"/>
        <v>80236.09</v>
      </c>
      <c r="DT86" s="470">
        <f t="shared" si="151"/>
        <v>100107.3719</v>
      </c>
      <c r="DU86" s="470">
        <f t="shared" si="151"/>
        <v>0</v>
      </c>
      <c r="DV86" s="470">
        <f t="shared" si="151"/>
        <v>0</v>
      </c>
      <c r="DW86" s="461">
        <f t="shared" si="125"/>
        <v>180343.46189999999</v>
      </c>
      <c r="DX86" s="472"/>
    </row>
    <row r="87" spans="1:128">
      <c r="A87" s="478" t="s">
        <v>681</v>
      </c>
      <c r="B87" s="484" t="s">
        <v>668</v>
      </c>
      <c r="C87" s="486">
        <v>33686.81</v>
      </c>
      <c r="D87" s="486">
        <v>361466.56310000003</v>
      </c>
      <c r="E87" s="486">
        <v>19928.627</v>
      </c>
      <c r="F87" s="486"/>
      <c r="G87" s="461">
        <f t="shared" si="104"/>
        <v>415082.0001</v>
      </c>
      <c r="H87" s="464">
        <v>18</v>
      </c>
      <c r="I87" s="464">
        <v>35</v>
      </c>
      <c r="J87" s="464">
        <v>1</v>
      </c>
      <c r="K87" s="464"/>
      <c r="L87" s="461">
        <f t="shared" si="105"/>
        <v>54</v>
      </c>
      <c r="M87" s="464">
        <v>17</v>
      </c>
      <c r="N87" s="464">
        <v>33</v>
      </c>
      <c r="O87" s="464">
        <v>1</v>
      </c>
      <c r="P87" s="464"/>
      <c r="Q87" s="461">
        <f t="shared" si="106"/>
        <v>51</v>
      </c>
      <c r="R87" s="464"/>
      <c r="S87" s="464"/>
      <c r="T87" s="464"/>
      <c r="U87" s="464"/>
      <c r="V87" s="461">
        <f t="shared" si="107"/>
        <v>0</v>
      </c>
      <c r="W87" s="464">
        <v>33523.74</v>
      </c>
      <c r="X87" s="464">
        <v>361466.56310000003</v>
      </c>
      <c r="Y87" s="464">
        <v>19928.627</v>
      </c>
      <c r="Z87" s="464"/>
      <c r="AA87" s="461">
        <f t="shared" si="108"/>
        <v>414918.9301</v>
      </c>
      <c r="AB87" s="464"/>
      <c r="AC87" s="464"/>
      <c r="AD87" s="464"/>
      <c r="AE87" s="464"/>
      <c r="AF87" s="461">
        <f t="shared" si="52"/>
        <v>0</v>
      </c>
      <c r="AG87" s="464"/>
      <c r="AH87" s="464"/>
      <c r="AI87" s="464"/>
      <c r="AJ87" s="464"/>
      <c r="AK87" s="461">
        <f t="shared" si="53"/>
        <v>0</v>
      </c>
      <c r="AL87" s="464"/>
      <c r="AM87" s="464"/>
      <c r="AN87" s="464"/>
      <c r="AO87" s="464"/>
      <c r="AP87" s="461">
        <f t="shared" si="54"/>
        <v>0</v>
      </c>
      <c r="AQ87" s="464">
        <v>2977.7145999999998</v>
      </c>
      <c r="AR87" s="464">
        <v>199308.68719999999</v>
      </c>
      <c r="AS87" s="464">
        <v>398.57249999999999</v>
      </c>
      <c r="AT87" s="464"/>
      <c r="AU87" s="461">
        <f t="shared" si="131"/>
        <v>202684.9743</v>
      </c>
      <c r="AV87" s="464"/>
      <c r="AW87" s="464"/>
      <c r="AX87" s="464"/>
      <c r="AY87" s="464"/>
      <c r="AZ87" s="461">
        <f t="shared" si="132"/>
        <v>0</v>
      </c>
      <c r="BA87" s="464">
        <f t="shared" si="133"/>
        <v>2977.7145999999998</v>
      </c>
      <c r="BB87" s="464">
        <f t="shared" si="133"/>
        <v>199308.68719999999</v>
      </c>
      <c r="BC87" s="464">
        <f t="shared" si="133"/>
        <v>398.57249999999999</v>
      </c>
      <c r="BD87" s="464">
        <f t="shared" si="133"/>
        <v>0</v>
      </c>
      <c r="BE87" s="461">
        <f t="shared" si="134"/>
        <v>202684.9743</v>
      </c>
      <c r="BF87" s="464">
        <v>27.81</v>
      </c>
      <c r="BG87" s="464"/>
      <c r="BH87" s="464"/>
      <c r="BI87" s="464"/>
      <c r="BJ87" s="461">
        <f t="shared" si="112"/>
        <v>27.81</v>
      </c>
      <c r="BK87" s="464">
        <v>251101.12</v>
      </c>
      <c r="BL87" s="464">
        <v>471511.5698</v>
      </c>
      <c r="BM87" s="464">
        <v>3848.9196999999999</v>
      </c>
      <c r="BN87" s="464"/>
      <c r="BO87" s="461">
        <f t="shared" si="135"/>
        <v>726461.60950000002</v>
      </c>
      <c r="BP87" s="460">
        <f t="shared" ref="BP87:BP91" si="152">BU87+BZ87</f>
        <v>0</v>
      </c>
      <c r="BQ87" s="460">
        <f t="shared" ref="BQ87:BQ91" si="153">BV87+CA87</f>
        <v>0</v>
      </c>
      <c r="BR87" s="460">
        <f t="shared" ref="BR87:BR91" si="154">BW87+CB87</f>
        <v>0</v>
      </c>
      <c r="BS87" s="460">
        <f t="shared" ref="BS87:BS91" si="155">BX87+CC87</f>
        <v>0</v>
      </c>
      <c r="BT87" s="461">
        <f t="shared" si="130"/>
        <v>0</v>
      </c>
      <c r="BU87" s="464"/>
      <c r="BV87" s="464"/>
      <c r="BW87" s="464"/>
      <c r="BX87" s="464"/>
      <c r="BY87" s="461">
        <f t="shared" si="115"/>
        <v>0</v>
      </c>
      <c r="BZ87" s="464"/>
      <c r="CA87" s="464">
        <v>0</v>
      </c>
      <c r="CB87" s="464">
        <v>0</v>
      </c>
      <c r="CC87" s="464"/>
      <c r="CD87" s="461">
        <f t="shared" si="116"/>
        <v>0</v>
      </c>
      <c r="CE87" s="464">
        <v>7431.84</v>
      </c>
      <c r="CF87" s="464">
        <v>969.67750000000001</v>
      </c>
      <c r="CG87" s="464">
        <v>6.2892000000000001</v>
      </c>
      <c r="CH87" s="464"/>
      <c r="CI87" s="461">
        <f t="shared" si="136"/>
        <v>8407.8066999999992</v>
      </c>
      <c r="CJ87" s="464">
        <v>20.420000000000002</v>
      </c>
      <c r="CK87" s="464">
        <v>14032.3791</v>
      </c>
      <c r="CL87" s="464">
        <v>0</v>
      </c>
      <c r="CM87" s="464"/>
      <c r="CN87" s="461">
        <f t="shared" si="137"/>
        <v>14052.7991</v>
      </c>
      <c r="CO87" s="464">
        <v>0</v>
      </c>
      <c r="CP87" s="464">
        <v>0</v>
      </c>
      <c r="CQ87" s="464"/>
      <c r="CR87" s="464"/>
      <c r="CS87" s="461">
        <f t="shared" si="138"/>
        <v>0</v>
      </c>
      <c r="CT87" s="464"/>
      <c r="CU87" s="464"/>
      <c r="CV87" s="464"/>
      <c r="CW87" s="464"/>
      <c r="CX87" s="461">
        <f t="shared" si="139"/>
        <v>0</v>
      </c>
      <c r="CY87" s="464">
        <v>15.335800000000001</v>
      </c>
      <c r="CZ87" s="464">
        <v>14.493</v>
      </c>
      <c r="DA87" s="464">
        <v>11.5</v>
      </c>
      <c r="DB87" s="464"/>
      <c r="DC87" s="461">
        <f t="shared" si="140"/>
        <v>41.328800000000001</v>
      </c>
      <c r="DD87" s="464"/>
      <c r="DE87" s="464"/>
      <c r="DF87" s="464"/>
      <c r="DG87" s="464"/>
      <c r="DH87" s="461">
        <f t="shared" si="141"/>
        <v>0</v>
      </c>
      <c r="DI87" s="464">
        <v>42.672400000000003</v>
      </c>
      <c r="DJ87" s="464">
        <v>77.678100000000001</v>
      </c>
      <c r="DK87" s="464">
        <v>36.533299999999997</v>
      </c>
      <c r="DL87" s="464"/>
      <c r="DM87" s="461">
        <f t="shared" si="142"/>
        <v>156.88380000000001</v>
      </c>
      <c r="DN87" s="464">
        <v>11.8186</v>
      </c>
      <c r="DO87" s="464">
        <v>21.5809</v>
      </c>
      <c r="DP87" s="464">
        <v>16.2</v>
      </c>
      <c r="DQ87" s="464"/>
      <c r="DR87" s="461">
        <f t="shared" si="143"/>
        <v>49.599500000000006</v>
      </c>
      <c r="DS87" s="464"/>
      <c r="DT87" s="464">
        <v>24546.548900000002</v>
      </c>
      <c r="DU87" s="464"/>
      <c r="DV87" s="464"/>
      <c r="DW87" s="465">
        <f t="shared" si="125"/>
        <v>24546.548900000002</v>
      </c>
    </row>
    <row r="88" spans="1:128">
      <c r="A88" s="478" t="s">
        <v>682</v>
      </c>
      <c r="B88" s="484" t="s">
        <v>670</v>
      </c>
      <c r="C88" s="486">
        <v>134834.9</v>
      </c>
      <c r="D88" s="486">
        <v>730518.88749999995</v>
      </c>
      <c r="E88" s="486"/>
      <c r="F88" s="486"/>
      <c r="G88" s="461">
        <f t="shared" si="104"/>
        <v>865353.78749999998</v>
      </c>
      <c r="H88" s="464">
        <v>12</v>
      </c>
      <c r="I88" s="464">
        <v>23</v>
      </c>
      <c r="J88" s="464"/>
      <c r="K88" s="464"/>
      <c r="L88" s="461">
        <f t="shared" si="105"/>
        <v>35</v>
      </c>
      <c r="M88" s="464">
        <v>11</v>
      </c>
      <c r="N88" s="464">
        <v>23</v>
      </c>
      <c r="O88" s="464"/>
      <c r="P88" s="464"/>
      <c r="Q88" s="461">
        <f t="shared" si="106"/>
        <v>34</v>
      </c>
      <c r="R88" s="464"/>
      <c r="S88" s="464"/>
      <c r="T88" s="464"/>
      <c r="U88" s="464"/>
      <c r="V88" s="461">
        <f t="shared" si="107"/>
        <v>0</v>
      </c>
      <c r="W88" s="464">
        <v>134834.9</v>
      </c>
      <c r="X88" s="464">
        <v>727113.91940000001</v>
      </c>
      <c r="Y88" s="464"/>
      <c r="Z88" s="464"/>
      <c r="AA88" s="461">
        <f t="shared" si="108"/>
        <v>861948.81940000004</v>
      </c>
      <c r="AB88" s="464"/>
      <c r="AC88" s="464"/>
      <c r="AD88" s="464"/>
      <c r="AE88" s="464"/>
      <c r="AF88" s="461">
        <f t="shared" si="52"/>
        <v>0</v>
      </c>
      <c r="AG88" s="464"/>
      <c r="AH88" s="464"/>
      <c r="AI88" s="464"/>
      <c r="AJ88" s="464"/>
      <c r="AK88" s="461">
        <f t="shared" si="53"/>
        <v>0</v>
      </c>
      <c r="AL88" s="464"/>
      <c r="AM88" s="464"/>
      <c r="AN88" s="464"/>
      <c r="AO88" s="464"/>
      <c r="AP88" s="461">
        <f t="shared" si="54"/>
        <v>0</v>
      </c>
      <c r="AQ88" s="464">
        <v>31611.102800000001</v>
      </c>
      <c r="AR88" s="464">
        <v>363168.00160000002</v>
      </c>
      <c r="AS88" s="464"/>
      <c r="AT88" s="464"/>
      <c r="AU88" s="461">
        <f t="shared" si="131"/>
        <v>394779.10440000001</v>
      </c>
      <c r="AV88" s="464"/>
      <c r="AW88" s="464"/>
      <c r="AX88" s="464"/>
      <c r="AY88" s="464"/>
      <c r="AZ88" s="461">
        <f t="shared" si="132"/>
        <v>0</v>
      </c>
      <c r="BA88" s="464">
        <f t="shared" si="133"/>
        <v>31611.102800000001</v>
      </c>
      <c r="BB88" s="464">
        <f t="shared" si="133"/>
        <v>363168.00160000002</v>
      </c>
      <c r="BC88" s="464">
        <f t="shared" si="133"/>
        <v>0</v>
      </c>
      <c r="BD88" s="464">
        <f t="shared" si="133"/>
        <v>0</v>
      </c>
      <c r="BE88" s="461">
        <f t="shared" si="134"/>
        <v>394779.10440000001</v>
      </c>
      <c r="BF88" s="464"/>
      <c r="BG88" s="464"/>
      <c r="BH88" s="464"/>
      <c r="BI88" s="464"/>
      <c r="BJ88" s="461">
        <f t="shared" si="112"/>
        <v>0</v>
      </c>
      <c r="BK88" s="464">
        <v>21626.3</v>
      </c>
      <c r="BL88" s="464">
        <v>66398.420199999993</v>
      </c>
      <c r="BM88" s="464"/>
      <c r="BN88" s="464"/>
      <c r="BO88" s="461">
        <f t="shared" si="135"/>
        <v>88024.720199999996</v>
      </c>
      <c r="BP88" s="460">
        <f t="shared" si="152"/>
        <v>0</v>
      </c>
      <c r="BQ88" s="460">
        <f t="shared" si="153"/>
        <v>0</v>
      </c>
      <c r="BR88" s="460">
        <f t="shared" si="154"/>
        <v>0</v>
      </c>
      <c r="BS88" s="460">
        <f t="shared" si="155"/>
        <v>0</v>
      </c>
      <c r="BT88" s="461">
        <f t="shared" si="130"/>
        <v>0</v>
      </c>
      <c r="BU88" s="464"/>
      <c r="BV88" s="464"/>
      <c r="BW88" s="464"/>
      <c r="BX88" s="464"/>
      <c r="BY88" s="461">
        <f t="shared" si="115"/>
        <v>0</v>
      </c>
      <c r="BZ88" s="464"/>
      <c r="CA88" s="464">
        <v>0</v>
      </c>
      <c r="CB88" s="464">
        <v>0</v>
      </c>
      <c r="CC88" s="464"/>
      <c r="CD88" s="461">
        <f t="shared" si="116"/>
        <v>0</v>
      </c>
      <c r="CE88" s="464">
        <v>1053.43</v>
      </c>
      <c r="CF88" s="464">
        <v>1933.8567</v>
      </c>
      <c r="CG88" s="464"/>
      <c r="CH88" s="464"/>
      <c r="CI88" s="461">
        <f t="shared" si="136"/>
        <v>2987.2867000000001</v>
      </c>
      <c r="CJ88" s="464">
        <v>0</v>
      </c>
      <c r="CK88" s="464">
        <v>95.526300000000006</v>
      </c>
      <c r="CL88" s="464"/>
      <c r="CM88" s="464"/>
      <c r="CN88" s="461">
        <f t="shared" si="137"/>
        <v>95.526300000000006</v>
      </c>
      <c r="CO88" s="464"/>
      <c r="CP88" s="464">
        <v>0</v>
      </c>
      <c r="CQ88" s="464"/>
      <c r="CR88" s="464"/>
      <c r="CS88" s="461">
        <f t="shared" si="138"/>
        <v>0</v>
      </c>
      <c r="CT88" s="464"/>
      <c r="CU88" s="464"/>
      <c r="CV88" s="464"/>
      <c r="CW88" s="464"/>
      <c r="CX88" s="461">
        <f t="shared" si="139"/>
        <v>0</v>
      </c>
      <c r="CY88" s="464">
        <v>15.169700000000001</v>
      </c>
      <c r="CZ88" s="464">
        <v>14.5108</v>
      </c>
      <c r="DA88" s="464"/>
      <c r="DB88" s="464"/>
      <c r="DC88" s="461">
        <f t="shared" si="140"/>
        <v>29.680500000000002</v>
      </c>
      <c r="DD88" s="464"/>
      <c r="DE88" s="464"/>
      <c r="DF88" s="464"/>
      <c r="DG88" s="464"/>
      <c r="DH88" s="461">
        <f t="shared" si="141"/>
        <v>0</v>
      </c>
      <c r="DI88" s="464">
        <v>54.740499999999997</v>
      </c>
      <c r="DJ88" s="464">
        <v>86.483000000000004</v>
      </c>
      <c r="DK88" s="464"/>
      <c r="DL88" s="464"/>
      <c r="DM88" s="461">
        <f t="shared" si="142"/>
        <v>141.2235</v>
      </c>
      <c r="DN88" s="464">
        <v>21.561599999999999</v>
      </c>
      <c r="DO88" s="464">
        <v>48.034500000000001</v>
      </c>
      <c r="DP88" s="464"/>
      <c r="DQ88" s="464"/>
      <c r="DR88" s="461">
        <f t="shared" si="143"/>
        <v>69.596100000000007</v>
      </c>
      <c r="DS88" s="464"/>
      <c r="DT88" s="464"/>
      <c r="DU88" s="464"/>
      <c r="DV88" s="464"/>
      <c r="DW88" s="465">
        <f t="shared" si="125"/>
        <v>0</v>
      </c>
    </row>
    <row r="89" spans="1:128">
      <c r="A89" s="478" t="s">
        <v>683</v>
      </c>
      <c r="B89" s="484" t="s">
        <v>672</v>
      </c>
      <c r="C89" s="486">
        <v>188480.06</v>
      </c>
      <c r="D89" s="486">
        <v>1925150.2290000001</v>
      </c>
      <c r="E89" s="486"/>
      <c r="F89" s="486"/>
      <c r="G89" s="461">
        <f t="shared" si="104"/>
        <v>2113630.2889999999</v>
      </c>
      <c r="H89" s="464">
        <v>8</v>
      </c>
      <c r="I89" s="464">
        <v>36</v>
      </c>
      <c r="J89" s="464"/>
      <c r="K89" s="464"/>
      <c r="L89" s="461">
        <f t="shared" si="105"/>
        <v>44</v>
      </c>
      <c r="M89" s="464">
        <v>6</v>
      </c>
      <c r="N89" s="464">
        <v>27</v>
      </c>
      <c r="O89" s="464"/>
      <c r="P89" s="464"/>
      <c r="Q89" s="461">
        <f t="shared" si="106"/>
        <v>33</v>
      </c>
      <c r="R89" s="464"/>
      <c r="S89" s="464"/>
      <c r="T89" s="464"/>
      <c r="U89" s="464"/>
      <c r="V89" s="461">
        <f t="shared" si="107"/>
        <v>0</v>
      </c>
      <c r="W89" s="464">
        <v>188480.06</v>
      </c>
      <c r="X89" s="464">
        <v>1833701.2274</v>
      </c>
      <c r="Y89" s="464"/>
      <c r="Z89" s="464"/>
      <c r="AA89" s="461">
        <f t="shared" si="108"/>
        <v>2022181.2874</v>
      </c>
      <c r="AB89" s="464"/>
      <c r="AC89" s="464"/>
      <c r="AD89" s="464"/>
      <c r="AE89" s="464"/>
      <c r="AF89" s="461">
        <f t="shared" si="52"/>
        <v>0</v>
      </c>
      <c r="AG89" s="464"/>
      <c r="AH89" s="464"/>
      <c r="AI89" s="464"/>
      <c r="AJ89" s="464"/>
      <c r="AK89" s="461">
        <f t="shared" si="53"/>
        <v>0</v>
      </c>
      <c r="AL89" s="464"/>
      <c r="AM89" s="464"/>
      <c r="AN89" s="464"/>
      <c r="AO89" s="464"/>
      <c r="AP89" s="461">
        <f t="shared" si="54"/>
        <v>0</v>
      </c>
      <c r="AQ89" s="464">
        <v>97990.029800000004</v>
      </c>
      <c r="AR89" s="464">
        <v>1048384.8522</v>
      </c>
      <c r="AS89" s="464"/>
      <c r="AT89" s="464"/>
      <c r="AU89" s="461">
        <f t="shared" si="131"/>
        <v>1146374.882</v>
      </c>
      <c r="AV89" s="464"/>
      <c r="AW89" s="464"/>
      <c r="AX89" s="464"/>
      <c r="AY89" s="464"/>
      <c r="AZ89" s="461">
        <f t="shared" si="132"/>
        <v>0</v>
      </c>
      <c r="BA89" s="464">
        <f t="shared" si="133"/>
        <v>97990.029800000004</v>
      </c>
      <c r="BB89" s="464">
        <f t="shared" si="133"/>
        <v>1048384.8522</v>
      </c>
      <c r="BC89" s="464">
        <f t="shared" si="133"/>
        <v>0</v>
      </c>
      <c r="BD89" s="464">
        <f t="shared" si="133"/>
        <v>0</v>
      </c>
      <c r="BE89" s="461">
        <f t="shared" si="134"/>
        <v>1146374.882</v>
      </c>
      <c r="BF89" s="464"/>
      <c r="BG89" s="464"/>
      <c r="BH89" s="464"/>
      <c r="BI89" s="464"/>
      <c r="BJ89" s="461">
        <f t="shared" si="112"/>
        <v>0</v>
      </c>
      <c r="BK89" s="464">
        <v>54899.22</v>
      </c>
      <c r="BL89" s="464">
        <v>164294.9656</v>
      </c>
      <c r="BM89" s="464"/>
      <c r="BN89" s="464"/>
      <c r="BO89" s="461">
        <f t="shared" si="135"/>
        <v>219194.1856</v>
      </c>
      <c r="BP89" s="460">
        <f t="shared" si="152"/>
        <v>0</v>
      </c>
      <c r="BQ89" s="460">
        <f t="shared" si="153"/>
        <v>0</v>
      </c>
      <c r="BR89" s="460">
        <f t="shared" si="154"/>
        <v>0</v>
      </c>
      <c r="BS89" s="460">
        <f t="shared" si="155"/>
        <v>0</v>
      </c>
      <c r="BT89" s="461">
        <f t="shared" si="130"/>
        <v>0</v>
      </c>
      <c r="BU89" s="464"/>
      <c r="BV89" s="464"/>
      <c r="BW89" s="464"/>
      <c r="BX89" s="464"/>
      <c r="BY89" s="461">
        <f t="shared" si="115"/>
        <v>0</v>
      </c>
      <c r="BZ89" s="464"/>
      <c r="CA89" s="464">
        <v>0</v>
      </c>
      <c r="CB89" s="464">
        <v>0</v>
      </c>
      <c r="CC89" s="464"/>
      <c r="CD89" s="461">
        <f t="shared" si="116"/>
        <v>0</v>
      </c>
      <c r="CE89" s="464">
        <v>3347.01</v>
      </c>
      <c r="CF89" s="464">
        <v>9233.9796000000006</v>
      </c>
      <c r="CG89" s="464"/>
      <c r="CH89" s="464"/>
      <c r="CI89" s="461">
        <f t="shared" si="136"/>
        <v>12580.989600000001</v>
      </c>
      <c r="CJ89" s="464">
        <v>0.57999999999999996</v>
      </c>
      <c r="CK89" s="464">
        <v>97.408600000000007</v>
      </c>
      <c r="CL89" s="464"/>
      <c r="CM89" s="464"/>
      <c r="CN89" s="461">
        <f t="shared" si="137"/>
        <v>97.988600000000005</v>
      </c>
      <c r="CO89" s="464"/>
      <c r="CP89" s="464"/>
      <c r="CQ89" s="464"/>
      <c r="CR89" s="464"/>
      <c r="CS89" s="461">
        <f t="shared" si="138"/>
        <v>0</v>
      </c>
      <c r="CT89" s="464"/>
      <c r="CU89" s="464"/>
      <c r="CV89" s="464"/>
      <c r="CW89" s="464"/>
      <c r="CX89" s="461">
        <f t="shared" si="139"/>
        <v>0</v>
      </c>
      <c r="CY89" s="464">
        <v>15.779199999999999</v>
      </c>
      <c r="CZ89" s="464">
        <v>12.687799999999999</v>
      </c>
      <c r="DA89" s="464"/>
      <c r="DB89" s="464"/>
      <c r="DC89" s="461">
        <f t="shared" si="140"/>
        <v>28.466999999999999</v>
      </c>
      <c r="DD89" s="464"/>
      <c r="DE89" s="464"/>
      <c r="DF89" s="464"/>
      <c r="DG89" s="464"/>
      <c r="DH89" s="461">
        <f t="shared" si="141"/>
        <v>0</v>
      </c>
      <c r="DI89" s="464">
        <v>60.268999999999998</v>
      </c>
      <c r="DJ89" s="464">
        <v>96.204099999999997</v>
      </c>
      <c r="DK89" s="464"/>
      <c r="DL89" s="464"/>
      <c r="DM89" s="461">
        <f t="shared" si="142"/>
        <v>156.47309999999999</v>
      </c>
      <c r="DN89" s="464">
        <v>25.43</v>
      </c>
      <c r="DO89" s="464">
        <v>58.749400000000001</v>
      </c>
      <c r="DP89" s="464"/>
      <c r="DQ89" s="464"/>
      <c r="DR89" s="461">
        <f t="shared" si="143"/>
        <v>84.179400000000001</v>
      </c>
      <c r="DS89" s="464"/>
      <c r="DT89" s="464">
        <v>75560.823000000004</v>
      </c>
      <c r="DU89" s="464"/>
      <c r="DV89" s="464"/>
      <c r="DW89" s="465">
        <f t="shared" si="125"/>
        <v>75560.823000000004</v>
      </c>
    </row>
    <row r="90" spans="1:128">
      <c r="A90" s="478" t="s">
        <v>684</v>
      </c>
      <c r="B90" s="484" t="s">
        <v>674</v>
      </c>
      <c r="C90" s="486">
        <v>257567.61</v>
      </c>
      <c r="D90" s="486">
        <v>249881.89120000001</v>
      </c>
      <c r="E90" s="486"/>
      <c r="F90" s="486"/>
      <c r="G90" s="461">
        <f t="shared" si="104"/>
        <v>507449.5012</v>
      </c>
      <c r="H90" s="464">
        <v>5</v>
      </c>
      <c r="I90" s="464">
        <v>4</v>
      </c>
      <c r="J90" s="464"/>
      <c r="K90" s="464"/>
      <c r="L90" s="461">
        <f t="shared" si="105"/>
        <v>9</v>
      </c>
      <c r="M90" s="464">
        <v>4</v>
      </c>
      <c r="N90" s="464">
        <v>2</v>
      </c>
      <c r="O90" s="464"/>
      <c r="P90" s="464"/>
      <c r="Q90" s="461">
        <f t="shared" si="106"/>
        <v>6</v>
      </c>
      <c r="R90" s="464"/>
      <c r="S90" s="464"/>
      <c r="T90" s="464"/>
      <c r="U90" s="464"/>
      <c r="V90" s="461">
        <f t="shared" si="107"/>
        <v>0</v>
      </c>
      <c r="W90" s="464">
        <v>257567.61</v>
      </c>
      <c r="X90" s="464">
        <v>249881.89120000001</v>
      </c>
      <c r="Y90" s="464"/>
      <c r="Z90" s="464"/>
      <c r="AA90" s="461">
        <f t="shared" si="108"/>
        <v>507449.5012</v>
      </c>
      <c r="AB90" s="464"/>
      <c r="AC90" s="464"/>
      <c r="AD90" s="464"/>
      <c r="AE90" s="464"/>
      <c r="AF90" s="461">
        <f t="shared" si="52"/>
        <v>0</v>
      </c>
      <c r="AG90" s="464"/>
      <c r="AH90" s="464"/>
      <c r="AI90" s="464"/>
      <c r="AJ90" s="464"/>
      <c r="AK90" s="461">
        <f t="shared" si="53"/>
        <v>0</v>
      </c>
      <c r="AL90" s="464"/>
      <c r="AM90" s="464"/>
      <c r="AN90" s="464"/>
      <c r="AO90" s="464"/>
      <c r="AP90" s="461">
        <f t="shared" si="54"/>
        <v>0</v>
      </c>
      <c r="AQ90" s="464">
        <v>109887.735</v>
      </c>
      <c r="AR90" s="464">
        <v>74964.5674</v>
      </c>
      <c r="AS90" s="464"/>
      <c r="AT90" s="464"/>
      <c r="AU90" s="461">
        <f t="shared" si="131"/>
        <v>184852.30239999999</v>
      </c>
      <c r="AV90" s="464"/>
      <c r="AW90" s="464"/>
      <c r="AX90" s="464"/>
      <c r="AY90" s="464"/>
      <c r="AZ90" s="461">
        <f t="shared" si="132"/>
        <v>0</v>
      </c>
      <c r="BA90" s="464">
        <f t="shared" si="133"/>
        <v>109887.735</v>
      </c>
      <c r="BB90" s="464">
        <f t="shared" si="133"/>
        <v>74964.5674</v>
      </c>
      <c r="BC90" s="464">
        <f t="shared" si="133"/>
        <v>0</v>
      </c>
      <c r="BD90" s="464">
        <f t="shared" si="133"/>
        <v>0</v>
      </c>
      <c r="BE90" s="461">
        <f t="shared" si="134"/>
        <v>184852.30239999999</v>
      </c>
      <c r="BF90" s="464"/>
      <c r="BG90" s="464">
        <v>125437.4249</v>
      </c>
      <c r="BH90" s="464"/>
      <c r="BI90" s="464"/>
      <c r="BJ90" s="461">
        <f t="shared" si="112"/>
        <v>125437.4249</v>
      </c>
      <c r="BK90" s="464">
        <v>5699.4</v>
      </c>
      <c r="BL90" s="464">
        <v>117740.1137</v>
      </c>
      <c r="BM90" s="464"/>
      <c r="BN90" s="464"/>
      <c r="BO90" s="461">
        <f t="shared" si="135"/>
        <v>123439.5137</v>
      </c>
      <c r="BP90" s="460">
        <f t="shared" si="152"/>
        <v>0</v>
      </c>
      <c r="BQ90" s="460">
        <f t="shared" si="153"/>
        <v>13378.093199999999</v>
      </c>
      <c r="BR90" s="460">
        <f t="shared" si="154"/>
        <v>0</v>
      </c>
      <c r="BS90" s="460">
        <f t="shared" si="155"/>
        <v>0</v>
      </c>
      <c r="BT90" s="461">
        <f t="shared" si="130"/>
        <v>13378.093199999999</v>
      </c>
      <c r="BU90" s="464"/>
      <c r="BV90" s="464">
        <v>6689.0465999999997</v>
      </c>
      <c r="BW90" s="464"/>
      <c r="BX90" s="464"/>
      <c r="BY90" s="461">
        <f t="shared" si="115"/>
        <v>6689.0465999999997</v>
      </c>
      <c r="BZ90" s="464"/>
      <c r="CA90" s="464">
        <v>6689.0465999999997</v>
      </c>
      <c r="CB90" s="464">
        <v>0</v>
      </c>
      <c r="CC90" s="464"/>
      <c r="CD90" s="461">
        <f t="shared" si="116"/>
        <v>6689.0465999999997</v>
      </c>
      <c r="CE90" s="464">
        <v>7891.62</v>
      </c>
      <c r="CF90" s="464">
        <v>2323.1694000000002</v>
      </c>
      <c r="CG90" s="464"/>
      <c r="CH90" s="464"/>
      <c r="CI90" s="461">
        <f t="shared" si="136"/>
        <v>10214.7894</v>
      </c>
      <c r="CJ90" s="464">
        <v>0</v>
      </c>
      <c r="CK90" s="464">
        <v>0</v>
      </c>
      <c r="CL90" s="464"/>
      <c r="CM90" s="464"/>
      <c r="CN90" s="461">
        <f t="shared" si="137"/>
        <v>0</v>
      </c>
      <c r="CO90" s="464"/>
      <c r="CP90" s="464"/>
      <c r="CQ90" s="464"/>
      <c r="CR90" s="464"/>
      <c r="CS90" s="461">
        <f t="shared" si="138"/>
        <v>0</v>
      </c>
      <c r="CT90" s="464"/>
      <c r="CU90" s="464"/>
      <c r="CV90" s="464"/>
      <c r="CW90" s="464"/>
      <c r="CX90" s="461">
        <f t="shared" si="139"/>
        <v>0</v>
      </c>
      <c r="CY90" s="464">
        <v>12.636100000000001</v>
      </c>
      <c r="CZ90" s="464">
        <v>12.41</v>
      </c>
      <c r="DA90" s="464"/>
      <c r="DB90" s="464"/>
      <c r="DC90" s="461">
        <f t="shared" si="140"/>
        <v>25.046100000000003</v>
      </c>
      <c r="DD90" s="464"/>
      <c r="DE90" s="464">
        <v>13</v>
      </c>
      <c r="DF90" s="464"/>
      <c r="DG90" s="464"/>
      <c r="DH90" s="461">
        <f t="shared" si="141"/>
        <v>13</v>
      </c>
      <c r="DI90" s="464">
        <v>70.463700000000003</v>
      </c>
      <c r="DJ90" s="464">
        <v>121.51560000000001</v>
      </c>
      <c r="DK90" s="464"/>
      <c r="DL90" s="464"/>
      <c r="DM90" s="461">
        <f t="shared" si="142"/>
        <v>191.97930000000002</v>
      </c>
      <c r="DN90" s="464">
        <v>43.403399999999998</v>
      </c>
      <c r="DO90" s="464">
        <v>103.14870000000001</v>
      </c>
      <c r="DP90" s="464"/>
      <c r="DQ90" s="464"/>
      <c r="DR90" s="461">
        <f t="shared" si="143"/>
        <v>146.5521</v>
      </c>
      <c r="DS90" s="464">
        <v>80236.09</v>
      </c>
      <c r="DT90" s="464"/>
      <c r="DU90" s="464"/>
      <c r="DV90" s="464"/>
      <c r="DW90" s="465">
        <f t="shared" si="125"/>
        <v>80236.09</v>
      </c>
    </row>
    <row r="91" spans="1:128" ht="12" thickBot="1">
      <c r="A91" s="487" t="s">
        <v>685</v>
      </c>
      <c r="B91" s="488" t="s">
        <v>686</v>
      </c>
      <c r="C91" s="489">
        <v>489271.67</v>
      </c>
      <c r="D91" s="489">
        <v>782658.72239999997</v>
      </c>
      <c r="E91" s="489"/>
      <c r="F91" s="489"/>
      <c r="G91" s="490">
        <f t="shared" si="104"/>
        <v>1271930.3924</v>
      </c>
      <c r="H91" s="491">
        <v>5</v>
      </c>
      <c r="I91" s="491">
        <v>4</v>
      </c>
      <c r="J91" s="491"/>
      <c r="K91" s="491"/>
      <c r="L91" s="490">
        <f t="shared" si="105"/>
        <v>9</v>
      </c>
      <c r="M91" s="491">
        <v>4</v>
      </c>
      <c r="N91" s="491">
        <v>2</v>
      </c>
      <c r="O91" s="491"/>
      <c r="P91" s="491"/>
      <c r="Q91" s="490">
        <f t="shared" si="106"/>
        <v>6</v>
      </c>
      <c r="R91" s="491"/>
      <c r="S91" s="491"/>
      <c r="T91" s="491"/>
      <c r="U91" s="491"/>
      <c r="V91" s="490">
        <f t="shared" si="107"/>
        <v>0</v>
      </c>
      <c r="W91" s="491">
        <v>489271.67</v>
      </c>
      <c r="X91" s="491">
        <v>782658.72239999997</v>
      </c>
      <c r="Y91" s="491"/>
      <c r="Z91" s="491"/>
      <c r="AA91" s="490">
        <f t="shared" si="108"/>
        <v>1271930.3924</v>
      </c>
      <c r="AB91" s="491"/>
      <c r="AC91" s="491"/>
      <c r="AD91" s="491"/>
      <c r="AE91" s="491"/>
      <c r="AF91" s="490">
        <f t="shared" si="52"/>
        <v>0</v>
      </c>
      <c r="AG91" s="491"/>
      <c r="AH91" s="491"/>
      <c r="AI91" s="491"/>
      <c r="AJ91" s="491"/>
      <c r="AK91" s="490">
        <f t="shared" si="53"/>
        <v>0</v>
      </c>
      <c r="AL91" s="491"/>
      <c r="AM91" s="491"/>
      <c r="AN91" s="491"/>
      <c r="AO91" s="491"/>
      <c r="AP91" s="490">
        <f t="shared" si="54"/>
        <v>0</v>
      </c>
      <c r="AQ91" s="491">
        <v>122531.431</v>
      </c>
      <c r="AR91" s="491">
        <v>85429.481299999999</v>
      </c>
      <c r="AS91" s="491"/>
      <c r="AT91" s="491"/>
      <c r="AU91" s="461">
        <f t="shared" si="131"/>
        <v>207960.9123</v>
      </c>
      <c r="AV91" s="491"/>
      <c r="AW91" s="491"/>
      <c r="AX91" s="491"/>
      <c r="AY91" s="491"/>
      <c r="AZ91" s="461">
        <f t="shared" si="132"/>
        <v>0</v>
      </c>
      <c r="BA91" s="491">
        <f t="shared" si="133"/>
        <v>122531.431</v>
      </c>
      <c r="BB91" s="491">
        <f t="shared" si="133"/>
        <v>85429.481299999999</v>
      </c>
      <c r="BC91" s="491">
        <f t="shared" si="133"/>
        <v>0</v>
      </c>
      <c r="BD91" s="491">
        <f t="shared" si="133"/>
        <v>0</v>
      </c>
      <c r="BE91" s="461">
        <f t="shared" si="134"/>
        <v>207960.9123</v>
      </c>
      <c r="BF91" s="491"/>
      <c r="BG91" s="491"/>
      <c r="BH91" s="491"/>
      <c r="BI91" s="491"/>
      <c r="BJ91" s="490">
        <f t="shared" si="112"/>
        <v>0</v>
      </c>
      <c r="BK91" s="491">
        <v>4578.76</v>
      </c>
      <c r="BL91" s="491">
        <v>36525.059000000001</v>
      </c>
      <c r="BM91" s="491"/>
      <c r="BN91" s="491"/>
      <c r="BO91" s="490">
        <f t="shared" si="135"/>
        <v>41103.819000000003</v>
      </c>
      <c r="BP91" s="566">
        <f t="shared" si="152"/>
        <v>0</v>
      </c>
      <c r="BQ91" s="566">
        <f t="shared" si="153"/>
        <v>0</v>
      </c>
      <c r="BR91" s="566">
        <f t="shared" si="154"/>
        <v>0</v>
      </c>
      <c r="BS91" s="566">
        <f t="shared" si="155"/>
        <v>0</v>
      </c>
      <c r="BT91" s="490">
        <f t="shared" si="130"/>
        <v>0</v>
      </c>
      <c r="BU91" s="491"/>
      <c r="BV91" s="491"/>
      <c r="BW91" s="491"/>
      <c r="BX91" s="491"/>
      <c r="BY91" s="490">
        <f t="shared" si="115"/>
        <v>0</v>
      </c>
      <c r="BZ91" s="491"/>
      <c r="CA91" s="491">
        <v>0</v>
      </c>
      <c r="CB91" s="491">
        <v>0</v>
      </c>
      <c r="CC91" s="491"/>
      <c r="CD91" s="490">
        <f t="shared" si="116"/>
        <v>0</v>
      </c>
      <c r="CE91" s="491">
        <v>20270.18</v>
      </c>
      <c r="CF91" s="491">
        <v>2770.9319999999998</v>
      </c>
      <c r="CG91" s="491"/>
      <c r="CH91" s="491"/>
      <c r="CI91" s="490">
        <f t="shared" si="136"/>
        <v>23041.112000000001</v>
      </c>
      <c r="CJ91" s="491">
        <v>0</v>
      </c>
      <c r="CK91" s="491">
        <v>0</v>
      </c>
      <c r="CL91" s="491"/>
      <c r="CM91" s="491"/>
      <c r="CN91" s="490">
        <f t="shared" si="137"/>
        <v>0</v>
      </c>
      <c r="CO91" s="491"/>
      <c r="CP91" s="491"/>
      <c r="CQ91" s="491"/>
      <c r="CR91" s="491"/>
      <c r="CS91" s="490">
        <f t="shared" si="138"/>
        <v>0</v>
      </c>
      <c r="CT91" s="491"/>
      <c r="CU91" s="491"/>
      <c r="CV91" s="491"/>
      <c r="CW91" s="491"/>
      <c r="CX91" s="490">
        <f t="shared" si="139"/>
        <v>0</v>
      </c>
      <c r="CY91" s="491">
        <v>14.2423</v>
      </c>
      <c r="CZ91" s="491">
        <v>9.7989999999999995</v>
      </c>
      <c r="DA91" s="491"/>
      <c r="DB91" s="491"/>
      <c r="DC91" s="490">
        <f t="shared" si="140"/>
        <v>24.0413</v>
      </c>
      <c r="DD91" s="491"/>
      <c r="DE91" s="491"/>
      <c r="DF91" s="491"/>
      <c r="DG91" s="491"/>
      <c r="DH91" s="490">
        <f t="shared" si="141"/>
        <v>0</v>
      </c>
      <c r="DI91" s="491">
        <v>88.393000000000001</v>
      </c>
      <c r="DJ91" s="491">
        <v>140.7594</v>
      </c>
      <c r="DK91" s="491"/>
      <c r="DL91" s="491"/>
      <c r="DM91" s="490">
        <f t="shared" si="142"/>
        <v>229.1524</v>
      </c>
      <c r="DN91" s="491">
        <v>54.157299999999999</v>
      </c>
      <c r="DO91" s="491">
        <v>117.8062</v>
      </c>
      <c r="DP91" s="491"/>
      <c r="DQ91" s="491"/>
      <c r="DR91" s="490">
        <f t="shared" si="143"/>
        <v>171.96350000000001</v>
      </c>
      <c r="DS91" s="491"/>
      <c r="DT91" s="491"/>
      <c r="DU91" s="491"/>
      <c r="DV91" s="491"/>
      <c r="DW91" s="492">
        <f t="shared" si="125"/>
        <v>0</v>
      </c>
    </row>
    <row r="92" spans="1:128" s="494" customFormat="1">
      <c r="A92" s="493"/>
      <c r="B92" s="493"/>
      <c r="G92" s="495"/>
      <c r="L92" s="495"/>
      <c r="Q92" s="495"/>
      <c r="V92" s="495"/>
      <c r="AA92" s="495"/>
      <c r="AF92" s="495"/>
      <c r="AK92" s="495"/>
      <c r="AP92" s="495"/>
      <c r="AQ92" s="495"/>
      <c r="AR92" s="495"/>
      <c r="AS92" s="495"/>
      <c r="AT92" s="495"/>
      <c r="BE92" s="495"/>
      <c r="BJ92" s="495"/>
      <c r="BO92" s="495"/>
      <c r="BT92" s="495"/>
      <c r="BY92" s="495"/>
      <c r="CD92" s="495"/>
      <c r="CI92" s="495"/>
      <c r="CN92" s="495"/>
      <c r="CS92" s="495"/>
      <c r="CX92" s="495"/>
      <c r="DC92" s="495"/>
      <c r="DH92" s="495"/>
      <c r="DM92" s="495"/>
      <c r="DR92" s="495"/>
      <c r="DW92" s="495"/>
    </row>
    <row r="93" spans="1:128" s="494" customFormat="1">
      <c r="A93" s="493"/>
      <c r="B93" s="493"/>
      <c r="G93" s="495"/>
      <c r="L93" s="495"/>
      <c r="Q93" s="495"/>
      <c r="V93" s="495"/>
      <c r="AA93" s="495"/>
      <c r="AF93" s="495"/>
      <c r="AK93" s="495"/>
      <c r="AP93" s="495"/>
      <c r="AQ93" s="495"/>
      <c r="AR93" s="495"/>
      <c r="AS93" s="495"/>
      <c r="AT93" s="495"/>
      <c r="BE93" s="495"/>
      <c r="BJ93" s="495"/>
      <c r="BO93" s="495"/>
      <c r="BT93" s="495"/>
      <c r="BY93" s="495"/>
      <c r="CD93" s="495"/>
      <c r="CI93" s="495"/>
      <c r="CN93" s="495"/>
      <c r="CS93" s="495"/>
      <c r="CX93" s="495"/>
      <c r="DC93" s="495"/>
      <c r="DH93" s="495"/>
      <c r="DM93" s="495"/>
      <c r="DR93" s="495"/>
      <c r="DW93" s="495"/>
    </row>
    <row r="94" spans="1:128" s="494" customFormat="1">
      <c r="A94" s="493"/>
      <c r="B94" s="493"/>
    </row>
  </sheetData>
  <mergeCells count="52">
    <mergeCell ref="R2:AF2"/>
    <mergeCell ref="DI2:DR2"/>
    <mergeCell ref="C5:G5"/>
    <mergeCell ref="H5:L5"/>
    <mergeCell ref="M5:Q5"/>
    <mergeCell ref="R5:V5"/>
    <mergeCell ref="W5:AA5"/>
    <mergeCell ref="AB5:AF5"/>
    <mergeCell ref="AG5:AK5"/>
    <mergeCell ref="AL5:AP5"/>
    <mergeCell ref="CT5:CX5"/>
    <mergeCell ref="AQ5:AU5"/>
    <mergeCell ref="AV5:AZ5"/>
    <mergeCell ref="BA5:BE5"/>
    <mergeCell ref="BF5:BJ5"/>
    <mergeCell ref="BK5:BO5"/>
    <mergeCell ref="BP5:BT5"/>
    <mergeCell ref="BU5:BY5"/>
    <mergeCell ref="BZ5:CD5"/>
    <mergeCell ref="CE5:CI5"/>
    <mergeCell ref="CJ5:CN5"/>
    <mergeCell ref="CO5:CS5"/>
    <mergeCell ref="C6:G6"/>
    <mergeCell ref="H6:L6"/>
    <mergeCell ref="M6:Q6"/>
    <mergeCell ref="R6:V6"/>
    <mergeCell ref="W6:AA6"/>
    <mergeCell ref="CE6:CI6"/>
    <mergeCell ref="AB6:AF6"/>
    <mergeCell ref="AG6:AK6"/>
    <mergeCell ref="AL6:AP6"/>
    <mergeCell ref="AQ6:AU6"/>
    <mergeCell ref="AV6:AZ6"/>
    <mergeCell ref="BA6:BE6"/>
    <mergeCell ref="BF6:BJ6"/>
    <mergeCell ref="BK6:BO6"/>
    <mergeCell ref="BP6:BT6"/>
    <mergeCell ref="CY5:DC5"/>
    <mergeCell ref="DD5:DH5"/>
    <mergeCell ref="DI5:DM5"/>
    <mergeCell ref="DN5:DR5"/>
    <mergeCell ref="DS5:DW5"/>
    <mergeCell ref="BU6:BY6"/>
    <mergeCell ref="BZ6:CD6"/>
    <mergeCell ref="DN6:DR6"/>
    <mergeCell ref="DS6:DW6"/>
    <mergeCell ref="CJ6:CN6"/>
    <mergeCell ref="CO6:CS6"/>
    <mergeCell ref="CT6:CX6"/>
    <mergeCell ref="CY6:DC6"/>
    <mergeCell ref="DD6:DH6"/>
    <mergeCell ref="DI6:DM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S97"/>
  <sheetViews>
    <sheetView workbookViewId="0">
      <selection activeCell="B3" sqref="B3"/>
    </sheetView>
  </sheetViews>
  <sheetFormatPr defaultColWidth="9.140625" defaultRowHeight="11.25" outlineLevelCol="1"/>
  <cols>
    <col min="1" max="1" width="9.85546875" style="524" bestFit="1" customWidth="1"/>
    <col min="2" max="2" width="63.42578125" style="524" bestFit="1" customWidth="1"/>
    <col min="3" max="3" width="11.7109375" style="528" bestFit="1" customWidth="1" outlineLevel="1"/>
    <col min="4" max="4" width="12.140625" style="528" bestFit="1" customWidth="1" outlineLevel="1"/>
    <col min="5" max="5" width="10.7109375" style="528" bestFit="1" customWidth="1" outlineLevel="1"/>
    <col min="6" max="6" width="10.140625" style="528" bestFit="1" customWidth="1" outlineLevel="1"/>
    <col min="7" max="7" width="10.140625" style="528" bestFit="1" customWidth="1"/>
    <col min="8" max="8" width="10" style="528" bestFit="1" customWidth="1" outlineLevel="1"/>
    <col min="9" max="9" width="10.7109375" style="528" bestFit="1" customWidth="1" outlineLevel="1"/>
    <col min="10" max="11" width="10" style="528" bestFit="1" customWidth="1" outlineLevel="1"/>
    <col min="12" max="12" width="10" style="528" bestFit="1" customWidth="1"/>
    <col min="13" max="13" width="9.7109375" style="528" bestFit="1" customWidth="1" outlineLevel="1"/>
    <col min="14" max="14" width="10.7109375" style="528" bestFit="1" customWidth="1" outlineLevel="1"/>
    <col min="15" max="16" width="9.28515625" style="528" bestFit="1" customWidth="1" outlineLevel="1"/>
    <col min="17" max="17" width="9.28515625" style="528" bestFit="1" customWidth="1"/>
    <col min="18" max="18" width="8.140625" style="528" bestFit="1" customWidth="1" outlineLevel="1"/>
    <col min="19" max="19" width="9.28515625" style="528" bestFit="1" customWidth="1" outlineLevel="1"/>
    <col min="20" max="20" width="6.42578125" style="528" bestFit="1" customWidth="1" outlineLevel="1"/>
    <col min="21" max="21" width="10.140625" style="528" bestFit="1" customWidth="1" outlineLevel="1"/>
    <col min="22" max="22" width="7" style="528" bestFit="1" customWidth="1"/>
    <col min="23" max="23" width="8.140625" style="528" bestFit="1" customWidth="1" outlineLevel="1"/>
    <col min="24" max="24" width="10.140625" style="528" bestFit="1" customWidth="1" outlineLevel="1"/>
    <col min="25" max="26" width="7.28515625" style="528" bestFit="1" customWidth="1" outlineLevel="1"/>
    <col min="27" max="27" width="8.28515625" style="528" bestFit="1" customWidth="1"/>
    <col min="28" max="31" width="16.85546875" style="528" bestFit="1" customWidth="1" outlineLevel="1"/>
    <col min="32" max="32" width="16.85546875" style="528" bestFit="1" customWidth="1"/>
    <col min="33" max="33" width="16.42578125" style="528" bestFit="1" customWidth="1" outlineLevel="1"/>
    <col min="34" max="34" width="16.5703125" style="528" bestFit="1" customWidth="1" outlineLevel="1"/>
    <col min="35" max="36" width="16.42578125" style="528" bestFit="1" customWidth="1" outlineLevel="1"/>
    <col min="37" max="37" width="16.42578125" style="528" bestFit="1" customWidth="1"/>
    <col min="38" max="38" width="16" style="528" bestFit="1" customWidth="1" outlineLevel="1"/>
    <col min="39" max="39" width="16.5703125" style="528" bestFit="1" customWidth="1" outlineLevel="1"/>
    <col min="40" max="41" width="16" style="528" bestFit="1" customWidth="1" outlineLevel="1"/>
    <col min="42" max="42" width="16" style="528" bestFit="1" customWidth="1"/>
    <col min="43" max="46" width="10" style="528" bestFit="1" customWidth="1" outlineLevel="1"/>
    <col min="47" max="47" width="10" style="528" bestFit="1" customWidth="1"/>
    <col min="48" max="51" width="10" style="528" bestFit="1" customWidth="1" outlineLevel="1"/>
    <col min="52" max="52" width="10" style="528" bestFit="1" customWidth="1"/>
    <col min="53" max="53" width="10" style="528" bestFit="1" customWidth="1" outlineLevel="1"/>
    <col min="54" max="54" width="10.7109375" style="528" bestFit="1" customWidth="1" outlineLevel="1"/>
    <col min="55" max="56" width="10" style="528" bestFit="1" customWidth="1" outlineLevel="1"/>
    <col min="57" max="57" width="10" style="528" bestFit="1" customWidth="1"/>
    <col min="58" max="58" width="9.85546875" style="528" bestFit="1" customWidth="1" outlineLevel="1"/>
    <col min="59" max="59" width="10.7109375" style="528" bestFit="1" customWidth="1" outlineLevel="1"/>
    <col min="60" max="60" width="10.28515625" style="528" customWidth="1" outlineLevel="1"/>
    <col min="61" max="61" width="9.85546875" style="528" bestFit="1" customWidth="1" outlineLevel="1"/>
    <col min="62" max="62" width="9.85546875" style="528" bestFit="1" customWidth="1"/>
    <col min="63" max="66" width="10.140625" style="528" bestFit="1" customWidth="1" outlineLevel="1"/>
    <col min="67" max="67" width="10.140625" style="528" bestFit="1" customWidth="1"/>
    <col min="68" max="68" width="10.7109375" style="528" bestFit="1" customWidth="1" outlineLevel="1"/>
    <col min="69" max="69" width="11.7109375" style="528" bestFit="1" customWidth="1" outlineLevel="1"/>
    <col min="70" max="70" width="10.7109375" style="528" bestFit="1" customWidth="1" outlineLevel="1"/>
    <col min="71" max="71" width="9.28515625" style="528" bestFit="1" customWidth="1" outlineLevel="1"/>
    <col min="72" max="72" width="10" style="528" bestFit="1" customWidth="1"/>
    <col min="73" max="76" width="10.140625" style="528" bestFit="1" customWidth="1" outlineLevel="1"/>
    <col min="77" max="77" width="10.140625" style="528" bestFit="1" customWidth="1"/>
    <col min="78" max="79" width="9.85546875" style="528" bestFit="1" customWidth="1" outlineLevel="1"/>
    <col min="80" max="80" width="10.28515625" style="528" customWidth="1" outlineLevel="1"/>
    <col min="81" max="81" width="9.85546875" style="528" bestFit="1" customWidth="1" outlineLevel="1"/>
    <col min="82" max="82" width="9.85546875" style="528" bestFit="1" customWidth="1"/>
    <col min="83" max="86" width="10.140625" style="528" bestFit="1" customWidth="1" outlineLevel="1"/>
    <col min="87" max="87" width="10.140625" style="528" bestFit="1" customWidth="1"/>
    <col min="88" max="89" width="10.7109375" style="528" bestFit="1" customWidth="1" outlineLevel="1"/>
    <col min="90" max="90" width="10.28515625" style="528" customWidth="1" outlineLevel="1"/>
    <col min="91" max="91" width="9.28515625" style="528" bestFit="1" customWidth="1" outlineLevel="1"/>
    <col min="92" max="92" width="9.28515625" style="528" bestFit="1" customWidth="1"/>
    <col min="93" max="96" width="10.140625" style="528" bestFit="1" customWidth="1" outlineLevel="1"/>
    <col min="97" max="97" width="10.140625" style="528" bestFit="1" customWidth="1"/>
    <col min="98" max="16384" width="9.140625" style="524"/>
  </cols>
  <sheetData>
    <row r="1" spans="1:97" s="436" customFormat="1" ht="12.75">
      <c r="A1" s="435" t="s">
        <v>423</v>
      </c>
      <c r="B1" s="436" t="str">
        <f>'16. CR-General'!B1</f>
        <v>ს.ს "პროკრედიტ ბანკი"</v>
      </c>
      <c r="BZ1" s="493"/>
      <c r="CA1" s="493"/>
      <c r="CB1" s="493"/>
      <c r="CC1" s="493"/>
      <c r="CD1" s="493"/>
      <c r="CE1" s="493"/>
      <c r="CF1" s="493"/>
      <c r="CG1" s="493"/>
      <c r="CH1" s="493"/>
      <c r="CI1" s="493"/>
      <c r="CJ1" s="493"/>
      <c r="CK1" s="493"/>
      <c r="CL1" s="493"/>
      <c r="CM1" s="493"/>
      <c r="CN1" s="493"/>
      <c r="CO1" s="493"/>
      <c r="CP1" s="493"/>
      <c r="CQ1" s="493"/>
      <c r="CR1" s="493"/>
      <c r="CS1" s="493"/>
    </row>
    <row r="2" spans="1:97" s="436" customFormat="1" ht="12.75">
      <c r="A2" s="435" t="s">
        <v>200</v>
      </c>
      <c r="B2" s="530">
        <f>'16. CR-General'!B2</f>
        <v>43008</v>
      </c>
      <c r="BZ2" s="493"/>
      <c r="CA2" s="493"/>
      <c r="CB2" s="493"/>
      <c r="CC2" s="493"/>
      <c r="CD2" s="493"/>
      <c r="CE2" s="493"/>
      <c r="CF2" s="493"/>
      <c r="CG2" s="493"/>
      <c r="CH2" s="493"/>
      <c r="CI2" s="493"/>
      <c r="CJ2" s="493"/>
      <c r="CK2" s="493"/>
      <c r="CL2" s="493"/>
      <c r="CM2" s="493"/>
      <c r="CN2" s="493"/>
      <c r="CO2" s="493"/>
      <c r="CP2" s="493"/>
      <c r="CQ2" s="493"/>
      <c r="CR2" s="493"/>
      <c r="CS2" s="493"/>
    </row>
    <row r="3" spans="1:97" s="436" customFormat="1" ht="12.75">
      <c r="A3" s="435"/>
      <c r="B3" s="438"/>
      <c r="BZ3" s="493"/>
      <c r="CA3" s="493"/>
      <c r="CB3" s="493"/>
      <c r="CC3" s="493"/>
      <c r="CD3" s="493"/>
      <c r="CE3" s="493"/>
      <c r="CF3" s="493"/>
      <c r="CG3" s="493"/>
      <c r="CH3" s="493"/>
      <c r="CI3" s="493"/>
      <c r="CJ3" s="493"/>
      <c r="CK3" s="493"/>
      <c r="CL3" s="493"/>
      <c r="CM3" s="493"/>
      <c r="CN3" s="493"/>
      <c r="CO3" s="493"/>
      <c r="CP3" s="493"/>
      <c r="CQ3" s="493"/>
      <c r="CR3" s="493"/>
      <c r="CS3" s="493"/>
    </row>
    <row r="4" spans="1:97" s="493" customFormat="1" ht="13.5" thickBot="1">
      <c r="A4" s="435" t="s">
        <v>713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12"/>
      <c r="AO4" s="512"/>
      <c r="AP4" s="512"/>
      <c r="AQ4" s="512"/>
      <c r="AR4" s="512"/>
      <c r="AS4" s="512"/>
      <c r="AT4" s="512"/>
      <c r="AU4" s="512"/>
      <c r="AV4" s="512"/>
      <c r="AW4" s="512"/>
      <c r="AX4" s="512"/>
      <c r="AY4" s="512"/>
      <c r="AZ4" s="512"/>
      <c r="BA4" s="512"/>
      <c r="BB4" s="512"/>
      <c r="BC4" s="512"/>
      <c r="BD4" s="512"/>
      <c r="BE4" s="512"/>
      <c r="BF4" s="512"/>
      <c r="BG4" s="512"/>
      <c r="BH4" s="512"/>
      <c r="BI4" s="512"/>
      <c r="BJ4" s="512"/>
      <c r="BK4" s="512"/>
      <c r="BL4" s="512"/>
      <c r="BM4" s="512"/>
      <c r="BN4" s="512"/>
      <c r="BO4" s="512"/>
      <c r="BP4" s="512"/>
      <c r="BQ4" s="512"/>
      <c r="BR4" s="512"/>
      <c r="BS4" s="512"/>
      <c r="BT4" s="512"/>
      <c r="BU4" s="512"/>
      <c r="BV4" s="512"/>
      <c r="BW4" s="512"/>
      <c r="BX4" s="512"/>
      <c r="BY4" s="512"/>
      <c r="BZ4" s="512"/>
      <c r="CA4" s="512"/>
      <c r="CB4" s="512"/>
      <c r="CC4" s="512"/>
      <c r="CD4" s="512"/>
      <c r="CE4" s="512"/>
      <c r="CF4" s="512"/>
      <c r="CG4" s="512"/>
      <c r="CH4" s="512"/>
      <c r="CI4" s="512"/>
      <c r="CJ4" s="512"/>
      <c r="CK4" s="512"/>
      <c r="CL4" s="512"/>
      <c r="CM4" s="512"/>
      <c r="CN4" s="512"/>
      <c r="CO4" s="512"/>
      <c r="CP4" s="512"/>
      <c r="CQ4" s="512"/>
      <c r="CR4" s="512"/>
      <c r="CS4" s="512"/>
    </row>
    <row r="5" spans="1:97" s="457" customFormat="1" ht="11.25" customHeight="1">
      <c r="A5" s="498"/>
      <c r="B5" s="513" t="s">
        <v>714</v>
      </c>
      <c r="C5" s="626" t="s">
        <v>715</v>
      </c>
      <c r="D5" s="626"/>
      <c r="E5" s="626"/>
      <c r="F5" s="626"/>
      <c r="G5" s="626"/>
      <c r="H5" s="626" t="s">
        <v>716</v>
      </c>
      <c r="I5" s="626"/>
      <c r="J5" s="626"/>
      <c r="K5" s="626"/>
      <c r="L5" s="626"/>
      <c r="M5" s="626" t="s">
        <v>717</v>
      </c>
      <c r="N5" s="626"/>
      <c r="O5" s="626"/>
      <c r="P5" s="626"/>
      <c r="Q5" s="626"/>
      <c r="R5" s="626" t="s">
        <v>718</v>
      </c>
      <c r="S5" s="626"/>
      <c r="T5" s="626"/>
      <c r="U5" s="626"/>
      <c r="V5" s="626"/>
      <c r="W5" s="626" t="s">
        <v>719</v>
      </c>
      <c r="X5" s="626"/>
      <c r="Y5" s="626"/>
      <c r="Z5" s="626"/>
      <c r="AA5" s="626"/>
      <c r="AB5" s="627" t="s">
        <v>720</v>
      </c>
      <c r="AC5" s="627"/>
      <c r="AD5" s="627"/>
      <c r="AE5" s="627"/>
      <c r="AF5" s="627"/>
      <c r="AG5" s="626" t="s">
        <v>721</v>
      </c>
      <c r="AH5" s="626"/>
      <c r="AI5" s="626"/>
      <c r="AJ5" s="626"/>
      <c r="AK5" s="626"/>
      <c r="AL5" s="626" t="s">
        <v>722</v>
      </c>
      <c r="AM5" s="626"/>
      <c r="AN5" s="626"/>
      <c r="AO5" s="626"/>
      <c r="AP5" s="626"/>
      <c r="AQ5" s="626" t="s">
        <v>723</v>
      </c>
      <c r="AR5" s="626"/>
      <c r="AS5" s="626"/>
      <c r="AT5" s="626"/>
      <c r="AU5" s="626"/>
      <c r="AV5" s="626" t="s">
        <v>724</v>
      </c>
      <c r="AW5" s="626"/>
      <c r="AX5" s="626"/>
      <c r="AY5" s="626"/>
      <c r="AZ5" s="626"/>
      <c r="BA5" s="626" t="s">
        <v>725</v>
      </c>
      <c r="BB5" s="626"/>
      <c r="BC5" s="626"/>
      <c r="BD5" s="626"/>
      <c r="BE5" s="626"/>
      <c r="BF5" s="626" t="s">
        <v>726</v>
      </c>
      <c r="BG5" s="626"/>
      <c r="BH5" s="626"/>
      <c r="BI5" s="626"/>
      <c r="BJ5" s="626"/>
      <c r="BK5" s="626" t="s">
        <v>727</v>
      </c>
      <c r="BL5" s="626"/>
      <c r="BM5" s="626"/>
      <c r="BN5" s="626"/>
      <c r="BO5" s="626"/>
      <c r="BP5" s="626" t="s">
        <v>728</v>
      </c>
      <c r="BQ5" s="626"/>
      <c r="BR5" s="626"/>
      <c r="BS5" s="626"/>
      <c r="BT5" s="626"/>
      <c r="BU5" s="626" t="s">
        <v>729</v>
      </c>
      <c r="BV5" s="626"/>
      <c r="BW5" s="626"/>
      <c r="BX5" s="626"/>
      <c r="BY5" s="626"/>
      <c r="BZ5" s="614" t="s">
        <v>730</v>
      </c>
      <c r="CA5" s="614"/>
      <c r="CB5" s="614"/>
      <c r="CC5" s="614"/>
      <c r="CD5" s="614"/>
      <c r="CE5" s="614" t="s">
        <v>731</v>
      </c>
      <c r="CF5" s="614"/>
      <c r="CG5" s="614"/>
      <c r="CH5" s="614"/>
      <c r="CI5" s="614"/>
      <c r="CJ5" s="614" t="s">
        <v>732</v>
      </c>
      <c r="CK5" s="614"/>
      <c r="CL5" s="614"/>
      <c r="CM5" s="614"/>
      <c r="CN5" s="614"/>
      <c r="CO5" s="614" t="s">
        <v>733</v>
      </c>
      <c r="CP5" s="614"/>
      <c r="CQ5" s="614"/>
      <c r="CR5" s="614"/>
      <c r="CS5" s="615"/>
    </row>
    <row r="6" spans="1:97" s="436" customFormat="1">
      <c r="A6" s="514"/>
      <c r="B6" s="515"/>
      <c r="C6" s="625" t="s">
        <v>451</v>
      </c>
      <c r="D6" s="625"/>
      <c r="E6" s="625"/>
      <c r="F6" s="625"/>
      <c r="G6" s="625"/>
      <c r="H6" s="625" t="s">
        <v>452</v>
      </c>
      <c r="I6" s="625"/>
      <c r="J6" s="625"/>
      <c r="K6" s="625"/>
      <c r="L6" s="625"/>
      <c r="M6" s="625" t="s">
        <v>453</v>
      </c>
      <c r="N6" s="625"/>
      <c r="O6" s="625"/>
      <c r="P6" s="625"/>
      <c r="Q6" s="625"/>
      <c r="R6" s="625" t="s">
        <v>454</v>
      </c>
      <c r="S6" s="625"/>
      <c r="T6" s="625"/>
      <c r="U6" s="625"/>
      <c r="V6" s="625"/>
      <c r="W6" s="625" t="s">
        <v>455</v>
      </c>
      <c r="X6" s="625"/>
      <c r="Y6" s="625"/>
      <c r="Z6" s="625"/>
      <c r="AA6" s="625"/>
      <c r="AB6" s="625" t="s">
        <v>456</v>
      </c>
      <c r="AC6" s="625"/>
      <c r="AD6" s="625"/>
      <c r="AE6" s="625"/>
      <c r="AF6" s="625"/>
      <c r="AG6" s="625" t="s">
        <v>457</v>
      </c>
      <c r="AH6" s="625"/>
      <c r="AI6" s="625"/>
      <c r="AJ6" s="625"/>
      <c r="AK6" s="625"/>
      <c r="AL6" s="625" t="s">
        <v>458</v>
      </c>
      <c r="AM6" s="625"/>
      <c r="AN6" s="625"/>
      <c r="AO6" s="625"/>
      <c r="AP6" s="625"/>
      <c r="AQ6" s="625" t="s">
        <v>459</v>
      </c>
      <c r="AR6" s="625"/>
      <c r="AS6" s="625"/>
      <c r="AT6" s="625"/>
      <c r="AU6" s="625"/>
      <c r="AV6" s="625" t="s">
        <v>460</v>
      </c>
      <c r="AW6" s="625"/>
      <c r="AX6" s="625"/>
      <c r="AY6" s="625"/>
      <c r="AZ6" s="625"/>
      <c r="BA6" s="625" t="s">
        <v>461</v>
      </c>
      <c r="BB6" s="625"/>
      <c r="BC6" s="625"/>
      <c r="BD6" s="625"/>
      <c r="BE6" s="625"/>
      <c r="BF6" s="625" t="s">
        <v>462</v>
      </c>
      <c r="BG6" s="625"/>
      <c r="BH6" s="625"/>
      <c r="BI6" s="625"/>
      <c r="BJ6" s="625"/>
      <c r="BK6" s="625" t="s">
        <v>463</v>
      </c>
      <c r="BL6" s="625"/>
      <c r="BM6" s="625"/>
      <c r="BN6" s="625"/>
      <c r="BO6" s="625"/>
      <c r="BP6" s="625" t="s">
        <v>464</v>
      </c>
      <c r="BQ6" s="625"/>
      <c r="BR6" s="625"/>
      <c r="BS6" s="625"/>
      <c r="BT6" s="625"/>
      <c r="BU6" s="625" t="s">
        <v>467</v>
      </c>
      <c r="BV6" s="625"/>
      <c r="BW6" s="625"/>
      <c r="BX6" s="625"/>
      <c r="BY6" s="625"/>
      <c r="BZ6" s="623" t="s">
        <v>468</v>
      </c>
      <c r="CA6" s="623"/>
      <c r="CB6" s="623"/>
      <c r="CC6" s="623"/>
      <c r="CD6" s="623"/>
      <c r="CE6" s="623" t="s">
        <v>469</v>
      </c>
      <c r="CF6" s="623"/>
      <c r="CG6" s="623"/>
      <c r="CH6" s="623"/>
      <c r="CI6" s="623"/>
      <c r="CJ6" s="623" t="s">
        <v>470</v>
      </c>
      <c r="CK6" s="623"/>
      <c r="CL6" s="623"/>
      <c r="CM6" s="623"/>
      <c r="CN6" s="623"/>
      <c r="CO6" s="623" t="s">
        <v>471</v>
      </c>
      <c r="CP6" s="623"/>
      <c r="CQ6" s="623"/>
      <c r="CR6" s="623"/>
      <c r="CS6" s="624"/>
    </row>
    <row r="7" spans="1:97" s="517" customFormat="1" ht="90">
      <c r="A7" s="450" t="s">
        <v>29</v>
      </c>
      <c r="B7" s="451" t="s">
        <v>476</v>
      </c>
      <c r="C7" s="452" t="s">
        <v>734</v>
      </c>
      <c r="D7" s="452" t="s">
        <v>735</v>
      </c>
      <c r="E7" s="452" t="s">
        <v>736</v>
      </c>
      <c r="F7" s="452" t="s">
        <v>737</v>
      </c>
      <c r="G7" s="455" t="s">
        <v>738</v>
      </c>
      <c r="H7" s="452" t="s">
        <v>739</v>
      </c>
      <c r="I7" s="452" t="s">
        <v>740</v>
      </c>
      <c r="J7" s="452" t="s">
        <v>741</v>
      </c>
      <c r="K7" s="452" t="s">
        <v>742</v>
      </c>
      <c r="L7" s="455" t="s">
        <v>743</v>
      </c>
      <c r="M7" s="452" t="s">
        <v>744</v>
      </c>
      <c r="N7" s="452" t="s">
        <v>745</v>
      </c>
      <c r="O7" s="452" t="s">
        <v>746</v>
      </c>
      <c r="P7" s="452" t="s">
        <v>747</v>
      </c>
      <c r="Q7" s="455" t="s">
        <v>748</v>
      </c>
      <c r="R7" s="452" t="s">
        <v>749</v>
      </c>
      <c r="S7" s="452" t="s">
        <v>750</v>
      </c>
      <c r="T7" s="452" t="s">
        <v>751</v>
      </c>
      <c r="U7" s="452" t="s">
        <v>752</v>
      </c>
      <c r="V7" s="455" t="s">
        <v>753</v>
      </c>
      <c r="W7" s="452" t="s">
        <v>754</v>
      </c>
      <c r="X7" s="452" t="s">
        <v>755</v>
      </c>
      <c r="Y7" s="452" t="s">
        <v>756</v>
      </c>
      <c r="Z7" s="452" t="s">
        <v>757</v>
      </c>
      <c r="AA7" s="455" t="s">
        <v>758</v>
      </c>
      <c r="AB7" s="452" t="s">
        <v>759</v>
      </c>
      <c r="AC7" s="452" t="s">
        <v>760</v>
      </c>
      <c r="AD7" s="452" t="s">
        <v>761</v>
      </c>
      <c r="AE7" s="452" t="s">
        <v>762</v>
      </c>
      <c r="AF7" s="455" t="s">
        <v>720</v>
      </c>
      <c r="AG7" s="452" t="s">
        <v>763</v>
      </c>
      <c r="AH7" s="452" t="s">
        <v>764</v>
      </c>
      <c r="AI7" s="452" t="s">
        <v>765</v>
      </c>
      <c r="AJ7" s="452" t="s">
        <v>766</v>
      </c>
      <c r="AK7" s="455" t="s">
        <v>721</v>
      </c>
      <c r="AL7" s="456" t="s">
        <v>767</v>
      </c>
      <c r="AM7" s="456" t="s">
        <v>768</v>
      </c>
      <c r="AN7" s="456" t="s">
        <v>769</v>
      </c>
      <c r="AO7" s="456" t="s">
        <v>770</v>
      </c>
      <c r="AP7" s="455" t="s">
        <v>722</v>
      </c>
      <c r="AQ7" s="452" t="s">
        <v>771</v>
      </c>
      <c r="AR7" s="452" t="s">
        <v>772</v>
      </c>
      <c r="AS7" s="452" t="s">
        <v>773</v>
      </c>
      <c r="AT7" s="452" t="s">
        <v>774</v>
      </c>
      <c r="AU7" s="455" t="s">
        <v>723</v>
      </c>
      <c r="AV7" s="452" t="s">
        <v>775</v>
      </c>
      <c r="AW7" s="452" t="s">
        <v>776</v>
      </c>
      <c r="AX7" s="452" t="s">
        <v>777</v>
      </c>
      <c r="AY7" s="452" t="s">
        <v>778</v>
      </c>
      <c r="AZ7" s="455" t="s">
        <v>724</v>
      </c>
      <c r="BA7" s="452" t="s">
        <v>779</v>
      </c>
      <c r="BB7" s="452" t="s">
        <v>780</v>
      </c>
      <c r="BC7" s="452" t="s">
        <v>781</v>
      </c>
      <c r="BD7" s="452" t="s">
        <v>782</v>
      </c>
      <c r="BE7" s="455" t="s">
        <v>725</v>
      </c>
      <c r="BF7" s="452" t="s">
        <v>783</v>
      </c>
      <c r="BG7" s="452" t="s">
        <v>784</v>
      </c>
      <c r="BH7" s="452" t="s">
        <v>785</v>
      </c>
      <c r="BI7" s="452" t="s">
        <v>786</v>
      </c>
      <c r="BJ7" s="455" t="s">
        <v>726</v>
      </c>
      <c r="BK7" s="454" t="s">
        <v>787</v>
      </c>
      <c r="BL7" s="454" t="s">
        <v>788</v>
      </c>
      <c r="BM7" s="454" t="s">
        <v>789</v>
      </c>
      <c r="BN7" s="454" t="s">
        <v>790</v>
      </c>
      <c r="BO7" s="455" t="s">
        <v>791</v>
      </c>
      <c r="BP7" s="454" t="s">
        <v>792</v>
      </c>
      <c r="BQ7" s="454" t="s">
        <v>793</v>
      </c>
      <c r="BR7" s="454" t="s">
        <v>794</v>
      </c>
      <c r="BS7" s="454" t="s">
        <v>795</v>
      </c>
      <c r="BT7" s="455" t="s">
        <v>728</v>
      </c>
      <c r="BU7" s="454" t="s">
        <v>796</v>
      </c>
      <c r="BV7" s="454" t="s">
        <v>797</v>
      </c>
      <c r="BW7" s="454" t="s">
        <v>798</v>
      </c>
      <c r="BX7" s="454" t="s">
        <v>799</v>
      </c>
      <c r="BY7" s="455" t="s">
        <v>729</v>
      </c>
      <c r="BZ7" s="452" t="s">
        <v>800</v>
      </c>
      <c r="CA7" s="452" t="s">
        <v>801</v>
      </c>
      <c r="CB7" s="452" t="s">
        <v>802</v>
      </c>
      <c r="CC7" s="452" t="s">
        <v>803</v>
      </c>
      <c r="CD7" s="455" t="s">
        <v>730</v>
      </c>
      <c r="CE7" s="454" t="s">
        <v>804</v>
      </c>
      <c r="CF7" s="454" t="s">
        <v>805</v>
      </c>
      <c r="CG7" s="454" t="s">
        <v>806</v>
      </c>
      <c r="CH7" s="454" t="s">
        <v>807</v>
      </c>
      <c r="CI7" s="455" t="s">
        <v>808</v>
      </c>
      <c r="CJ7" s="454" t="s">
        <v>809</v>
      </c>
      <c r="CK7" s="454" t="s">
        <v>810</v>
      </c>
      <c r="CL7" s="454" t="s">
        <v>811</v>
      </c>
      <c r="CM7" s="454" t="s">
        <v>812</v>
      </c>
      <c r="CN7" s="455" t="s">
        <v>732</v>
      </c>
      <c r="CO7" s="454" t="s">
        <v>813</v>
      </c>
      <c r="CP7" s="454" t="s">
        <v>814</v>
      </c>
      <c r="CQ7" s="454" t="s">
        <v>815</v>
      </c>
      <c r="CR7" s="454" t="s">
        <v>816</v>
      </c>
      <c r="CS7" s="516" t="s">
        <v>733</v>
      </c>
    </row>
    <row r="8" spans="1:97" s="436" customFormat="1">
      <c r="A8" s="458">
        <v>1</v>
      </c>
      <c r="B8" s="459" t="s">
        <v>580</v>
      </c>
      <c r="C8" s="508"/>
      <c r="D8" s="508"/>
      <c r="E8" s="508"/>
      <c r="F8" s="508"/>
      <c r="G8" s="518">
        <f>SUM(C8:F8)</f>
        <v>0</v>
      </c>
      <c r="H8" s="508"/>
      <c r="I8" s="508"/>
      <c r="J8" s="508"/>
      <c r="K8" s="508"/>
      <c r="L8" s="518">
        <f>SUM(H8:K8)</f>
        <v>0</v>
      </c>
      <c r="M8" s="508"/>
      <c r="N8" s="508"/>
      <c r="O8" s="508"/>
      <c r="P8" s="508"/>
      <c r="Q8" s="518">
        <f>SUM(M8:P8)</f>
        <v>0</v>
      </c>
      <c r="R8" s="508"/>
      <c r="S8" s="508"/>
      <c r="T8" s="508"/>
      <c r="U8" s="508"/>
      <c r="V8" s="518">
        <f>SUM(R8:U8)</f>
        <v>0</v>
      </c>
      <c r="W8" s="508"/>
      <c r="X8" s="508"/>
      <c r="Y8" s="508"/>
      <c r="Z8" s="508"/>
      <c r="AA8" s="518">
        <f>SUM(W8:Z8)</f>
        <v>0</v>
      </c>
      <c r="AB8" s="508"/>
      <c r="AC8" s="508"/>
      <c r="AD8" s="508"/>
      <c r="AE8" s="508"/>
      <c r="AF8" s="518">
        <f>SUM(AB8:AE8)</f>
        <v>0</v>
      </c>
      <c r="AG8" s="508"/>
      <c r="AH8" s="508"/>
      <c r="AI8" s="508"/>
      <c r="AJ8" s="508"/>
      <c r="AK8" s="518">
        <f>SUM(AG8:AJ8)</f>
        <v>0</v>
      </c>
      <c r="AL8" s="508"/>
      <c r="AM8" s="508"/>
      <c r="AN8" s="508"/>
      <c r="AO8" s="508"/>
      <c r="AP8" s="518">
        <f>SUM(AL8:AO8)</f>
        <v>0</v>
      </c>
      <c r="AQ8" s="508"/>
      <c r="AR8" s="508"/>
      <c r="AS8" s="508"/>
      <c r="AT8" s="508"/>
      <c r="AU8" s="518">
        <f>SUM(AQ8:AT8)</f>
        <v>0</v>
      </c>
      <c r="AV8" s="508"/>
      <c r="AW8" s="508"/>
      <c r="AX8" s="508"/>
      <c r="AY8" s="508"/>
      <c r="AZ8" s="518">
        <f>SUM(AV8:AY8)</f>
        <v>0</v>
      </c>
      <c r="BA8" s="508"/>
      <c r="BB8" s="508"/>
      <c r="BC8" s="508"/>
      <c r="BD8" s="508"/>
      <c r="BE8" s="518">
        <f>SUM(BA8:BD8)</f>
        <v>0</v>
      </c>
      <c r="BF8" s="508"/>
      <c r="BG8" s="508"/>
      <c r="BH8" s="508"/>
      <c r="BI8" s="508"/>
      <c r="BJ8" s="518">
        <f>SUM(BF8:BI8)</f>
        <v>0</v>
      </c>
      <c r="BK8" s="508"/>
      <c r="BL8" s="508"/>
      <c r="BM8" s="508"/>
      <c r="BN8" s="508"/>
      <c r="BO8" s="518">
        <f>SUM(BK8:BN8)</f>
        <v>0</v>
      </c>
      <c r="BP8" s="508"/>
      <c r="BQ8" s="508"/>
      <c r="BR8" s="508"/>
      <c r="BS8" s="508"/>
      <c r="BT8" s="518">
        <f>SUM(BP8:BS8)</f>
        <v>0</v>
      </c>
      <c r="BU8" s="508"/>
      <c r="BV8" s="508"/>
      <c r="BW8" s="508"/>
      <c r="BX8" s="508"/>
      <c r="BY8" s="518">
        <f>SUM(BU8:BX8)</f>
        <v>0</v>
      </c>
      <c r="BZ8" s="519"/>
      <c r="CA8" s="519"/>
      <c r="CB8" s="519"/>
      <c r="CC8" s="519"/>
      <c r="CD8" s="518">
        <f>SUM(BZ8:CC8)</f>
        <v>0</v>
      </c>
      <c r="CE8" s="519"/>
      <c r="CF8" s="519"/>
      <c r="CG8" s="519"/>
      <c r="CH8" s="519"/>
      <c r="CI8" s="518">
        <f>SUM(CE8:CH8)</f>
        <v>0</v>
      </c>
      <c r="CJ8" s="519"/>
      <c r="CK8" s="519"/>
      <c r="CL8" s="519"/>
      <c r="CM8" s="519"/>
      <c r="CN8" s="518">
        <f>SUM(CJ8:CM8)</f>
        <v>0</v>
      </c>
      <c r="CO8" s="519"/>
      <c r="CP8" s="519"/>
      <c r="CQ8" s="519"/>
      <c r="CR8" s="519"/>
      <c r="CS8" s="518">
        <f>SUM(CO8:CR8)</f>
        <v>0</v>
      </c>
    </row>
    <row r="9" spans="1:97" s="436" customFormat="1">
      <c r="A9" s="458">
        <v>2</v>
      </c>
      <c r="B9" s="459" t="s">
        <v>581</v>
      </c>
      <c r="C9" s="508"/>
      <c r="D9" s="508"/>
      <c r="E9" s="508"/>
      <c r="F9" s="508"/>
      <c r="G9" s="518">
        <f t="shared" ref="G9:G72" si="0">SUM(C9:F9)</f>
        <v>0</v>
      </c>
      <c r="H9" s="508"/>
      <c r="I9" s="508"/>
      <c r="J9" s="508"/>
      <c r="K9" s="508"/>
      <c r="L9" s="518">
        <f t="shared" ref="L9:L72" si="1">SUM(H9:K9)</f>
        <v>0</v>
      </c>
      <c r="M9" s="508"/>
      <c r="N9" s="508"/>
      <c r="O9" s="508"/>
      <c r="P9" s="508"/>
      <c r="Q9" s="518">
        <f t="shared" ref="Q9:Q72" si="2">SUM(M9:P9)</f>
        <v>0</v>
      </c>
      <c r="R9" s="508"/>
      <c r="S9" s="508"/>
      <c r="T9" s="508"/>
      <c r="U9" s="508"/>
      <c r="V9" s="518">
        <f t="shared" ref="V9:V72" si="3">SUM(R9:U9)</f>
        <v>0</v>
      </c>
      <c r="W9" s="508"/>
      <c r="X9" s="508"/>
      <c r="Y9" s="508"/>
      <c r="Z9" s="508"/>
      <c r="AA9" s="518">
        <f t="shared" ref="AA9:AA72" si="4">SUM(W9:Z9)</f>
        <v>0</v>
      </c>
      <c r="AB9" s="508"/>
      <c r="AC9" s="508"/>
      <c r="AD9" s="508"/>
      <c r="AE9" s="508"/>
      <c r="AF9" s="518">
        <f t="shared" ref="AF9:AF72" si="5">SUM(AB9:AE9)</f>
        <v>0</v>
      </c>
      <c r="AG9" s="508"/>
      <c r="AH9" s="508"/>
      <c r="AI9" s="508"/>
      <c r="AJ9" s="508"/>
      <c r="AK9" s="518">
        <f t="shared" ref="AK9:AK72" si="6">SUM(AG9:AJ9)</f>
        <v>0</v>
      </c>
      <c r="AL9" s="508"/>
      <c r="AM9" s="508"/>
      <c r="AN9" s="508"/>
      <c r="AO9" s="508"/>
      <c r="AP9" s="518">
        <f t="shared" ref="AP9:AP72" si="7">SUM(AL9:AO9)</f>
        <v>0</v>
      </c>
      <c r="AQ9" s="508"/>
      <c r="AR9" s="508"/>
      <c r="AS9" s="508"/>
      <c r="AT9" s="508"/>
      <c r="AU9" s="518">
        <f t="shared" ref="AU9:AU72" si="8">SUM(AQ9:AT9)</f>
        <v>0</v>
      </c>
      <c r="AV9" s="508"/>
      <c r="AW9" s="508"/>
      <c r="AX9" s="508"/>
      <c r="AY9" s="508"/>
      <c r="AZ9" s="518">
        <f t="shared" ref="AZ9:AZ72" si="9">SUM(AV9:AY9)</f>
        <v>0</v>
      </c>
      <c r="BA9" s="508"/>
      <c r="BB9" s="508"/>
      <c r="BC9" s="508"/>
      <c r="BD9" s="508"/>
      <c r="BE9" s="518">
        <f t="shared" ref="BE9:BE72" si="10">SUM(BA9:BD9)</f>
        <v>0</v>
      </c>
      <c r="BF9" s="508"/>
      <c r="BG9" s="508"/>
      <c r="BH9" s="508"/>
      <c r="BI9" s="508"/>
      <c r="BJ9" s="518">
        <f t="shared" ref="BJ9:BJ72" si="11">SUM(BF9:BI9)</f>
        <v>0</v>
      </c>
      <c r="BK9" s="508"/>
      <c r="BL9" s="508"/>
      <c r="BM9" s="508"/>
      <c r="BN9" s="508"/>
      <c r="BO9" s="518">
        <f t="shared" ref="BO9:BO72" si="12">SUM(BK9:BN9)</f>
        <v>0</v>
      </c>
      <c r="BP9" s="508"/>
      <c r="BQ9" s="508"/>
      <c r="BR9" s="508"/>
      <c r="BS9" s="508"/>
      <c r="BT9" s="518">
        <f t="shared" ref="BT9:BT72" si="13">SUM(BP9:BS9)</f>
        <v>0</v>
      </c>
      <c r="BU9" s="508"/>
      <c r="BV9" s="508"/>
      <c r="BW9" s="508"/>
      <c r="BX9" s="508"/>
      <c r="BY9" s="518">
        <f t="shared" ref="BY9:BY72" si="14">SUM(BU9:BX9)</f>
        <v>0</v>
      </c>
      <c r="BZ9" s="519"/>
      <c r="CA9" s="519"/>
      <c r="CB9" s="519"/>
      <c r="CC9" s="519"/>
      <c r="CD9" s="518">
        <f t="shared" ref="CD9:CD72" si="15">SUM(BZ9:CC9)</f>
        <v>0</v>
      </c>
      <c r="CE9" s="519"/>
      <c r="CF9" s="519"/>
      <c r="CG9" s="519"/>
      <c r="CH9" s="519"/>
      <c r="CI9" s="518">
        <f t="shared" ref="CI9:CI72" si="16">SUM(CE9:CH9)</f>
        <v>0</v>
      </c>
      <c r="CJ9" s="519"/>
      <c r="CK9" s="519"/>
      <c r="CL9" s="519"/>
      <c r="CM9" s="519"/>
      <c r="CN9" s="518">
        <f t="shared" ref="CN9:CN72" si="17">SUM(CJ9:CM9)</f>
        <v>0</v>
      </c>
      <c r="CO9" s="519"/>
      <c r="CP9" s="519"/>
      <c r="CQ9" s="519"/>
      <c r="CR9" s="519"/>
      <c r="CS9" s="518">
        <f t="shared" ref="CS9:CS72" si="18">SUM(CO9:CR9)</f>
        <v>0</v>
      </c>
    </row>
    <row r="10" spans="1:97" s="436" customFormat="1">
      <c r="A10" s="458">
        <v>3</v>
      </c>
      <c r="B10" s="459" t="s">
        <v>582</v>
      </c>
      <c r="C10" s="508"/>
      <c r="D10" s="508"/>
      <c r="E10" s="508"/>
      <c r="F10" s="508"/>
      <c r="G10" s="518">
        <f t="shared" si="0"/>
        <v>0</v>
      </c>
      <c r="H10" s="508"/>
      <c r="I10" s="508"/>
      <c r="J10" s="508"/>
      <c r="K10" s="508"/>
      <c r="L10" s="518">
        <f t="shared" si="1"/>
        <v>0</v>
      </c>
      <c r="M10" s="508"/>
      <c r="N10" s="508"/>
      <c r="O10" s="508"/>
      <c r="P10" s="508"/>
      <c r="Q10" s="518">
        <f t="shared" si="2"/>
        <v>0</v>
      </c>
      <c r="R10" s="508"/>
      <c r="S10" s="508"/>
      <c r="T10" s="508"/>
      <c r="U10" s="508"/>
      <c r="V10" s="518">
        <f t="shared" si="3"/>
        <v>0</v>
      </c>
      <c r="W10" s="508"/>
      <c r="X10" s="508"/>
      <c r="Y10" s="508"/>
      <c r="Z10" s="508"/>
      <c r="AA10" s="518">
        <f t="shared" si="4"/>
        <v>0</v>
      </c>
      <c r="AB10" s="508"/>
      <c r="AC10" s="508"/>
      <c r="AD10" s="508"/>
      <c r="AE10" s="508"/>
      <c r="AF10" s="518">
        <f t="shared" si="5"/>
        <v>0</v>
      </c>
      <c r="AG10" s="508"/>
      <c r="AH10" s="508"/>
      <c r="AI10" s="508"/>
      <c r="AJ10" s="508"/>
      <c r="AK10" s="518">
        <f t="shared" si="6"/>
        <v>0</v>
      </c>
      <c r="AL10" s="508"/>
      <c r="AM10" s="508"/>
      <c r="AN10" s="508"/>
      <c r="AO10" s="508"/>
      <c r="AP10" s="518">
        <f t="shared" si="7"/>
        <v>0</v>
      </c>
      <c r="AQ10" s="508"/>
      <c r="AR10" s="508"/>
      <c r="AS10" s="508"/>
      <c r="AT10" s="508"/>
      <c r="AU10" s="518">
        <f t="shared" si="8"/>
        <v>0</v>
      </c>
      <c r="AV10" s="508"/>
      <c r="AW10" s="508"/>
      <c r="AX10" s="508"/>
      <c r="AY10" s="508"/>
      <c r="AZ10" s="518">
        <f t="shared" si="9"/>
        <v>0</v>
      </c>
      <c r="BA10" s="508"/>
      <c r="BB10" s="508"/>
      <c r="BC10" s="508"/>
      <c r="BD10" s="508"/>
      <c r="BE10" s="518">
        <f t="shared" si="10"/>
        <v>0</v>
      </c>
      <c r="BF10" s="508"/>
      <c r="BG10" s="508"/>
      <c r="BH10" s="508"/>
      <c r="BI10" s="508"/>
      <c r="BJ10" s="518">
        <f t="shared" si="11"/>
        <v>0</v>
      </c>
      <c r="BK10" s="508"/>
      <c r="BL10" s="508"/>
      <c r="BM10" s="508"/>
      <c r="BN10" s="508"/>
      <c r="BO10" s="518">
        <f t="shared" si="12"/>
        <v>0</v>
      </c>
      <c r="BP10" s="508"/>
      <c r="BQ10" s="508"/>
      <c r="BR10" s="508"/>
      <c r="BS10" s="508"/>
      <c r="BT10" s="518">
        <f t="shared" si="13"/>
        <v>0</v>
      </c>
      <c r="BU10" s="508"/>
      <c r="BV10" s="508"/>
      <c r="BW10" s="508"/>
      <c r="BX10" s="508"/>
      <c r="BY10" s="518">
        <f t="shared" si="14"/>
        <v>0</v>
      </c>
      <c r="BZ10" s="519"/>
      <c r="CA10" s="519"/>
      <c r="CB10" s="519"/>
      <c r="CC10" s="519"/>
      <c r="CD10" s="518">
        <f t="shared" si="15"/>
        <v>0</v>
      </c>
      <c r="CE10" s="519"/>
      <c r="CF10" s="519"/>
      <c r="CG10" s="519"/>
      <c r="CH10" s="519"/>
      <c r="CI10" s="518">
        <f t="shared" si="16"/>
        <v>0</v>
      </c>
      <c r="CJ10" s="519"/>
      <c r="CK10" s="519"/>
      <c r="CL10" s="519"/>
      <c r="CM10" s="519"/>
      <c r="CN10" s="518">
        <f t="shared" si="17"/>
        <v>0</v>
      </c>
      <c r="CO10" s="519"/>
      <c r="CP10" s="519"/>
      <c r="CQ10" s="519"/>
      <c r="CR10" s="519"/>
      <c r="CS10" s="518">
        <f t="shared" si="18"/>
        <v>0</v>
      </c>
    </row>
    <row r="11" spans="1:97" s="436" customFormat="1">
      <c r="A11" s="458">
        <v>4</v>
      </c>
      <c r="B11" s="459" t="s">
        <v>583</v>
      </c>
      <c r="C11" s="508">
        <v>371251.03</v>
      </c>
      <c r="D11" s="508">
        <v>670751.63359999994</v>
      </c>
      <c r="E11" s="508"/>
      <c r="F11" s="508"/>
      <c r="G11" s="518">
        <f t="shared" si="0"/>
        <v>1042002.6636</v>
      </c>
      <c r="H11" s="508"/>
      <c r="I11" s="508">
        <v>21369.141</v>
      </c>
      <c r="J11" s="508"/>
      <c r="K11" s="508"/>
      <c r="L11" s="518">
        <f t="shared" si="1"/>
        <v>21369.141</v>
      </c>
      <c r="M11" s="508"/>
      <c r="N11" s="508"/>
      <c r="O11" s="508"/>
      <c r="P11" s="508"/>
      <c r="Q11" s="518">
        <f t="shared" si="2"/>
        <v>0</v>
      </c>
      <c r="R11" s="508"/>
      <c r="S11" s="508"/>
      <c r="T11" s="508"/>
      <c r="U11" s="508"/>
      <c r="V11" s="518">
        <f t="shared" si="3"/>
        <v>0</v>
      </c>
      <c r="W11" s="508"/>
      <c r="X11" s="508"/>
      <c r="Y11" s="508"/>
      <c r="Z11" s="508"/>
      <c r="AA11" s="518">
        <f t="shared" si="4"/>
        <v>0</v>
      </c>
      <c r="AB11" s="508"/>
      <c r="AC11" s="508"/>
      <c r="AD11" s="508"/>
      <c r="AE11" s="508"/>
      <c r="AF11" s="518">
        <f t="shared" si="5"/>
        <v>0</v>
      </c>
      <c r="AG11" s="508"/>
      <c r="AH11" s="508"/>
      <c r="AI11" s="508"/>
      <c r="AJ11" s="508"/>
      <c r="AK11" s="518">
        <f t="shared" si="6"/>
        <v>0</v>
      </c>
      <c r="AL11" s="508"/>
      <c r="AM11" s="508"/>
      <c r="AN11" s="508"/>
      <c r="AO11" s="508"/>
      <c r="AP11" s="518">
        <f t="shared" si="7"/>
        <v>0</v>
      </c>
      <c r="AQ11" s="508"/>
      <c r="AR11" s="508"/>
      <c r="AS11" s="508"/>
      <c r="AT11" s="508"/>
      <c r="AU11" s="518">
        <f t="shared" si="8"/>
        <v>0</v>
      </c>
      <c r="AV11" s="508"/>
      <c r="AW11" s="508"/>
      <c r="AX11" s="508"/>
      <c r="AY11" s="508"/>
      <c r="AZ11" s="518">
        <f t="shared" si="9"/>
        <v>0</v>
      </c>
      <c r="BA11" s="508"/>
      <c r="BB11" s="508"/>
      <c r="BC11" s="508"/>
      <c r="BD11" s="508"/>
      <c r="BE11" s="518">
        <f t="shared" si="10"/>
        <v>0</v>
      </c>
      <c r="BF11" s="508"/>
      <c r="BG11" s="508"/>
      <c r="BH11" s="508"/>
      <c r="BI11" s="508"/>
      <c r="BJ11" s="518">
        <f t="shared" si="11"/>
        <v>0</v>
      </c>
      <c r="BK11" s="508"/>
      <c r="BL11" s="508"/>
      <c r="BM11" s="508"/>
      <c r="BN11" s="508"/>
      <c r="BO11" s="518">
        <f t="shared" si="12"/>
        <v>0</v>
      </c>
      <c r="BP11" s="508">
        <v>371251.03</v>
      </c>
      <c r="BQ11" s="508"/>
      <c r="BR11" s="508"/>
      <c r="BS11" s="508"/>
      <c r="BT11" s="518">
        <f t="shared" si="13"/>
        <v>371251.03</v>
      </c>
      <c r="BU11" s="508">
        <v>1</v>
      </c>
      <c r="BV11" s="508"/>
      <c r="BW11" s="508"/>
      <c r="BX11" s="508"/>
      <c r="BY11" s="518">
        <f t="shared" si="14"/>
        <v>1</v>
      </c>
      <c r="BZ11" s="519"/>
      <c r="CA11" s="519"/>
      <c r="CB11" s="519"/>
      <c r="CC11" s="519"/>
      <c r="CD11" s="518">
        <f t="shared" si="15"/>
        <v>0</v>
      </c>
      <c r="CE11" s="519"/>
      <c r="CF11" s="519"/>
      <c r="CG11" s="519"/>
      <c r="CH11" s="519"/>
      <c r="CI11" s="518">
        <f t="shared" si="16"/>
        <v>0</v>
      </c>
      <c r="CJ11" s="519"/>
      <c r="CK11" s="519"/>
      <c r="CL11" s="519"/>
      <c r="CM11" s="519"/>
      <c r="CN11" s="518">
        <f t="shared" si="17"/>
        <v>0</v>
      </c>
      <c r="CO11" s="519"/>
      <c r="CP11" s="519"/>
      <c r="CQ11" s="519"/>
      <c r="CR11" s="519"/>
      <c r="CS11" s="518">
        <f t="shared" si="18"/>
        <v>0</v>
      </c>
    </row>
    <row r="12" spans="1:97" s="436" customFormat="1">
      <c r="A12" s="458">
        <v>5</v>
      </c>
      <c r="B12" s="459" t="s">
        <v>584</v>
      </c>
      <c r="C12" s="508"/>
      <c r="D12" s="508"/>
      <c r="E12" s="508"/>
      <c r="F12" s="508"/>
      <c r="G12" s="518">
        <f t="shared" si="0"/>
        <v>0</v>
      </c>
      <c r="H12" s="508"/>
      <c r="I12" s="508"/>
      <c r="J12" s="508"/>
      <c r="K12" s="508"/>
      <c r="L12" s="518">
        <f t="shared" si="1"/>
        <v>0</v>
      </c>
      <c r="M12" s="508"/>
      <c r="N12" s="508"/>
      <c r="O12" s="508"/>
      <c r="P12" s="508"/>
      <c r="Q12" s="518">
        <f t="shared" si="2"/>
        <v>0</v>
      </c>
      <c r="R12" s="508"/>
      <c r="S12" s="508"/>
      <c r="T12" s="508"/>
      <c r="U12" s="508"/>
      <c r="V12" s="518">
        <f t="shared" si="3"/>
        <v>0</v>
      </c>
      <c r="W12" s="508"/>
      <c r="X12" s="508"/>
      <c r="Y12" s="508"/>
      <c r="Z12" s="508"/>
      <c r="AA12" s="518">
        <f t="shared" si="4"/>
        <v>0</v>
      </c>
      <c r="AB12" s="508"/>
      <c r="AC12" s="508"/>
      <c r="AD12" s="508"/>
      <c r="AE12" s="508"/>
      <c r="AF12" s="518">
        <f t="shared" si="5"/>
        <v>0</v>
      </c>
      <c r="AG12" s="508"/>
      <c r="AH12" s="508"/>
      <c r="AI12" s="508"/>
      <c r="AJ12" s="508"/>
      <c r="AK12" s="518">
        <f t="shared" si="6"/>
        <v>0</v>
      </c>
      <c r="AL12" s="508"/>
      <c r="AM12" s="508"/>
      <c r="AN12" s="508"/>
      <c r="AO12" s="508"/>
      <c r="AP12" s="518">
        <f t="shared" si="7"/>
        <v>0</v>
      </c>
      <c r="AQ12" s="508"/>
      <c r="AR12" s="508"/>
      <c r="AS12" s="508"/>
      <c r="AT12" s="508"/>
      <c r="AU12" s="518">
        <f t="shared" si="8"/>
        <v>0</v>
      </c>
      <c r="AV12" s="508"/>
      <c r="AW12" s="508"/>
      <c r="AX12" s="508"/>
      <c r="AY12" s="508"/>
      <c r="AZ12" s="518">
        <f t="shared" si="9"/>
        <v>0</v>
      </c>
      <c r="BA12" s="508"/>
      <c r="BB12" s="508"/>
      <c r="BC12" s="508"/>
      <c r="BD12" s="508"/>
      <c r="BE12" s="518">
        <f t="shared" si="10"/>
        <v>0</v>
      </c>
      <c r="BF12" s="508"/>
      <c r="BG12" s="508"/>
      <c r="BH12" s="508"/>
      <c r="BI12" s="508"/>
      <c r="BJ12" s="518">
        <f t="shared" si="11"/>
        <v>0</v>
      </c>
      <c r="BK12" s="508"/>
      <c r="BL12" s="508"/>
      <c r="BM12" s="508"/>
      <c r="BN12" s="508"/>
      <c r="BO12" s="518">
        <f t="shared" si="12"/>
        <v>0</v>
      </c>
      <c r="BP12" s="508"/>
      <c r="BQ12" s="508"/>
      <c r="BR12" s="508"/>
      <c r="BS12" s="508"/>
      <c r="BT12" s="518">
        <f t="shared" si="13"/>
        <v>0</v>
      </c>
      <c r="BU12" s="508"/>
      <c r="BV12" s="508"/>
      <c r="BW12" s="508"/>
      <c r="BX12" s="508"/>
      <c r="BY12" s="518">
        <f t="shared" si="14"/>
        <v>0</v>
      </c>
      <c r="BZ12" s="519"/>
      <c r="CA12" s="519"/>
      <c r="CB12" s="519"/>
      <c r="CC12" s="519"/>
      <c r="CD12" s="518">
        <f t="shared" si="15"/>
        <v>0</v>
      </c>
      <c r="CE12" s="519"/>
      <c r="CF12" s="519"/>
      <c r="CG12" s="519"/>
      <c r="CH12" s="519"/>
      <c r="CI12" s="518">
        <f t="shared" si="16"/>
        <v>0</v>
      </c>
      <c r="CJ12" s="519"/>
      <c r="CK12" s="519"/>
      <c r="CL12" s="519"/>
      <c r="CM12" s="519"/>
      <c r="CN12" s="518">
        <f t="shared" si="17"/>
        <v>0</v>
      </c>
      <c r="CO12" s="519"/>
      <c r="CP12" s="519"/>
      <c r="CQ12" s="519"/>
      <c r="CR12" s="519"/>
      <c r="CS12" s="518">
        <f t="shared" si="18"/>
        <v>0</v>
      </c>
    </row>
    <row r="13" spans="1:97" s="436" customFormat="1">
      <c r="A13" s="458">
        <v>5.0999999999999996</v>
      </c>
      <c r="B13" s="467" t="s">
        <v>585</v>
      </c>
      <c r="C13" s="508"/>
      <c r="D13" s="508"/>
      <c r="E13" s="508"/>
      <c r="F13" s="508"/>
      <c r="G13" s="518">
        <f t="shared" si="0"/>
        <v>0</v>
      </c>
      <c r="H13" s="508"/>
      <c r="I13" s="508"/>
      <c r="J13" s="508"/>
      <c r="K13" s="508"/>
      <c r="L13" s="518">
        <f t="shared" si="1"/>
        <v>0</v>
      </c>
      <c r="M13" s="508"/>
      <c r="N13" s="508"/>
      <c r="O13" s="508"/>
      <c r="P13" s="508"/>
      <c r="Q13" s="518">
        <f t="shared" si="2"/>
        <v>0</v>
      </c>
      <c r="R13" s="508"/>
      <c r="S13" s="508"/>
      <c r="T13" s="508"/>
      <c r="U13" s="508"/>
      <c r="V13" s="518">
        <f t="shared" si="3"/>
        <v>0</v>
      </c>
      <c r="W13" s="508"/>
      <c r="X13" s="508"/>
      <c r="Y13" s="508"/>
      <c r="Z13" s="508"/>
      <c r="AA13" s="518">
        <f t="shared" si="4"/>
        <v>0</v>
      </c>
      <c r="AB13" s="508"/>
      <c r="AC13" s="508"/>
      <c r="AD13" s="508"/>
      <c r="AE13" s="508"/>
      <c r="AF13" s="518">
        <f t="shared" si="5"/>
        <v>0</v>
      </c>
      <c r="AG13" s="508"/>
      <c r="AH13" s="508"/>
      <c r="AI13" s="508"/>
      <c r="AJ13" s="508"/>
      <c r="AK13" s="518">
        <f t="shared" si="6"/>
        <v>0</v>
      </c>
      <c r="AL13" s="508"/>
      <c r="AM13" s="508"/>
      <c r="AN13" s="508"/>
      <c r="AO13" s="508"/>
      <c r="AP13" s="518">
        <f t="shared" si="7"/>
        <v>0</v>
      </c>
      <c r="AQ13" s="508"/>
      <c r="AR13" s="508"/>
      <c r="AS13" s="508"/>
      <c r="AT13" s="508"/>
      <c r="AU13" s="518">
        <f t="shared" si="8"/>
        <v>0</v>
      </c>
      <c r="AV13" s="508"/>
      <c r="AW13" s="508"/>
      <c r="AX13" s="508"/>
      <c r="AY13" s="508"/>
      <c r="AZ13" s="518">
        <f t="shared" si="9"/>
        <v>0</v>
      </c>
      <c r="BA13" s="508"/>
      <c r="BB13" s="508"/>
      <c r="BC13" s="508"/>
      <c r="BD13" s="508"/>
      <c r="BE13" s="518">
        <f t="shared" si="10"/>
        <v>0</v>
      </c>
      <c r="BF13" s="508"/>
      <c r="BG13" s="508"/>
      <c r="BH13" s="508"/>
      <c r="BI13" s="508"/>
      <c r="BJ13" s="518">
        <f t="shared" si="11"/>
        <v>0</v>
      </c>
      <c r="BK13" s="508"/>
      <c r="BL13" s="508"/>
      <c r="BM13" s="508"/>
      <c r="BN13" s="508"/>
      <c r="BO13" s="518">
        <f t="shared" si="12"/>
        <v>0</v>
      </c>
      <c r="BP13" s="508"/>
      <c r="BQ13" s="508"/>
      <c r="BR13" s="508"/>
      <c r="BS13" s="508"/>
      <c r="BT13" s="518">
        <f t="shared" si="13"/>
        <v>0</v>
      </c>
      <c r="BU13" s="508"/>
      <c r="BV13" s="508"/>
      <c r="BW13" s="508"/>
      <c r="BX13" s="508"/>
      <c r="BY13" s="518">
        <f t="shared" si="14"/>
        <v>0</v>
      </c>
      <c r="BZ13" s="519"/>
      <c r="CA13" s="519"/>
      <c r="CB13" s="519"/>
      <c r="CC13" s="519"/>
      <c r="CD13" s="518">
        <f t="shared" si="15"/>
        <v>0</v>
      </c>
      <c r="CE13" s="519"/>
      <c r="CF13" s="519"/>
      <c r="CG13" s="519"/>
      <c r="CH13" s="519"/>
      <c r="CI13" s="518">
        <f t="shared" si="16"/>
        <v>0</v>
      </c>
      <c r="CJ13" s="519"/>
      <c r="CK13" s="519"/>
      <c r="CL13" s="519"/>
      <c r="CM13" s="519"/>
      <c r="CN13" s="518">
        <f t="shared" si="17"/>
        <v>0</v>
      </c>
      <c r="CO13" s="519"/>
      <c r="CP13" s="519"/>
      <c r="CQ13" s="519"/>
      <c r="CR13" s="519"/>
      <c r="CS13" s="518">
        <f t="shared" si="18"/>
        <v>0</v>
      </c>
    </row>
    <row r="14" spans="1:97" s="436" customFormat="1">
      <c r="A14" s="458">
        <v>5.2</v>
      </c>
      <c r="B14" s="467" t="s">
        <v>586</v>
      </c>
      <c r="C14" s="508"/>
      <c r="D14" s="508"/>
      <c r="E14" s="508"/>
      <c r="F14" s="508"/>
      <c r="G14" s="518">
        <f t="shared" si="0"/>
        <v>0</v>
      </c>
      <c r="H14" s="508"/>
      <c r="I14" s="508"/>
      <c r="J14" s="508"/>
      <c r="K14" s="508"/>
      <c r="L14" s="518">
        <f t="shared" si="1"/>
        <v>0</v>
      </c>
      <c r="M14" s="508"/>
      <c r="N14" s="508"/>
      <c r="O14" s="508"/>
      <c r="P14" s="508"/>
      <c r="Q14" s="518">
        <f t="shared" si="2"/>
        <v>0</v>
      </c>
      <c r="R14" s="508"/>
      <c r="S14" s="508"/>
      <c r="T14" s="508"/>
      <c r="U14" s="508"/>
      <c r="V14" s="518">
        <f t="shared" si="3"/>
        <v>0</v>
      </c>
      <c r="W14" s="508"/>
      <c r="X14" s="508"/>
      <c r="Y14" s="508"/>
      <c r="Z14" s="508"/>
      <c r="AA14" s="518">
        <f t="shared" si="4"/>
        <v>0</v>
      </c>
      <c r="AB14" s="508"/>
      <c r="AC14" s="508"/>
      <c r="AD14" s="508"/>
      <c r="AE14" s="508"/>
      <c r="AF14" s="518">
        <f t="shared" si="5"/>
        <v>0</v>
      </c>
      <c r="AG14" s="508"/>
      <c r="AH14" s="508"/>
      <c r="AI14" s="508"/>
      <c r="AJ14" s="508"/>
      <c r="AK14" s="518">
        <f t="shared" si="6"/>
        <v>0</v>
      </c>
      <c r="AL14" s="508"/>
      <c r="AM14" s="508"/>
      <c r="AN14" s="508"/>
      <c r="AO14" s="508"/>
      <c r="AP14" s="518">
        <f t="shared" si="7"/>
        <v>0</v>
      </c>
      <c r="AQ14" s="508"/>
      <c r="AR14" s="508"/>
      <c r="AS14" s="508"/>
      <c r="AT14" s="508"/>
      <c r="AU14" s="518">
        <f t="shared" si="8"/>
        <v>0</v>
      </c>
      <c r="AV14" s="508"/>
      <c r="AW14" s="508"/>
      <c r="AX14" s="508"/>
      <c r="AY14" s="508"/>
      <c r="AZ14" s="518">
        <f t="shared" si="9"/>
        <v>0</v>
      </c>
      <c r="BA14" s="508"/>
      <c r="BB14" s="508"/>
      <c r="BC14" s="508"/>
      <c r="BD14" s="508"/>
      <c r="BE14" s="518">
        <f t="shared" si="10"/>
        <v>0</v>
      </c>
      <c r="BF14" s="508"/>
      <c r="BG14" s="508"/>
      <c r="BH14" s="508"/>
      <c r="BI14" s="508"/>
      <c r="BJ14" s="518">
        <f t="shared" si="11"/>
        <v>0</v>
      </c>
      <c r="BK14" s="508"/>
      <c r="BL14" s="508"/>
      <c r="BM14" s="508"/>
      <c r="BN14" s="508"/>
      <c r="BO14" s="518">
        <f t="shared" si="12"/>
        <v>0</v>
      </c>
      <c r="BP14" s="508"/>
      <c r="BQ14" s="508"/>
      <c r="BR14" s="508"/>
      <c r="BS14" s="508"/>
      <c r="BT14" s="518">
        <f t="shared" si="13"/>
        <v>0</v>
      </c>
      <c r="BU14" s="508"/>
      <c r="BV14" s="508"/>
      <c r="BW14" s="508"/>
      <c r="BX14" s="508"/>
      <c r="BY14" s="518">
        <f t="shared" si="14"/>
        <v>0</v>
      </c>
      <c r="BZ14" s="519"/>
      <c r="CA14" s="519"/>
      <c r="CB14" s="519"/>
      <c r="CC14" s="519"/>
      <c r="CD14" s="518">
        <f t="shared" si="15"/>
        <v>0</v>
      </c>
      <c r="CE14" s="519"/>
      <c r="CF14" s="519"/>
      <c r="CG14" s="519"/>
      <c r="CH14" s="519"/>
      <c r="CI14" s="518">
        <f t="shared" si="16"/>
        <v>0</v>
      </c>
      <c r="CJ14" s="519"/>
      <c r="CK14" s="519"/>
      <c r="CL14" s="519"/>
      <c r="CM14" s="519"/>
      <c r="CN14" s="518">
        <f t="shared" si="17"/>
        <v>0</v>
      </c>
      <c r="CO14" s="519"/>
      <c r="CP14" s="519"/>
      <c r="CQ14" s="519"/>
      <c r="CR14" s="519"/>
      <c r="CS14" s="518">
        <f t="shared" si="18"/>
        <v>0</v>
      </c>
    </row>
    <row r="15" spans="1:97" s="436" customFormat="1">
      <c r="A15" s="458">
        <v>6</v>
      </c>
      <c r="B15" s="459" t="s">
        <v>587</v>
      </c>
      <c r="C15" s="508"/>
      <c r="D15" s="508"/>
      <c r="E15" s="508"/>
      <c r="F15" s="508"/>
      <c r="G15" s="518">
        <f t="shared" si="0"/>
        <v>0</v>
      </c>
      <c r="H15" s="508"/>
      <c r="I15" s="508"/>
      <c r="J15" s="508"/>
      <c r="K15" s="508"/>
      <c r="L15" s="518">
        <f t="shared" si="1"/>
        <v>0</v>
      </c>
      <c r="M15" s="508"/>
      <c r="N15" s="508"/>
      <c r="O15" s="508"/>
      <c r="P15" s="508"/>
      <c r="Q15" s="518">
        <f t="shared" si="2"/>
        <v>0</v>
      </c>
      <c r="R15" s="508"/>
      <c r="S15" s="508"/>
      <c r="T15" s="508"/>
      <c r="U15" s="508"/>
      <c r="V15" s="518">
        <f t="shared" si="3"/>
        <v>0</v>
      </c>
      <c r="W15" s="508"/>
      <c r="X15" s="508">
        <v>0</v>
      </c>
      <c r="Y15" s="508"/>
      <c r="Z15" s="508"/>
      <c r="AA15" s="518">
        <f t="shared" si="4"/>
        <v>0</v>
      </c>
      <c r="AB15" s="508"/>
      <c r="AC15" s="508"/>
      <c r="AD15" s="508"/>
      <c r="AE15" s="508"/>
      <c r="AF15" s="518">
        <f t="shared" si="5"/>
        <v>0</v>
      </c>
      <c r="AG15" s="508"/>
      <c r="AH15" s="508"/>
      <c r="AI15" s="508"/>
      <c r="AJ15" s="508"/>
      <c r="AK15" s="518">
        <f t="shared" si="6"/>
        <v>0</v>
      </c>
      <c r="AL15" s="508"/>
      <c r="AM15" s="508"/>
      <c r="AN15" s="508"/>
      <c r="AO15" s="508"/>
      <c r="AP15" s="518">
        <f t="shared" si="7"/>
        <v>0</v>
      </c>
      <c r="AQ15" s="508"/>
      <c r="AR15" s="508"/>
      <c r="AS15" s="508"/>
      <c r="AT15" s="508"/>
      <c r="AU15" s="518">
        <f t="shared" si="8"/>
        <v>0</v>
      </c>
      <c r="AV15" s="508"/>
      <c r="AW15" s="508"/>
      <c r="AX15" s="508"/>
      <c r="AY15" s="508"/>
      <c r="AZ15" s="518">
        <f t="shared" si="9"/>
        <v>0</v>
      </c>
      <c r="BA15" s="508"/>
      <c r="BB15" s="508"/>
      <c r="BC15" s="508"/>
      <c r="BD15" s="508"/>
      <c r="BE15" s="518">
        <f t="shared" si="10"/>
        <v>0</v>
      </c>
      <c r="BF15" s="508"/>
      <c r="BG15" s="508"/>
      <c r="BH15" s="508"/>
      <c r="BI15" s="508"/>
      <c r="BJ15" s="518">
        <f t="shared" si="11"/>
        <v>0</v>
      </c>
      <c r="BK15" s="508"/>
      <c r="BL15" s="508"/>
      <c r="BM15" s="508"/>
      <c r="BN15" s="508"/>
      <c r="BO15" s="518">
        <f t="shared" si="12"/>
        <v>0</v>
      </c>
      <c r="BP15" s="508"/>
      <c r="BQ15" s="508"/>
      <c r="BR15" s="508"/>
      <c r="BS15" s="508"/>
      <c r="BT15" s="518">
        <f t="shared" si="13"/>
        <v>0</v>
      </c>
      <c r="BU15" s="508"/>
      <c r="BV15" s="508"/>
      <c r="BW15" s="508"/>
      <c r="BX15" s="508"/>
      <c r="BY15" s="518">
        <f t="shared" si="14"/>
        <v>0</v>
      </c>
      <c r="BZ15" s="519"/>
      <c r="CA15" s="519"/>
      <c r="CB15" s="519"/>
      <c r="CC15" s="519"/>
      <c r="CD15" s="518">
        <f t="shared" si="15"/>
        <v>0</v>
      </c>
      <c r="CE15" s="519"/>
      <c r="CF15" s="519"/>
      <c r="CG15" s="519"/>
      <c r="CH15" s="519"/>
      <c r="CI15" s="518">
        <f t="shared" si="16"/>
        <v>0</v>
      </c>
      <c r="CJ15" s="519"/>
      <c r="CK15" s="519"/>
      <c r="CL15" s="519"/>
      <c r="CM15" s="519"/>
      <c r="CN15" s="518">
        <f t="shared" si="17"/>
        <v>0</v>
      </c>
      <c r="CO15" s="519"/>
      <c r="CP15" s="519"/>
      <c r="CQ15" s="519"/>
      <c r="CR15" s="519"/>
      <c r="CS15" s="518">
        <f t="shared" si="18"/>
        <v>0</v>
      </c>
    </row>
    <row r="16" spans="1:97" s="436" customFormat="1">
      <c r="A16" s="458">
        <v>7</v>
      </c>
      <c r="B16" s="459" t="s">
        <v>588</v>
      </c>
      <c r="C16" s="508">
        <v>5746718.1799999997</v>
      </c>
      <c r="D16" s="508">
        <v>83021004.665999994</v>
      </c>
      <c r="E16" s="508">
        <v>2281185.3355</v>
      </c>
      <c r="F16" s="508"/>
      <c r="G16" s="518">
        <f t="shared" si="0"/>
        <v>91048908.181499988</v>
      </c>
      <c r="H16" s="508">
        <v>346278.44</v>
      </c>
      <c r="I16" s="508">
        <v>1602398.0526000001</v>
      </c>
      <c r="J16" s="508"/>
      <c r="K16" s="508"/>
      <c r="L16" s="518">
        <f t="shared" si="1"/>
        <v>1948676.4926</v>
      </c>
      <c r="M16" s="508"/>
      <c r="N16" s="508">
        <v>2422321.5501000001</v>
      </c>
      <c r="O16" s="508"/>
      <c r="P16" s="508"/>
      <c r="Q16" s="518">
        <f t="shared" si="2"/>
        <v>2422321.5501000001</v>
      </c>
      <c r="R16" s="508"/>
      <c r="S16" s="508"/>
      <c r="T16" s="508"/>
      <c r="U16" s="508"/>
      <c r="V16" s="518">
        <f t="shared" si="3"/>
        <v>0</v>
      </c>
      <c r="W16" s="508">
        <v>8856.27</v>
      </c>
      <c r="X16" s="508">
        <v>64701.731800000001</v>
      </c>
      <c r="Y16" s="508"/>
      <c r="Z16" s="508"/>
      <c r="AA16" s="518">
        <f t="shared" si="4"/>
        <v>73558.001799999998</v>
      </c>
      <c r="AB16" s="508">
        <v>6459.98</v>
      </c>
      <c r="AC16" s="508">
        <v>191628.00399999999</v>
      </c>
      <c r="AD16" s="508"/>
      <c r="AE16" s="508"/>
      <c r="AF16" s="518">
        <f t="shared" si="5"/>
        <v>198087.984</v>
      </c>
      <c r="AG16" s="508">
        <v>1632.6</v>
      </c>
      <c r="AH16" s="508">
        <v>5525.0718999999999</v>
      </c>
      <c r="AI16" s="508">
        <v>917.23014543241277</v>
      </c>
      <c r="AJ16" s="508"/>
      <c r="AK16" s="518">
        <f t="shared" si="6"/>
        <v>8074.9020454324118</v>
      </c>
      <c r="AL16" s="508"/>
      <c r="AM16" s="508"/>
      <c r="AN16" s="508"/>
      <c r="AO16" s="508"/>
      <c r="AP16" s="518">
        <f t="shared" si="7"/>
        <v>0</v>
      </c>
      <c r="AQ16" s="508"/>
      <c r="AR16" s="508">
        <v>1112229.1793</v>
      </c>
      <c r="AS16" s="508"/>
      <c r="AT16" s="508"/>
      <c r="AU16" s="518">
        <f t="shared" si="8"/>
        <v>1112229.1793</v>
      </c>
      <c r="AV16" s="508"/>
      <c r="AW16" s="508"/>
      <c r="AX16" s="508"/>
      <c r="AY16" s="508"/>
      <c r="AZ16" s="518">
        <f t="shared" si="9"/>
        <v>0</v>
      </c>
      <c r="BA16" s="508">
        <v>8856.27</v>
      </c>
      <c r="BB16" s="508">
        <v>915491.79650000005</v>
      </c>
      <c r="BC16" s="508"/>
      <c r="BD16" s="508"/>
      <c r="BE16" s="518">
        <f t="shared" si="10"/>
        <v>924348.06650000007</v>
      </c>
      <c r="BF16" s="508">
        <v>73448.89</v>
      </c>
      <c r="BG16" s="508">
        <v>3662512.0353999999</v>
      </c>
      <c r="BH16" s="508"/>
      <c r="BI16" s="508"/>
      <c r="BJ16" s="518">
        <f t="shared" si="11"/>
        <v>3735960.9254000001</v>
      </c>
      <c r="BK16" s="508">
        <v>1</v>
      </c>
      <c r="BL16" s="508">
        <v>14</v>
      </c>
      <c r="BM16" s="508"/>
      <c r="BN16" s="508"/>
      <c r="BO16" s="518">
        <f t="shared" si="12"/>
        <v>15</v>
      </c>
      <c r="BP16" s="508">
        <v>302173.53999999998</v>
      </c>
      <c r="BQ16" s="508">
        <v>8195843.3074000003</v>
      </c>
      <c r="BR16" s="508">
        <v>276157.19179999997</v>
      </c>
      <c r="BS16" s="508"/>
      <c r="BT16" s="518">
        <f t="shared" si="13"/>
        <v>8774174.0392000005</v>
      </c>
      <c r="BU16" s="508">
        <v>5</v>
      </c>
      <c r="BV16" s="508">
        <v>46</v>
      </c>
      <c r="BW16" s="508">
        <v>1</v>
      </c>
      <c r="BX16" s="508"/>
      <c r="BY16" s="518">
        <f t="shared" si="14"/>
        <v>52</v>
      </c>
      <c r="BZ16" s="519"/>
      <c r="CA16" s="519">
        <v>186382.10190000001</v>
      </c>
      <c r="CB16" s="519"/>
      <c r="CC16" s="519"/>
      <c r="CD16" s="518">
        <f t="shared" si="15"/>
        <v>186382.10190000001</v>
      </c>
      <c r="CE16" s="519"/>
      <c r="CF16" s="519">
        <v>1</v>
      </c>
      <c r="CG16" s="519"/>
      <c r="CH16" s="519"/>
      <c r="CI16" s="518">
        <f t="shared" si="16"/>
        <v>1</v>
      </c>
      <c r="CJ16" s="519"/>
      <c r="CK16" s="519">
        <v>621336.04460000002</v>
      </c>
      <c r="CL16" s="519"/>
      <c r="CM16" s="519"/>
      <c r="CN16" s="518">
        <f t="shared" si="17"/>
        <v>621336.04460000002</v>
      </c>
      <c r="CO16" s="519"/>
      <c r="CP16" s="519">
        <v>3</v>
      </c>
      <c r="CQ16" s="519"/>
      <c r="CR16" s="519"/>
      <c r="CS16" s="518">
        <f t="shared" si="18"/>
        <v>3</v>
      </c>
    </row>
    <row r="17" spans="1:97" s="436" customFormat="1">
      <c r="A17" s="458">
        <v>8</v>
      </c>
      <c r="B17" s="459" t="s">
        <v>589</v>
      </c>
      <c r="C17" s="508">
        <v>6479354.04</v>
      </c>
      <c r="D17" s="508">
        <v>15388188.0823</v>
      </c>
      <c r="E17" s="508">
        <v>1656946.6901</v>
      </c>
      <c r="F17" s="508"/>
      <c r="G17" s="518">
        <f t="shared" si="0"/>
        <v>23524488.812399998</v>
      </c>
      <c r="H17" s="508"/>
      <c r="I17" s="508"/>
      <c r="J17" s="508"/>
      <c r="K17" s="508"/>
      <c r="L17" s="518">
        <f t="shared" si="1"/>
        <v>0</v>
      </c>
      <c r="M17" s="508"/>
      <c r="N17" s="508">
        <v>29442.3904</v>
      </c>
      <c r="O17" s="508"/>
      <c r="P17" s="508"/>
      <c r="Q17" s="518">
        <f t="shared" si="2"/>
        <v>29442.3904</v>
      </c>
      <c r="R17" s="508"/>
      <c r="S17" s="508"/>
      <c r="T17" s="508"/>
      <c r="U17" s="508"/>
      <c r="V17" s="518">
        <f t="shared" si="3"/>
        <v>0</v>
      </c>
      <c r="W17" s="508">
        <v>0</v>
      </c>
      <c r="X17" s="508">
        <v>29644.0929</v>
      </c>
      <c r="Y17" s="508"/>
      <c r="Z17" s="508"/>
      <c r="AA17" s="518">
        <f t="shared" si="4"/>
        <v>29644.0929</v>
      </c>
      <c r="AB17" s="508">
        <v>20000</v>
      </c>
      <c r="AC17" s="508"/>
      <c r="AD17" s="508"/>
      <c r="AE17" s="508"/>
      <c r="AF17" s="518">
        <f t="shared" si="5"/>
        <v>20000</v>
      </c>
      <c r="AG17" s="508">
        <v>288.98</v>
      </c>
      <c r="AH17" s="508">
        <v>253.21780000000001</v>
      </c>
      <c r="AI17" s="508"/>
      <c r="AJ17" s="508"/>
      <c r="AK17" s="518">
        <f t="shared" si="6"/>
        <v>542.19780000000003</v>
      </c>
      <c r="AL17" s="508"/>
      <c r="AM17" s="508"/>
      <c r="AN17" s="508"/>
      <c r="AO17" s="508"/>
      <c r="AP17" s="518">
        <f t="shared" si="7"/>
        <v>0</v>
      </c>
      <c r="AQ17" s="508">
        <v>79294.009999999995</v>
      </c>
      <c r="AR17" s="508">
        <v>578974.88970000006</v>
      </c>
      <c r="AS17" s="508"/>
      <c r="AT17" s="508"/>
      <c r="AU17" s="518">
        <f t="shared" si="8"/>
        <v>658268.89970000007</v>
      </c>
      <c r="AV17" s="508"/>
      <c r="AW17" s="508"/>
      <c r="AX17" s="508"/>
      <c r="AY17" s="508"/>
      <c r="AZ17" s="518">
        <f t="shared" si="9"/>
        <v>0</v>
      </c>
      <c r="BA17" s="508"/>
      <c r="BB17" s="508">
        <v>29644.0929</v>
      </c>
      <c r="BC17" s="508"/>
      <c r="BD17" s="508"/>
      <c r="BE17" s="518">
        <f t="shared" si="10"/>
        <v>29644.0929</v>
      </c>
      <c r="BF17" s="508"/>
      <c r="BG17" s="508"/>
      <c r="BH17" s="508"/>
      <c r="BI17" s="508"/>
      <c r="BJ17" s="518">
        <f t="shared" si="11"/>
        <v>0</v>
      </c>
      <c r="BK17" s="508"/>
      <c r="BL17" s="508"/>
      <c r="BM17" s="508"/>
      <c r="BN17" s="508"/>
      <c r="BO17" s="518">
        <f t="shared" si="12"/>
        <v>0</v>
      </c>
      <c r="BP17" s="508">
        <v>1702199.39</v>
      </c>
      <c r="BQ17" s="508">
        <v>3552220.0521</v>
      </c>
      <c r="BR17" s="508">
        <v>0</v>
      </c>
      <c r="BS17" s="508"/>
      <c r="BT17" s="518">
        <f t="shared" si="13"/>
        <v>5254419.4420999996</v>
      </c>
      <c r="BU17" s="508">
        <v>11</v>
      </c>
      <c r="BV17" s="508">
        <v>10</v>
      </c>
      <c r="BW17" s="508">
        <v>1</v>
      </c>
      <c r="BX17" s="508"/>
      <c r="BY17" s="518">
        <f t="shared" si="14"/>
        <v>22</v>
      </c>
      <c r="BZ17" s="519"/>
      <c r="CA17" s="519"/>
      <c r="CB17" s="519"/>
      <c r="CC17" s="519"/>
      <c r="CD17" s="518">
        <f t="shared" si="15"/>
        <v>0</v>
      </c>
      <c r="CE17" s="519"/>
      <c r="CF17" s="519"/>
      <c r="CG17" s="519"/>
      <c r="CH17" s="519"/>
      <c r="CI17" s="518">
        <f t="shared" si="16"/>
        <v>0</v>
      </c>
      <c r="CJ17" s="519">
        <v>488000</v>
      </c>
      <c r="CK17" s="519">
        <v>1026326.9698</v>
      </c>
      <c r="CL17" s="519"/>
      <c r="CM17" s="519"/>
      <c r="CN17" s="518">
        <f t="shared" si="17"/>
        <v>1514326.9698000001</v>
      </c>
      <c r="CO17" s="519">
        <v>3</v>
      </c>
      <c r="CP17" s="519">
        <v>2</v>
      </c>
      <c r="CQ17" s="519"/>
      <c r="CR17" s="519"/>
      <c r="CS17" s="518">
        <f t="shared" si="18"/>
        <v>5</v>
      </c>
    </row>
    <row r="18" spans="1:97" s="436" customFormat="1">
      <c r="A18" s="458">
        <v>9</v>
      </c>
      <c r="B18" s="459" t="s">
        <v>590</v>
      </c>
      <c r="C18" s="508">
        <v>28113048.460000001</v>
      </c>
      <c r="D18" s="508">
        <v>54020661.426399998</v>
      </c>
      <c r="E18" s="508">
        <v>3420382.4193000002</v>
      </c>
      <c r="F18" s="508"/>
      <c r="G18" s="518">
        <f t="shared" si="0"/>
        <v>85554092.305700004</v>
      </c>
      <c r="H18" s="508">
        <v>117972.33</v>
      </c>
      <c r="I18" s="508">
        <v>664662.61710000003</v>
      </c>
      <c r="J18" s="508"/>
      <c r="K18" s="508"/>
      <c r="L18" s="518">
        <f t="shared" si="1"/>
        <v>782634.94709999999</v>
      </c>
      <c r="M18" s="508">
        <v>126304.25</v>
      </c>
      <c r="N18" s="508">
        <v>1776204.0416000001</v>
      </c>
      <c r="O18" s="508"/>
      <c r="P18" s="508"/>
      <c r="Q18" s="518">
        <f t="shared" si="2"/>
        <v>1902508.2916000001</v>
      </c>
      <c r="R18" s="508"/>
      <c r="S18" s="508">
        <v>25773.060300000001</v>
      </c>
      <c r="T18" s="508"/>
      <c r="U18" s="508"/>
      <c r="V18" s="518">
        <f t="shared" si="3"/>
        <v>25773.060300000001</v>
      </c>
      <c r="W18" s="508">
        <v>0</v>
      </c>
      <c r="X18" s="508">
        <v>0</v>
      </c>
      <c r="Y18" s="508"/>
      <c r="Z18" s="508"/>
      <c r="AA18" s="518">
        <f t="shared" si="4"/>
        <v>0</v>
      </c>
      <c r="AB18" s="508">
        <v>103103.33</v>
      </c>
      <c r="AC18" s="508">
        <v>285490.55719999998</v>
      </c>
      <c r="AD18" s="508"/>
      <c r="AE18" s="508"/>
      <c r="AF18" s="518">
        <f t="shared" si="5"/>
        <v>388593.8872</v>
      </c>
      <c r="AG18" s="508">
        <v>38724.517299998137</v>
      </c>
      <c r="AH18" s="508">
        <v>109681.5264</v>
      </c>
      <c r="AI18" s="508"/>
      <c r="AJ18" s="508"/>
      <c r="AK18" s="518">
        <f t="shared" si="6"/>
        <v>148406.04369999815</v>
      </c>
      <c r="AL18" s="508"/>
      <c r="AM18" s="508"/>
      <c r="AN18" s="508"/>
      <c r="AO18" s="508"/>
      <c r="AP18" s="518">
        <f t="shared" si="7"/>
        <v>0</v>
      </c>
      <c r="AQ18" s="508"/>
      <c r="AR18" s="508">
        <v>1615361.2242000001</v>
      </c>
      <c r="AS18" s="508"/>
      <c r="AT18" s="508"/>
      <c r="AU18" s="518">
        <f t="shared" si="8"/>
        <v>1615361.2242000001</v>
      </c>
      <c r="AV18" s="508"/>
      <c r="AW18" s="508"/>
      <c r="AX18" s="508"/>
      <c r="AY18" s="508"/>
      <c r="AZ18" s="518">
        <f t="shared" si="9"/>
        <v>0</v>
      </c>
      <c r="BA18" s="508"/>
      <c r="BB18" s="508">
        <v>408666.02600000001</v>
      </c>
      <c r="BC18" s="508"/>
      <c r="BD18" s="508"/>
      <c r="BE18" s="518">
        <f t="shared" si="10"/>
        <v>408666.02600000001</v>
      </c>
      <c r="BF18" s="508">
        <v>207521.25</v>
      </c>
      <c r="BG18" s="508">
        <v>1809679.8618000001</v>
      </c>
      <c r="BH18" s="508"/>
      <c r="BI18" s="508"/>
      <c r="BJ18" s="518">
        <f t="shared" si="11"/>
        <v>2017201.1118000001</v>
      </c>
      <c r="BK18" s="508">
        <v>4</v>
      </c>
      <c r="BL18" s="508">
        <v>8</v>
      </c>
      <c r="BM18" s="508"/>
      <c r="BN18" s="508"/>
      <c r="BO18" s="518">
        <f t="shared" si="12"/>
        <v>12</v>
      </c>
      <c r="BP18" s="508">
        <v>4737024.57</v>
      </c>
      <c r="BQ18" s="508">
        <v>12286760.2466</v>
      </c>
      <c r="BR18" s="508">
        <v>1462795.023</v>
      </c>
      <c r="BS18" s="508"/>
      <c r="BT18" s="518">
        <f t="shared" si="13"/>
        <v>18486579.839600004</v>
      </c>
      <c r="BU18" s="508">
        <v>25</v>
      </c>
      <c r="BV18" s="508">
        <v>52</v>
      </c>
      <c r="BW18" s="508">
        <v>10</v>
      </c>
      <c r="BX18" s="508"/>
      <c r="BY18" s="518">
        <f t="shared" si="14"/>
        <v>87</v>
      </c>
      <c r="BZ18" s="519">
        <v>81217</v>
      </c>
      <c r="CA18" s="519"/>
      <c r="CB18" s="519"/>
      <c r="CC18" s="519"/>
      <c r="CD18" s="518">
        <f t="shared" si="15"/>
        <v>81217</v>
      </c>
      <c r="CE18" s="519">
        <v>1</v>
      </c>
      <c r="CF18" s="519"/>
      <c r="CG18" s="519"/>
      <c r="CH18" s="519"/>
      <c r="CI18" s="518">
        <f t="shared" si="16"/>
        <v>1</v>
      </c>
      <c r="CJ18" s="519">
        <v>232000</v>
      </c>
      <c r="CK18" s="519">
        <v>1329117.9097</v>
      </c>
      <c r="CL18" s="519">
        <v>381090.99</v>
      </c>
      <c r="CM18" s="519"/>
      <c r="CN18" s="518">
        <f t="shared" si="17"/>
        <v>1942208.8997</v>
      </c>
      <c r="CO18" s="519">
        <v>3</v>
      </c>
      <c r="CP18" s="519">
        <v>5</v>
      </c>
      <c r="CQ18" s="519">
        <v>1</v>
      </c>
      <c r="CR18" s="519"/>
      <c r="CS18" s="518">
        <f t="shared" si="18"/>
        <v>9</v>
      </c>
    </row>
    <row r="19" spans="1:97" s="436" customFormat="1">
      <c r="A19" s="458">
        <v>10</v>
      </c>
      <c r="B19" s="459" t="s">
        <v>591</v>
      </c>
      <c r="C19" s="508">
        <v>29348772.789999999</v>
      </c>
      <c r="D19" s="508">
        <v>66335192.836499996</v>
      </c>
      <c r="E19" s="508">
        <v>9952431.8004000001</v>
      </c>
      <c r="F19" s="508"/>
      <c r="G19" s="518">
        <f t="shared" si="0"/>
        <v>105636397.4269</v>
      </c>
      <c r="H19" s="508">
        <v>673004.72</v>
      </c>
      <c r="I19" s="508">
        <v>3883961.9306999999</v>
      </c>
      <c r="J19" s="508">
        <v>0</v>
      </c>
      <c r="K19" s="508"/>
      <c r="L19" s="518">
        <f t="shared" si="1"/>
        <v>4556966.6507000001</v>
      </c>
      <c r="M19" s="508">
        <v>154808.56</v>
      </c>
      <c r="N19" s="508">
        <v>3459576.5128000001</v>
      </c>
      <c r="O19" s="508"/>
      <c r="P19" s="508"/>
      <c r="Q19" s="518">
        <f t="shared" si="2"/>
        <v>3614385.0728000002</v>
      </c>
      <c r="R19" s="508"/>
      <c r="S19" s="508"/>
      <c r="T19" s="508"/>
      <c r="U19" s="508"/>
      <c r="V19" s="518">
        <f t="shared" si="3"/>
        <v>0</v>
      </c>
      <c r="W19" s="508">
        <v>18333.66</v>
      </c>
      <c r="X19" s="508">
        <v>1014244.0172999999</v>
      </c>
      <c r="Y19" s="508"/>
      <c r="Z19" s="508"/>
      <c r="AA19" s="518">
        <f t="shared" si="4"/>
        <v>1032577.6773</v>
      </c>
      <c r="AB19" s="508">
        <v>180857.85</v>
      </c>
      <c r="AC19" s="508">
        <v>560954.05350000004</v>
      </c>
      <c r="AD19" s="508"/>
      <c r="AE19" s="508"/>
      <c r="AF19" s="518">
        <f t="shared" si="5"/>
        <v>741811.90350000001</v>
      </c>
      <c r="AG19" s="508">
        <v>28606.79</v>
      </c>
      <c r="AH19" s="508">
        <v>219308.7138</v>
      </c>
      <c r="AI19" s="508"/>
      <c r="AJ19" s="508"/>
      <c r="AK19" s="518">
        <f t="shared" si="6"/>
        <v>247915.50380000001</v>
      </c>
      <c r="AL19" s="508"/>
      <c r="AM19" s="508"/>
      <c r="AN19" s="508"/>
      <c r="AO19" s="508"/>
      <c r="AP19" s="518">
        <f t="shared" si="7"/>
        <v>0</v>
      </c>
      <c r="AQ19" s="508">
        <v>11397.35</v>
      </c>
      <c r="AR19" s="508">
        <v>1072447.7057</v>
      </c>
      <c r="AS19" s="508"/>
      <c r="AT19" s="508"/>
      <c r="AU19" s="518">
        <f t="shared" si="8"/>
        <v>1083845.0557000001</v>
      </c>
      <c r="AV19" s="508"/>
      <c r="AW19" s="508">
        <v>652895.24580000003</v>
      </c>
      <c r="AX19" s="508"/>
      <c r="AY19" s="508"/>
      <c r="AZ19" s="518">
        <f t="shared" si="9"/>
        <v>652895.24580000003</v>
      </c>
      <c r="BA19" s="508">
        <v>154808.56</v>
      </c>
      <c r="BB19" s="508">
        <v>1544639.8731</v>
      </c>
      <c r="BC19" s="508"/>
      <c r="BD19" s="508"/>
      <c r="BE19" s="518">
        <f t="shared" si="10"/>
        <v>1699448.4331</v>
      </c>
      <c r="BF19" s="508">
        <v>621202.94999999995</v>
      </c>
      <c r="BG19" s="508">
        <v>7135202.1792000001</v>
      </c>
      <c r="BH19" s="508"/>
      <c r="BI19" s="508"/>
      <c r="BJ19" s="518">
        <f t="shared" si="11"/>
        <v>7756405.1292000003</v>
      </c>
      <c r="BK19" s="508">
        <v>9</v>
      </c>
      <c r="BL19" s="508">
        <v>36</v>
      </c>
      <c r="BM19" s="508"/>
      <c r="BN19" s="508"/>
      <c r="BO19" s="518">
        <f t="shared" si="12"/>
        <v>45</v>
      </c>
      <c r="BP19" s="508">
        <v>13402453.07</v>
      </c>
      <c r="BQ19" s="508">
        <v>21683486.4824</v>
      </c>
      <c r="BR19" s="508">
        <v>4492956.5815000003</v>
      </c>
      <c r="BS19" s="508"/>
      <c r="BT19" s="518">
        <f t="shared" si="13"/>
        <v>39578896.133900002</v>
      </c>
      <c r="BU19" s="508">
        <v>49</v>
      </c>
      <c r="BV19" s="508">
        <v>117</v>
      </c>
      <c r="BW19" s="508">
        <v>11</v>
      </c>
      <c r="BX19" s="508"/>
      <c r="BY19" s="518">
        <f t="shared" si="14"/>
        <v>177</v>
      </c>
      <c r="BZ19" s="519"/>
      <c r="CA19" s="519">
        <v>502413.45520000003</v>
      </c>
      <c r="CB19" s="519"/>
      <c r="CC19" s="519"/>
      <c r="CD19" s="518">
        <f t="shared" si="15"/>
        <v>502413.45520000003</v>
      </c>
      <c r="CE19" s="519"/>
      <c r="CF19" s="519">
        <v>2</v>
      </c>
      <c r="CG19" s="519"/>
      <c r="CH19" s="519"/>
      <c r="CI19" s="518">
        <f t="shared" si="16"/>
        <v>2</v>
      </c>
      <c r="CJ19" s="519">
        <v>7170573.3099999996</v>
      </c>
      <c r="CK19" s="519">
        <v>8357518.8159999996</v>
      </c>
      <c r="CL19" s="519">
        <v>2874462.2305000001</v>
      </c>
      <c r="CM19" s="519"/>
      <c r="CN19" s="518">
        <f t="shared" si="17"/>
        <v>18402554.3565</v>
      </c>
      <c r="CO19" s="519">
        <v>12</v>
      </c>
      <c r="CP19" s="519">
        <v>15</v>
      </c>
      <c r="CQ19" s="519">
        <v>4</v>
      </c>
      <c r="CR19" s="519"/>
      <c r="CS19" s="518">
        <f t="shared" si="18"/>
        <v>31</v>
      </c>
    </row>
    <row r="20" spans="1:97" s="436" customFormat="1">
      <c r="A20" s="458">
        <v>11</v>
      </c>
      <c r="B20" s="459" t="s">
        <v>592</v>
      </c>
      <c r="C20" s="508">
        <v>12378933.880000001</v>
      </c>
      <c r="D20" s="508">
        <v>27404299.852699999</v>
      </c>
      <c r="E20" s="508">
        <v>320340.2316</v>
      </c>
      <c r="F20" s="508"/>
      <c r="G20" s="518">
        <f t="shared" si="0"/>
        <v>40103573.964299999</v>
      </c>
      <c r="H20" s="508"/>
      <c r="I20" s="508"/>
      <c r="J20" s="508"/>
      <c r="K20" s="508"/>
      <c r="L20" s="518">
        <f t="shared" si="1"/>
        <v>0</v>
      </c>
      <c r="M20" s="508">
        <v>10405.85</v>
      </c>
      <c r="N20" s="508">
        <v>1810846.7093</v>
      </c>
      <c r="O20" s="508"/>
      <c r="P20" s="508"/>
      <c r="Q20" s="518">
        <f t="shared" si="2"/>
        <v>1821252.5593000001</v>
      </c>
      <c r="R20" s="508"/>
      <c r="S20" s="508"/>
      <c r="T20" s="508"/>
      <c r="U20" s="508"/>
      <c r="V20" s="518">
        <f t="shared" si="3"/>
        <v>0</v>
      </c>
      <c r="W20" s="508">
        <v>0</v>
      </c>
      <c r="X20" s="508">
        <v>480411.71549999999</v>
      </c>
      <c r="Y20" s="508"/>
      <c r="Z20" s="508"/>
      <c r="AA20" s="518">
        <f t="shared" si="4"/>
        <v>480411.71549999999</v>
      </c>
      <c r="AB20" s="508">
        <v>50000</v>
      </c>
      <c r="AC20" s="508">
        <v>556058.48060000001</v>
      </c>
      <c r="AD20" s="508"/>
      <c r="AE20" s="508"/>
      <c r="AF20" s="518">
        <f t="shared" si="5"/>
        <v>606058.48060000001</v>
      </c>
      <c r="AG20" s="508">
        <v>7770.67</v>
      </c>
      <c r="AH20" s="508">
        <v>26966.532500000001</v>
      </c>
      <c r="AI20" s="508"/>
      <c r="AJ20" s="508"/>
      <c r="AK20" s="518">
        <f t="shared" si="6"/>
        <v>34737.202499999999</v>
      </c>
      <c r="AL20" s="508"/>
      <c r="AM20" s="508"/>
      <c r="AN20" s="508"/>
      <c r="AO20" s="508"/>
      <c r="AP20" s="518">
        <f t="shared" si="7"/>
        <v>0</v>
      </c>
      <c r="AQ20" s="508">
        <v>329768.84999999998</v>
      </c>
      <c r="AR20" s="508">
        <v>423727.77980000002</v>
      </c>
      <c r="AS20" s="508"/>
      <c r="AT20" s="508"/>
      <c r="AU20" s="518">
        <f t="shared" si="8"/>
        <v>753496.6298</v>
      </c>
      <c r="AV20" s="508"/>
      <c r="AW20" s="508"/>
      <c r="AX20" s="508"/>
      <c r="AY20" s="508"/>
      <c r="AZ20" s="518">
        <f t="shared" si="9"/>
        <v>0</v>
      </c>
      <c r="BA20" s="508"/>
      <c r="BB20" s="508">
        <v>2071063.9935000001</v>
      </c>
      <c r="BC20" s="508"/>
      <c r="BD20" s="508"/>
      <c r="BE20" s="518">
        <f t="shared" si="10"/>
        <v>2071063.9935000001</v>
      </c>
      <c r="BF20" s="508">
        <v>24847.82</v>
      </c>
      <c r="BG20" s="508">
        <v>1748708.8078000001</v>
      </c>
      <c r="BH20" s="508"/>
      <c r="BI20" s="508"/>
      <c r="BJ20" s="518">
        <f t="shared" si="11"/>
        <v>1773556.6278000001</v>
      </c>
      <c r="BK20" s="508">
        <v>1</v>
      </c>
      <c r="BL20" s="508">
        <v>6</v>
      </c>
      <c r="BM20" s="508"/>
      <c r="BN20" s="508"/>
      <c r="BO20" s="518">
        <f t="shared" si="12"/>
        <v>7</v>
      </c>
      <c r="BP20" s="508">
        <v>800227.59</v>
      </c>
      <c r="BQ20" s="508">
        <v>5840345.3771000002</v>
      </c>
      <c r="BR20" s="508"/>
      <c r="BS20" s="508"/>
      <c r="BT20" s="518">
        <f t="shared" si="13"/>
        <v>6640572.9671</v>
      </c>
      <c r="BU20" s="508">
        <v>9</v>
      </c>
      <c r="BV20" s="508">
        <v>22</v>
      </c>
      <c r="BW20" s="508"/>
      <c r="BX20" s="508"/>
      <c r="BY20" s="518">
        <f t="shared" si="14"/>
        <v>31</v>
      </c>
      <c r="BZ20" s="519"/>
      <c r="CA20" s="519"/>
      <c r="CB20" s="519"/>
      <c r="CC20" s="519"/>
      <c r="CD20" s="518">
        <f t="shared" si="15"/>
        <v>0</v>
      </c>
      <c r="CE20" s="519"/>
      <c r="CF20" s="519"/>
      <c r="CG20" s="519"/>
      <c r="CH20" s="519"/>
      <c r="CI20" s="518">
        <f t="shared" si="16"/>
        <v>0</v>
      </c>
      <c r="CJ20" s="519"/>
      <c r="CK20" s="519">
        <v>942484.68119999999</v>
      </c>
      <c r="CL20" s="519"/>
      <c r="CM20" s="519"/>
      <c r="CN20" s="518">
        <f t="shared" si="17"/>
        <v>942484.68119999999</v>
      </c>
      <c r="CO20" s="519"/>
      <c r="CP20" s="519">
        <v>3</v>
      </c>
      <c r="CQ20" s="519"/>
      <c r="CR20" s="519"/>
      <c r="CS20" s="518">
        <f t="shared" si="18"/>
        <v>3</v>
      </c>
    </row>
    <row r="21" spans="1:97" s="436" customFormat="1">
      <c r="A21" s="458">
        <v>12</v>
      </c>
      <c r="B21" s="459" t="s">
        <v>593</v>
      </c>
      <c r="C21" s="508">
        <v>9598178.6600000001</v>
      </c>
      <c r="D21" s="508">
        <v>34206698.8631</v>
      </c>
      <c r="E21" s="508">
        <v>1875587.8095</v>
      </c>
      <c r="F21" s="508"/>
      <c r="G21" s="518">
        <f t="shared" si="0"/>
        <v>45680465.332600005</v>
      </c>
      <c r="H21" s="508"/>
      <c r="I21" s="508">
        <v>291254.94179999997</v>
      </c>
      <c r="J21" s="508"/>
      <c r="K21" s="508"/>
      <c r="L21" s="518">
        <f t="shared" si="1"/>
        <v>291254.94179999997</v>
      </c>
      <c r="M21" s="508"/>
      <c r="N21" s="508">
        <v>984435.19909999997</v>
      </c>
      <c r="O21" s="508"/>
      <c r="P21" s="508"/>
      <c r="Q21" s="518">
        <f t="shared" si="2"/>
        <v>984435.19909999997</v>
      </c>
      <c r="R21" s="508"/>
      <c r="S21" s="508"/>
      <c r="T21" s="508"/>
      <c r="U21" s="508"/>
      <c r="V21" s="518">
        <f t="shared" si="3"/>
        <v>0</v>
      </c>
      <c r="W21" s="508">
        <v>0</v>
      </c>
      <c r="X21" s="508">
        <v>97493.512300000002</v>
      </c>
      <c r="Y21" s="508"/>
      <c r="Z21" s="508"/>
      <c r="AA21" s="518">
        <f t="shared" si="4"/>
        <v>97493.512300000002</v>
      </c>
      <c r="AB21" s="508">
        <v>13962.23</v>
      </c>
      <c r="AC21" s="508"/>
      <c r="AD21" s="508"/>
      <c r="AE21" s="508"/>
      <c r="AF21" s="518">
        <f t="shared" si="5"/>
        <v>13962.23</v>
      </c>
      <c r="AG21" s="508">
        <v>1284.07</v>
      </c>
      <c r="AH21" s="508">
        <v>18027.923999999999</v>
      </c>
      <c r="AI21" s="508"/>
      <c r="AJ21" s="508"/>
      <c r="AK21" s="518">
        <f t="shared" si="6"/>
        <v>19311.993999999999</v>
      </c>
      <c r="AL21" s="508"/>
      <c r="AM21" s="508"/>
      <c r="AN21" s="508"/>
      <c r="AO21" s="508"/>
      <c r="AP21" s="518">
        <f t="shared" si="7"/>
        <v>0</v>
      </c>
      <c r="AQ21" s="508"/>
      <c r="AR21" s="508">
        <v>135428.03640000001</v>
      </c>
      <c r="AS21" s="508"/>
      <c r="AT21" s="508"/>
      <c r="AU21" s="518">
        <f t="shared" si="8"/>
        <v>135428.03640000001</v>
      </c>
      <c r="AV21" s="508"/>
      <c r="AW21" s="508">
        <v>97101.475399999996</v>
      </c>
      <c r="AX21" s="508"/>
      <c r="AY21" s="508"/>
      <c r="AZ21" s="518">
        <f t="shared" si="9"/>
        <v>97101.475399999996</v>
      </c>
      <c r="BA21" s="508"/>
      <c r="BB21" s="508">
        <v>97493.512300000002</v>
      </c>
      <c r="BC21" s="508"/>
      <c r="BD21" s="508"/>
      <c r="BE21" s="518">
        <f t="shared" si="10"/>
        <v>97493.512300000002</v>
      </c>
      <c r="BF21" s="508"/>
      <c r="BG21" s="508">
        <v>725008.15560000006</v>
      </c>
      <c r="BH21" s="508"/>
      <c r="BI21" s="508"/>
      <c r="BJ21" s="518">
        <f t="shared" si="11"/>
        <v>725008.15560000006</v>
      </c>
      <c r="BK21" s="508"/>
      <c r="BL21" s="508">
        <v>7</v>
      </c>
      <c r="BM21" s="508"/>
      <c r="BN21" s="508"/>
      <c r="BO21" s="518">
        <f t="shared" si="12"/>
        <v>7</v>
      </c>
      <c r="BP21" s="508">
        <v>3928566.65</v>
      </c>
      <c r="BQ21" s="508">
        <v>8330304.2915000003</v>
      </c>
      <c r="BR21" s="508">
        <v>414424.6385</v>
      </c>
      <c r="BS21" s="508"/>
      <c r="BT21" s="518">
        <f t="shared" si="13"/>
        <v>12673295.58</v>
      </c>
      <c r="BU21" s="508">
        <v>18</v>
      </c>
      <c r="BV21" s="508">
        <v>46</v>
      </c>
      <c r="BW21" s="508">
        <v>3</v>
      </c>
      <c r="BX21" s="508"/>
      <c r="BY21" s="518">
        <f t="shared" si="14"/>
        <v>67</v>
      </c>
      <c r="BZ21" s="519"/>
      <c r="CA21" s="519"/>
      <c r="CB21" s="519"/>
      <c r="CC21" s="519"/>
      <c r="CD21" s="518">
        <f t="shared" si="15"/>
        <v>0</v>
      </c>
      <c r="CE21" s="519"/>
      <c r="CF21" s="519"/>
      <c r="CG21" s="519"/>
      <c r="CH21" s="519"/>
      <c r="CI21" s="518">
        <f t="shared" si="16"/>
        <v>0</v>
      </c>
      <c r="CJ21" s="519">
        <v>1335787.77</v>
      </c>
      <c r="CK21" s="519">
        <v>1616207.1410999999</v>
      </c>
      <c r="CL21" s="519"/>
      <c r="CM21" s="519"/>
      <c r="CN21" s="518">
        <f t="shared" si="17"/>
        <v>2951994.9111000001</v>
      </c>
      <c r="CO21" s="519">
        <v>5</v>
      </c>
      <c r="CP21" s="519">
        <v>4</v>
      </c>
      <c r="CQ21" s="519"/>
      <c r="CR21" s="519"/>
      <c r="CS21" s="518">
        <f t="shared" si="18"/>
        <v>9</v>
      </c>
    </row>
    <row r="22" spans="1:97" s="436" customFormat="1">
      <c r="A22" s="458">
        <v>13</v>
      </c>
      <c r="B22" s="459" t="s">
        <v>594</v>
      </c>
      <c r="C22" s="508">
        <v>1291099.5900000001</v>
      </c>
      <c r="D22" s="508">
        <v>9339400.3144000005</v>
      </c>
      <c r="E22" s="508">
        <v>4133503.9687000001</v>
      </c>
      <c r="F22" s="508"/>
      <c r="G22" s="518">
        <f t="shared" si="0"/>
        <v>14764003.873100001</v>
      </c>
      <c r="H22" s="508">
        <v>355994.65</v>
      </c>
      <c r="I22" s="508">
        <v>142530.17180000001</v>
      </c>
      <c r="J22" s="508"/>
      <c r="K22" s="508"/>
      <c r="L22" s="518">
        <f t="shared" si="1"/>
        <v>498524.82180000003</v>
      </c>
      <c r="M22" s="508"/>
      <c r="N22" s="508">
        <v>580399.06649999996</v>
      </c>
      <c r="O22" s="508"/>
      <c r="P22" s="508"/>
      <c r="Q22" s="518">
        <f t="shared" si="2"/>
        <v>580399.06649999996</v>
      </c>
      <c r="R22" s="508"/>
      <c r="S22" s="508"/>
      <c r="T22" s="508"/>
      <c r="U22" s="508"/>
      <c r="V22" s="518">
        <f t="shared" si="3"/>
        <v>0</v>
      </c>
      <c r="W22" s="508">
        <v>0</v>
      </c>
      <c r="X22" s="508">
        <v>0</v>
      </c>
      <c r="Y22" s="508"/>
      <c r="Z22" s="508"/>
      <c r="AA22" s="518">
        <f t="shared" si="4"/>
        <v>0</v>
      </c>
      <c r="AB22" s="508"/>
      <c r="AC22" s="508">
        <v>506413.34649999999</v>
      </c>
      <c r="AD22" s="508">
        <v>23378.075000000001</v>
      </c>
      <c r="AE22" s="508"/>
      <c r="AF22" s="518">
        <f t="shared" si="5"/>
        <v>529791.42149999994</v>
      </c>
      <c r="AG22" s="508">
        <v>6658.5</v>
      </c>
      <c r="AH22" s="508">
        <v>203322.50700000001</v>
      </c>
      <c r="AI22" s="508">
        <v>3192.720354567587</v>
      </c>
      <c r="AJ22" s="508"/>
      <c r="AK22" s="518">
        <f t="shared" si="6"/>
        <v>213173.72735456759</v>
      </c>
      <c r="AL22" s="508"/>
      <c r="AM22" s="508"/>
      <c r="AN22" s="508"/>
      <c r="AO22" s="508"/>
      <c r="AP22" s="518">
        <f t="shared" si="7"/>
        <v>0</v>
      </c>
      <c r="AQ22" s="508"/>
      <c r="AR22" s="508">
        <v>170923.655</v>
      </c>
      <c r="AS22" s="508"/>
      <c r="AT22" s="508"/>
      <c r="AU22" s="518">
        <f t="shared" si="8"/>
        <v>170923.655</v>
      </c>
      <c r="AV22" s="508"/>
      <c r="AW22" s="508"/>
      <c r="AX22" s="508"/>
      <c r="AY22" s="508"/>
      <c r="AZ22" s="518">
        <f t="shared" si="9"/>
        <v>0</v>
      </c>
      <c r="BA22" s="508"/>
      <c r="BB22" s="508"/>
      <c r="BC22" s="508"/>
      <c r="BD22" s="508"/>
      <c r="BE22" s="518">
        <f t="shared" si="10"/>
        <v>0</v>
      </c>
      <c r="BF22" s="508">
        <v>355994.65</v>
      </c>
      <c r="BG22" s="508">
        <v>708551.40040000004</v>
      </c>
      <c r="BH22" s="508"/>
      <c r="BI22" s="508"/>
      <c r="BJ22" s="518">
        <f t="shared" si="11"/>
        <v>1064546.0504000001</v>
      </c>
      <c r="BK22" s="508">
        <v>1</v>
      </c>
      <c r="BL22" s="508">
        <v>7</v>
      </c>
      <c r="BM22" s="508"/>
      <c r="BN22" s="508"/>
      <c r="BO22" s="518">
        <f t="shared" si="12"/>
        <v>8</v>
      </c>
      <c r="BP22" s="508">
        <v>284064.75</v>
      </c>
      <c r="BQ22" s="508">
        <v>769997.26249999995</v>
      </c>
      <c r="BR22" s="508">
        <v>1546329.5499</v>
      </c>
      <c r="BS22" s="508"/>
      <c r="BT22" s="518">
        <f t="shared" si="13"/>
        <v>2600391.5624000002</v>
      </c>
      <c r="BU22" s="508">
        <v>4</v>
      </c>
      <c r="BV22" s="508">
        <v>10</v>
      </c>
      <c r="BW22" s="508">
        <v>3</v>
      </c>
      <c r="BX22" s="508"/>
      <c r="BY22" s="518">
        <f t="shared" si="14"/>
        <v>17</v>
      </c>
      <c r="BZ22" s="519">
        <v>355994.65</v>
      </c>
      <c r="CA22" s="519"/>
      <c r="CB22" s="519"/>
      <c r="CC22" s="519"/>
      <c r="CD22" s="518">
        <f t="shared" si="15"/>
        <v>355994.65</v>
      </c>
      <c r="CE22" s="519">
        <v>1</v>
      </c>
      <c r="CF22" s="519"/>
      <c r="CG22" s="519"/>
      <c r="CH22" s="519"/>
      <c r="CI22" s="518">
        <f t="shared" si="16"/>
        <v>1</v>
      </c>
      <c r="CJ22" s="519">
        <v>21877.86</v>
      </c>
      <c r="CK22" s="519">
        <v>153294.7769</v>
      </c>
      <c r="CL22" s="519">
        <v>1462600</v>
      </c>
      <c r="CM22" s="519"/>
      <c r="CN22" s="518">
        <f t="shared" si="17"/>
        <v>1637772.6369</v>
      </c>
      <c r="CO22" s="519">
        <v>1</v>
      </c>
      <c r="CP22" s="519">
        <v>1</v>
      </c>
      <c r="CQ22" s="519">
        <v>1</v>
      </c>
      <c r="CR22" s="519"/>
      <c r="CS22" s="518">
        <f t="shared" si="18"/>
        <v>3</v>
      </c>
    </row>
    <row r="23" spans="1:97" s="436" customFormat="1">
      <c r="A23" s="458">
        <v>14</v>
      </c>
      <c r="B23" s="459" t="s">
        <v>595</v>
      </c>
      <c r="C23" s="508">
        <v>9280794.8499999996</v>
      </c>
      <c r="D23" s="508">
        <v>42404357.194300003</v>
      </c>
      <c r="E23" s="508">
        <v>3872520.1696000001</v>
      </c>
      <c r="F23" s="508"/>
      <c r="G23" s="518">
        <f t="shared" si="0"/>
        <v>55557672.213900007</v>
      </c>
      <c r="H23" s="508">
        <v>228733.98</v>
      </c>
      <c r="I23" s="508">
        <v>628629.20770000003</v>
      </c>
      <c r="J23" s="508"/>
      <c r="K23" s="508"/>
      <c r="L23" s="518">
        <f t="shared" si="1"/>
        <v>857363.18770000001</v>
      </c>
      <c r="M23" s="508">
        <v>587483.57999999996</v>
      </c>
      <c r="N23" s="508">
        <v>1590804.1244999999</v>
      </c>
      <c r="O23" s="508">
        <v>0</v>
      </c>
      <c r="P23" s="508"/>
      <c r="Q23" s="518">
        <f t="shared" si="2"/>
        <v>2178287.7045</v>
      </c>
      <c r="R23" s="508">
        <v>248083.28</v>
      </c>
      <c r="S23" s="508">
        <v>37310.296699999999</v>
      </c>
      <c r="T23" s="508">
        <v>2455.2080999999998</v>
      </c>
      <c r="U23" s="508"/>
      <c r="V23" s="518">
        <f t="shared" si="3"/>
        <v>287848.78479999996</v>
      </c>
      <c r="W23" s="508">
        <v>218454.09</v>
      </c>
      <c r="X23" s="508">
        <v>228.12880000000001</v>
      </c>
      <c r="Y23" s="508"/>
      <c r="Z23" s="508"/>
      <c r="AA23" s="518">
        <f t="shared" si="4"/>
        <v>218682.2188</v>
      </c>
      <c r="AB23" s="508">
        <v>19985.47</v>
      </c>
      <c r="AC23" s="508">
        <v>152947.54490000001</v>
      </c>
      <c r="AD23" s="508"/>
      <c r="AE23" s="508"/>
      <c r="AF23" s="518">
        <f t="shared" si="5"/>
        <v>172933.01490000001</v>
      </c>
      <c r="AG23" s="508">
        <v>8228.57</v>
      </c>
      <c r="AH23" s="508">
        <v>93844.986499999999</v>
      </c>
      <c r="AI23" s="508"/>
      <c r="AJ23" s="508"/>
      <c r="AK23" s="518">
        <f t="shared" si="6"/>
        <v>102073.55650000001</v>
      </c>
      <c r="AL23" s="508"/>
      <c r="AM23" s="508"/>
      <c r="AN23" s="508"/>
      <c r="AO23" s="508"/>
      <c r="AP23" s="518">
        <f t="shared" si="7"/>
        <v>0</v>
      </c>
      <c r="AQ23" s="508">
        <v>388546.77</v>
      </c>
      <c r="AR23" s="508">
        <v>1822000.2058999999</v>
      </c>
      <c r="AS23" s="508"/>
      <c r="AT23" s="508"/>
      <c r="AU23" s="518">
        <f t="shared" si="8"/>
        <v>2210546.9759</v>
      </c>
      <c r="AV23" s="508"/>
      <c r="AW23" s="508"/>
      <c r="AX23" s="508"/>
      <c r="AY23" s="508"/>
      <c r="AZ23" s="518">
        <f t="shared" si="9"/>
        <v>0</v>
      </c>
      <c r="BA23" s="508">
        <v>342294.87</v>
      </c>
      <c r="BB23" s="508">
        <v>154844.17559999999</v>
      </c>
      <c r="BC23" s="508"/>
      <c r="BD23" s="508"/>
      <c r="BE23" s="518">
        <f t="shared" si="10"/>
        <v>497139.04559999995</v>
      </c>
      <c r="BF23" s="508">
        <v>908736.62</v>
      </c>
      <c r="BG23" s="508">
        <v>1214854.4632999999</v>
      </c>
      <c r="BH23" s="508">
        <v>0</v>
      </c>
      <c r="BI23" s="508"/>
      <c r="BJ23" s="518">
        <f t="shared" si="11"/>
        <v>2123591.0833000001</v>
      </c>
      <c r="BK23" s="508">
        <v>6</v>
      </c>
      <c r="BL23" s="508">
        <v>12</v>
      </c>
      <c r="BM23" s="508">
        <v>1</v>
      </c>
      <c r="BN23" s="508"/>
      <c r="BO23" s="518">
        <f t="shared" si="12"/>
        <v>19</v>
      </c>
      <c r="BP23" s="508">
        <v>3596100.2</v>
      </c>
      <c r="BQ23" s="508">
        <v>8738095.7449999992</v>
      </c>
      <c r="BR23" s="508">
        <v>1550735.6909</v>
      </c>
      <c r="BS23" s="508"/>
      <c r="BT23" s="518">
        <f t="shared" si="13"/>
        <v>13884931.6359</v>
      </c>
      <c r="BU23" s="508">
        <v>31</v>
      </c>
      <c r="BV23" s="508">
        <v>57</v>
      </c>
      <c r="BW23" s="508">
        <v>7</v>
      </c>
      <c r="BX23" s="508"/>
      <c r="BY23" s="518">
        <f t="shared" si="14"/>
        <v>95</v>
      </c>
      <c r="BZ23" s="519">
        <v>541639.56999999995</v>
      </c>
      <c r="CA23" s="519"/>
      <c r="CB23" s="519"/>
      <c r="CC23" s="519"/>
      <c r="CD23" s="518">
        <f t="shared" si="15"/>
        <v>541639.56999999995</v>
      </c>
      <c r="CE23" s="519">
        <v>2</v>
      </c>
      <c r="CF23" s="519"/>
      <c r="CG23" s="519"/>
      <c r="CH23" s="519"/>
      <c r="CI23" s="518">
        <f t="shared" si="16"/>
        <v>2</v>
      </c>
      <c r="CJ23" s="519">
        <v>954673.69</v>
      </c>
      <c r="CK23" s="519">
        <v>2277259.7450000001</v>
      </c>
      <c r="CL23" s="519">
        <v>1066152.5582999999</v>
      </c>
      <c r="CM23" s="519"/>
      <c r="CN23" s="518">
        <f t="shared" si="17"/>
        <v>4298085.9933000002</v>
      </c>
      <c r="CO23" s="519">
        <v>7</v>
      </c>
      <c r="CP23" s="519">
        <v>9</v>
      </c>
      <c r="CQ23" s="519">
        <v>1</v>
      </c>
      <c r="CR23" s="519"/>
      <c r="CS23" s="518">
        <f t="shared" si="18"/>
        <v>17</v>
      </c>
    </row>
    <row r="24" spans="1:97" s="436" customFormat="1">
      <c r="A24" s="458">
        <v>15</v>
      </c>
      <c r="B24" s="459" t="s">
        <v>596</v>
      </c>
      <c r="C24" s="508">
        <v>13300972.890000001</v>
      </c>
      <c r="D24" s="508">
        <v>17978316.038699999</v>
      </c>
      <c r="E24" s="508">
        <v>1047125.3902</v>
      </c>
      <c r="F24" s="508"/>
      <c r="G24" s="518">
        <f t="shared" si="0"/>
        <v>32326414.3189</v>
      </c>
      <c r="H24" s="508">
        <v>24766.74</v>
      </c>
      <c r="I24" s="508">
        <v>589185.97719999996</v>
      </c>
      <c r="J24" s="508">
        <v>58455.4709</v>
      </c>
      <c r="K24" s="508"/>
      <c r="L24" s="518">
        <f t="shared" si="1"/>
        <v>672408.18809999991</v>
      </c>
      <c r="M24" s="508"/>
      <c r="N24" s="508">
        <v>722848.00260000001</v>
      </c>
      <c r="O24" s="508"/>
      <c r="P24" s="508"/>
      <c r="Q24" s="518">
        <f t="shared" si="2"/>
        <v>722848.00260000001</v>
      </c>
      <c r="R24" s="508"/>
      <c r="S24" s="508"/>
      <c r="T24" s="508"/>
      <c r="U24" s="508"/>
      <c r="V24" s="518">
        <f t="shared" si="3"/>
        <v>0</v>
      </c>
      <c r="W24" s="508">
        <v>0</v>
      </c>
      <c r="X24" s="508">
        <v>0</v>
      </c>
      <c r="Y24" s="508"/>
      <c r="Z24" s="508"/>
      <c r="AA24" s="518">
        <f t="shared" si="4"/>
        <v>0</v>
      </c>
      <c r="AB24" s="508">
        <v>5000</v>
      </c>
      <c r="AC24" s="508">
        <v>133199.45910000001</v>
      </c>
      <c r="AD24" s="508"/>
      <c r="AE24" s="508"/>
      <c r="AF24" s="518">
        <f t="shared" si="5"/>
        <v>138199.45910000001</v>
      </c>
      <c r="AG24" s="508">
        <v>12517.78</v>
      </c>
      <c r="AH24" s="508">
        <v>1604.2081000000001</v>
      </c>
      <c r="AI24" s="508"/>
      <c r="AJ24" s="508"/>
      <c r="AK24" s="518">
        <f t="shared" si="6"/>
        <v>14121.9881</v>
      </c>
      <c r="AL24" s="508"/>
      <c r="AM24" s="508"/>
      <c r="AN24" s="508"/>
      <c r="AO24" s="508"/>
      <c r="AP24" s="518">
        <f t="shared" si="7"/>
        <v>0</v>
      </c>
      <c r="AQ24" s="508"/>
      <c r="AR24" s="508"/>
      <c r="AS24" s="508"/>
      <c r="AT24" s="508"/>
      <c r="AU24" s="518">
        <f t="shared" si="8"/>
        <v>0</v>
      </c>
      <c r="AV24" s="508"/>
      <c r="AW24" s="508"/>
      <c r="AX24" s="508"/>
      <c r="AY24" s="508"/>
      <c r="AZ24" s="518">
        <f t="shared" si="9"/>
        <v>0</v>
      </c>
      <c r="BA24" s="508"/>
      <c r="BB24" s="508">
        <v>639385.54070000001</v>
      </c>
      <c r="BC24" s="508"/>
      <c r="BD24" s="508"/>
      <c r="BE24" s="518">
        <f t="shared" si="10"/>
        <v>639385.54070000001</v>
      </c>
      <c r="BF24" s="508">
        <v>24766.74</v>
      </c>
      <c r="BG24" s="508">
        <v>477863.71139999997</v>
      </c>
      <c r="BH24" s="508">
        <v>58455.4709</v>
      </c>
      <c r="BI24" s="508"/>
      <c r="BJ24" s="518">
        <f t="shared" si="11"/>
        <v>561085.92229999998</v>
      </c>
      <c r="BK24" s="508">
        <v>2</v>
      </c>
      <c r="BL24" s="508">
        <v>3</v>
      </c>
      <c r="BM24" s="508">
        <v>1</v>
      </c>
      <c r="BN24" s="508"/>
      <c r="BO24" s="518">
        <f t="shared" si="12"/>
        <v>6</v>
      </c>
      <c r="BP24" s="508">
        <v>682933.65</v>
      </c>
      <c r="BQ24" s="508">
        <v>3783910.9533000002</v>
      </c>
      <c r="BR24" s="508"/>
      <c r="BS24" s="508"/>
      <c r="BT24" s="518">
        <f t="shared" si="13"/>
        <v>4466844.6033000005</v>
      </c>
      <c r="BU24" s="508">
        <v>4</v>
      </c>
      <c r="BV24" s="508">
        <v>21</v>
      </c>
      <c r="BW24" s="508"/>
      <c r="BX24" s="508"/>
      <c r="BY24" s="518">
        <f t="shared" si="14"/>
        <v>25</v>
      </c>
      <c r="BZ24" s="519"/>
      <c r="CA24" s="519"/>
      <c r="CB24" s="519"/>
      <c r="CC24" s="519"/>
      <c r="CD24" s="518">
        <f t="shared" si="15"/>
        <v>0</v>
      </c>
      <c r="CE24" s="519"/>
      <c r="CF24" s="519"/>
      <c r="CG24" s="519"/>
      <c r="CH24" s="519"/>
      <c r="CI24" s="518">
        <f t="shared" si="16"/>
        <v>0</v>
      </c>
      <c r="CJ24" s="519"/>
      <c r="CK24" s="519">
        <v>996872.2206</v>
      </c>
      <c r="CL24" s="519"/>
      <c r="CM24" s="519"/>
      <c r="CN24" s="518">
        <f t="shared" si="17"/>
        <v>996872.2206</v>
      </c>
      <c r="CO24" s="519"/>
      <c r="CP24" s="519">
        <v>3</v>
      </c>
      <c r="CQ24" s="519"/>
      <c r="CR24" s="519"/>
      <c r="CS24" s="518">
        <f t="shared" si="18"/>
        <v>3</v>
      </c>
    </row>
    <row r="25" spans="1:97" s="436" customFormat="1">
      <c r="A25" s="458">
        <v>16</v>
      </c>
      <c r="B25" s="459" t="s">
        <v>597</v>
      </c>
      <c r="C25" s="508">
        <v>3663921.65</v>
      </c>
      <c r="D25" s="508">
        <v>51044731.300099999</v>
      </c>
      <c r="E25" s="508">
        <v>4173712.9194999998</v>
      </c>
      <c r="F25" s="508"/>
      <c r="G25" s="518">
        <f t="shared" si="0"/>
        <v>58882365.869599998</v>
      </c>
      <c r="H25" s="508"/>
      <c r="I25" s="508">
        <v>5438233.2938000001</v>
      </c>
      <c r="J25" s="508"/>
      <c r="K25" s="508"/>
      <c r="L25" s="518">
        <f t="shared" si="1"/>
        <v>5438233.2938000001</v>
      </c>
      <c r="M25" s="508"/>
      <c r="N25" s="508">
        <v>949391.62769999995</v>
      </c>
      <c r="O25" s="508"/>
      <c r="P25" s="508"/>
      <c r="Q25" s="518">
        <f t="shared" si="2"/>
        <v>949391.62769999995</v>
      </c>
      <c r="R25" s="508"/>
      <c r="S25" s="508"/>
      <c r="T25" s="508"/>
      <c r="U25" s="508"/>
      <c r="V25" s="518">
        <f t="shared" si="3"/>
        <v>0</v>
      </c>
      <c r="W25" s="508">
        <v>0</v>
      </c>
      <c r="X25" s="508">
        <v>306644.26400000002</v>
      </c>
      <c r="Y25" s="508"/>
      <c r="Z25" s="508"/>
      <c r="AA25" s="518">
        <f t="shared" si="4"/>
        <v>306644.26400000002</v>
      </c>
      <c r="AB25" s="508"/>
      <c r="AC25" s="508">
        <v>50648.194100000001</v>
      </c>
      <c r="AD25" s="508"/>
      <c r="AE25" s="508"/>
      <c r="AF25" s="518">
        <f t="shared" si="5"/>
        <v>50648.194100000001</v>
      </c>
      <c r="AG25" s="508"/>
      <c r="AH25" s="508">
        <v>10365.6088</v>
      </c>
      <c r="AI25" s="508"/>
      <c r="AJ25" s="508"/>
      <c r="AK25" s="518">
        <f t="shared" si="6"/>
        <v>10365.6088</v>
      </c>
      <c r="AL25" s="508"/>
      <c r="AM25" s="508"/>
      <c r="AN25" s="508"/>
      <c r="AO25" s="508"/>
      <c r="AP25" s="518">
        <f t="shared" si="7"/>
        <v>0</v>
      </c>
      <c r="AQ25" s="508"/>
      <c r="AR25" s="508">
        <v>647949.79590000003</v>
      </c>
      <c r="AS25" s="508"/>
      <c r="AT25" s="508"/>
      <c r="AU25" s="518">
        <f t="shared" si="8"/>
        <v>647949.79590000003</v>
      </c>
      <c r="AV25" s="508"/>
      <c r="AW25" s="508"/>
      <c r="AX25" s="508"/>
      <c r="AY25" s="508"/>
      <c r="AZ25" s="518">
        <f t="shared" si="9"/>
        <v>0</v>
      </c>
      <c r="BA25" s="508"/>
      <c r="BB25" s="508">
        <v>306644.26400000002</v>
      </c>
      <c r="BC25" s="508"/>
      <c r="BD25" s="508"/>
      <c r="BE25" s="518">
        <f t="shared" si="10"/>
        <v>306644.26400000002</v>
      </c>
      <c r="BF25" s="508"/>
      <c r="BG25" s="508">
        <v>1181494.0822000001</v>
      </c>
      <c r="BH25" s="508"/>
      <c r="BI25" s="508"/>
      <c r="BJ25" s="518">
        <f t="shared" si="11"/>
        <v>1181494.0822000001</v>
      </c>
      <c r="BK25" s="508"/>
      <c r="BL25" s="508">
        <v>4</v>
      </c>
      <c r="BM25" s="508"/>
      <c r="BN25" s="508"/>
      <c r="BO25" s="518">
        <f t="shared" si="12"/>
        <v>4</v>
      </c>
      <c r="BP25" s="508">
        <v>453045.4</v>
      </c>
      <c r="BQ25" s="508">
        <v>19271712.355599999</v>
      </c>
      <c r="BR25" s="508"/>
      <c r="BS25" s="508"/>
      <c r="BT25" s="518">
        <f t="shared" si="13"/>
        <v>19724757.755599998</v>
      </c>
      <c r="BU25" s="508">
        <v>3</v>
      </c>
      <c r="BV25" s="508">
        <v>72</v>
      </c>
      <c r="BW25" s="508"/>
      <c r="BX25" s="508"/>
      <c r="BY25" s="518">
        <f t="shared" si="14"/>
        <v>75</v>
      </c>
      <c r="BZ25" s="519"/>
      <c r="CA25" s="519"/>
      <c r="CB25" s="519"/>
      <c r="CC25" s="519"/>
      <c r="CD25" s="518">
        <f t="shared" si="15"/>
        <v>0</v>
      </c>
      <c r="CE25" s="519"/>
      <c r="CF25" s="519"/>
      <c r="CG25" s="519"/>
      <c r="CH25" s="519"/>
      <c r="CI25" s="518">
        <f t="shared" si="16"/>
        <v>0</v>
      </c>
      <c r="CJ25" s="519"/>
      <c r="CK25" s="519">
        <v>2595261.8333000001</v>
      </c>
      <c r="CL25" s="519"/>
      <c r="CM25" s="519"/>
      <c r="CN25" s="518">
        <f t="shared" si="17"/>
        <v>2595261.8333000001</v>
      </c>
      <c r="CO25" s="519"/>
      <c r="CP25" s="519">
        <v>5</v>
      </c>
      <c r="CQ25" s="519"/>
      <c r="CR25" s="519"/>
      <c r="CS25" s="518">
        <f t="shared" si="18"/>
        <v>5</v>
      </c>
    </row>
    <row r="26" spans="1:97" s="436" customFormat="1">
      <c r="A26" s="458">
        <v>17</v>
      </c>
      <c r="B26" s="459" t="s">
        <v>598</v>
      </c>
      <c r="C26" s="508">
        <v>1378558.08</v>
      </c>
      <c r="D26" s="508">
        <v>16622590.495100001</v>
      </c>
      <c r="E26" s="508">
        <v>783271.88219999999</v>
      </c>
      <c r="F26" s="508"/>
      <c r="G26" s="518">
        <f t="shared" si="0"/>
        <v>18784420.4573</v>
      </c>
      <c r="H26" s="508">
        <v>94373.54</v>
      </c>
      <c r="I26" s="508">
        <v>4741935.2424999997</v>
      </c>
      <c r="J26" s="508"/>
      <c r="K26" s="508"/>
      <c r="L26" s="518">
        <f t="shared" si="1"/>
        <v>4836308.7824999997</v>
      </c>
      <c r="M26" s="508"/>
      <c r="N26" s="508">
        <v>1236946.1074000001</v>
      </c>
      <c r="O26" s="508"/>
      <c r="P26" s="508"/>
      <c r="Q26" s="518">
        <f t="shared" si="2"/>
        <v>1236946.1074000001</v>
      </c>
      <c r="R26" s="508"/>
      <c r="S26" s="508"/>
      <c r="T26" s="508"/>
      <c r="U26" s="508"/>
      <c r="V26" s="518">
        <f t="shared" si="3"/>
        <v>0</v>
      </c>
      <c r="W26" s="508">
        <v>0</v>
      </c>
      <c r="X26" s="508">
        <v>0</v>
      </c>
      <c r="Y26" s="508"/>
      <c r="Z26" s="508"/>
      <c r="AA26" s="518">
        <f t="shared" si="4"/>
        <v>0</v>
      </c>
      <c r="AB26" s="508"/>
      <c r="AC26" s="508">
        <v>218440.193</v>
      </c>
      <c r="AD26" s="508"/>
      <c r="AE26" s="508"/>
      <c r="AF26" s="518">
        <f t="shared" si="5"/>
        <v>218440.193</v>
      </c>
      <c r="AG26" s="508">
        <v>1991.79</v>
      </c>
      <c r="AH26" s="508">
        <v>395763.484</v>
      </c>
      <c r="AI26" s="508"/>
      <c r="AJ26" s="508"/>
      <c r="AK26" s="518">
        <f t="shared" si="6"/>
        <v>397755.27399999998</v>
      </c>
      <c r="AL26" s="508"/>
      <c r="AM26" s="508"/>
      <c r="AN26" s="508"/>
      <c r="AO26" s="508"/>
      <c r="AP26" s="518">
        <f t="shared" si="7"/>
        <v>0</v>
      </c>
      <c r="AQ26" s="508">
        <v>464407.8</v>
      </c>
      <c r="AR26" s="508">
        <v>113870.83960000001</v>
      </c>
      <c r="AS26" s="508"/>
      <c r="AT26" s="508"/>
      <c r="AU26" s="518">
        <f t="shared" si="8"/>
        <v>578278.63959999999</v>
      </c>
      <c r="AV26" s="508"/>
      <c r="AW26" s="508"/>
      <c r="AX26" s="508"/>
      <c r="AY26" s="508"/>
      <c r="AZ26" s="518">
        <f t="shared" si="9"/>
        <v>0</v>
      </c>
      <c r="BA26" s="508"/>
      <c r="BB26" s="508">
        <v>383300.55619999999</v>
      </c>
      <c r="BC26" s="508"/>
      <c r="BD26" s="508"/>
      <c r="BE26" s="518">
        <f t="shared" si="10"/>
        <v>383300.55619999999</v>
      </c>
      <c r="BF26" s="508">
        <v>94373.54</v>
      </c>
      <c r="BG26" s="508">
        <v>5599478.3517000005</v>
      </c>
      <c r="BH26" s="508"/>
      <c r="BI26" s="508"/>
      <c r="BJ26" s="518">
        <f t="shared" si="11"/>
        <v>5693851.8917000005</v>
      </c>
      <c r="BK26" s="508">
        <v>1</v>
      </c>
      <c r="BL26" s="508">
        <v>17</v>
      </c>
      <c r="BM26" s="508"/>
      <c r="BN26" s="508"/>
      <c r="BO26" s="518">
        <f t="shared" si="12"/>
        <v>18</v>
      </c>
      <c r="BP26" s="508">
        <v>69438.649999999994</v>
      </c>
      <c r="BQ26" s="508">
        <v>4025859.5038999999</v>
      </c>
      <c r="BR26" s="508">
        <v>215951.57370000001</v>
      </c>
      <c r="BS26" s="508"/>
      <c r="BT26" s="518">
        <f t="shared" si="13"/>
        <v>4311249.7275999999</v>
      </c>
      <c r="BU26" s="508">
        <v>3</v>
      </c>
      <c r="BV26" s="508">
        <v>21</v>
      </c>
      <c r="BW26" s="508">
        <v>1</v>
      </c>
      <c r="BX26" s="508"/>
      <c r="BY26" s="518">
        <f t="shared" si="14"/>
        <v>25</v>
      </c>
      <c r="BZ26" s="519">
        <v>94373.54</v>
      </c>
      <c r="CA26" s="519">
        <v>2746144.7500999998</v>
      </c>
      <c r="CB26" s="519"/>
      <c r="CC26" s="519"/>
      <c r="CD26" s="518">
        <f t="shared" si="15"/>
        <v>2840518.2900999999</v>
      </c>
      <c r="CE26" s="519">
        <v>1</v>
      </c>
      <c r="CF26" s="519">
        <v>4</v>
      </c>
      <c r="CG26" s="519"/>
      <c r="CH26" s="519"/>
      <c r="CI26" s="518">
        <f t="shared" si="16"/>
        <v>5</v>
      </c>
      <c r="CJ26" s="519"/>
      <c r="CK26" s="519">
        <v>145670.8751</v>
      </c>
      <c r="CL26" s="519"/>
      <c r="CM26" s="519"/>
      <c r="CN26" s="518">
        <f t="shared" si="17"/>
        <v>145670.8751</v>
      </c>
      <c r="CO26" s="519"/>
      <c r="CP26" s="519">
        <v>1</v>
      </c>
      <c r="CQ26" s="519"/>
      <c r="CR26" s="519"/>
      <c r="CS26" s="518">
        <f t="shared" si="18"/>
        <v>1</v>
      </c>
    </row>
    <row r="27" spans="1:97" s="436" customFormat="1">
      <c r="A27" s="458">
        <v>18</v>
      </c>
      <c r="B27" s="459" t="s">
        <v>599</v>
      </c>
      <c r="C27" s="508">
        <v>0</v>
      </c>
      <c r="D27" s="508">
        <v>868837.65379999997</v>
      </c>
      <c r="E27" s="508">
        <v>7533.9988999999996</v>
      </c>
      <c r="F27" s="508"/>
      <c r="G27" s="518">
        <f t="shared" si="0"/>
        <v>876371.65269999998</v>
      </c>
      <c r="H27" s="508">
        <v>185108</v>
      </c>
      <c r="I27" s="508">
        <v>133179.16810000001</v>
      </c>
      <c r="J27" s="508"/>
      <c r="K27" s="508"/>
      <c r="L27" s="518">
        <f t="shared" si="1"/>
        <v>318287.16810000001</v>
      </c>
      <c r="M27" s="508"/>
      <c r="N27" s="508"/>
      <c r="O27" s="508"/>
      <c r="P27" s="508"/>
      <c r="Q27" s="518">
        <f t="shared" si="2"/>
        <v>0</v>
      </c>
      <c r="R27" s="508"/>
      <c r="S27" s="508"/>
      <c r="T27" s="508"/>
      <c r="U27" s="508"/>
      <c r="V27" s="518">
        <f t="shared" si="3"/>
        <v>0</v>
      </c>
      <c r="W27" s="508">
        <v>0</v>
      </c>
      <c r="X27" s="508">
        <v>0</v>
      </c>
      <c r="Y27" s="508"/>
      <c r="Z27" s="508"/>
      <c r="AA27" s="518">
        <f t="shared" si="4"/>
        <v>0</v>
      </c>
      <c r="AB27" s="508"/>
      <c r="AC27" s="508"/>
      <c r="AD27" s="508"/>
      <c r="AE27" s="508"/>
      <c r="AF27" s="518">
        <f t="shared" si="5"/>
        <v>0</v>
      </c>
      <c r="AG27" s="508"/>
      <c r="AH27" s="508"/>
      <c r="AI27" s="508"/>
      <c r="AJ27" s="508"/>
      <c r="AK27" s="518">
        <f t="shared" si="6"/>
        <v>0</v>
      </c>
      <c r="AL27" s="508"/>
      <c r="AM27" s="508"/>
      <c r="AN27" s="508"/>
      <c r="AO27" s="508"/>
      <c r="AP27" s="518">
        <f t="shared" si="7"/>
        <v>0</v>
      </c>
      <c r="AQ27" s="508"/>
      <c r="AR27" s="508"/>
      <c r="AS27" s="508"/>
      <c r="AT27" s="508"/>
      <c r="AU27" s="518">
        <f t="shared" si="8"/>
        <v>0</v>
      </c>
      <c r="AV27" s="508"/>
      <c r="AW27" s="508"/>
      <c r="AX27" s="508"/>
      <c r="AY27" s="508"/>
      <c r="AZ27" s="518">
        <f t="shared" si="9"/>
        <v>0</v>
      </c>
      <c r="BA27" s="508"/>
      <c r="BB27" s="508"/>
      <c r="BC27" s="508"/>
      <c r="BD27" s="508"/>
      <c r="BE27" s="518">
        <f t="shared" si="10"/>
        <v>0</v>
      </c>
      <c r="BF27" s="508">
        <v>185108</v>
      </c>
      <c r="BG27" s="508">
        <v>89884.396399999998</v>
      </c>
      <c r="BH27" s="508"/>
      <c r="BI27" s="508"/>
      <c r="BJ27" s="518">
        <f t="shared" si="11"/>
        <v>274992.39639999997</v>
      </c>
      <c r="BK27" s="508">
        <v>1</v>
      </c>
      <c r="BL27" s="508">
        <v>1</v>
      </c>
      <c r="BM27" s="508"/>
      <c r="BN27" s="508"/>
      <c r="BO27" s="518">
        <f t="shared" si="12"/>
        <v>2</v>
      </c>
      <c r="BP27" s="508"/>
      <c r="BQ27" s="508">
        <v>348085.5478</v>
      </c>
      <c r="BR27" s="508">
        <v>7533.9988999999996</v>
      </c>
      <c r="BS27" s="508"/>
      <c r="BT27" s="518">
        <f t="shared" si="13"/>
        <v>355619.54670000001</v>
      </c>
      <c r="BU27" s="508"/>
      <c r="BV27" s="508">
        <v>4</v>
      </c>
      <c r="BW27" s="508">
        <v>1</v>
      </c>
      <c r="BX27" s="508"/>
      <c r="BY27" s="518">
        <f t="shared" si="14"/>
        <v>5</v>
      </c>
      <c r="BZ27" s="519">
        <v>185108</v>
      </c>
      <c r="CA27" s="519">
        <v>89884.396399999998</v>
      </c>
      <c r="CB27" s="519"/>
      <c r="CC27" s="519"/>
      <c r="CD27" s="518">
        <f t="shared" si="15"/>
        <v>274992.39639999997</v>
      </c>
      <c r="CE27" s="519">
        <v>1</v>
      </c>
      <c r="CF27" s="519">
        <v>1</v>
      </c>
      <c r="CG27" s="519"/>
      <c r="CH27" s="519"/>
      <c r="CI27" s="518">
        <f t="shared" si="16"/>
        <v>2</v>
      </c>
      <c r="CJ27" s="519"/>
      <c r="CK27" s="519"/>
      <c r="CL27" s="519"/>
      <c r="CM27" s="519"/>
      <c r="CN27" s="518">
        <f t="shared" si="17"/>
        <v>0</v>
      </c>
      <c r="CO27" s="519"/>
      <c r="CP27" s="519"/>
      <c r="CQ27" s="519"/>
      <c r="CR27" s="519"/>
      <c r="CS27" s="518">
        <f t="shared" si="18"/>
        <v>0</v>
      </c>
    </row>
    <row r="28" spans="1:97" s="436" customFormat="1">
      <c r="A28" s="458">
        <v>19</v>
      </c>
      <c r="B28" s="459" t="s">
        <v>600</v>
      </c>
      <c r="C28" s="508"/>
      <c r="D28" s="508"/>
      <c r="E28" s="508"/>
      <c r="F28" s="508"/>
      <c r="G28" s="518">
        <f t="shared" si="0"/>
        <v>0</v>
      </c>
      <c r="H28" s="508"/>
      <c r="I28" s="508"/>
      <c r="J28" s="508"/>
      <c r="K28" s="508"/>
      <c r="L28" s="518">
        <f t="shared" si="1"/>
        <v>0</v>
      </c>
      <c r="M28" s="508"/>
      <c r="N28" s="508"/>
      <c r="O28" s="508"/>
      <c r="P28" s="508"/>
      <c r="Q28" s="518">
        <f t="shared" si="2"/>
        <v>0</v>
      </c>
      <c r="R28" s="508"/>
      <c r="S28" s="508"/>
      <c r="T28" s="508"/>
      <c r="U28" s="508"/>
      <c r="V28" s="518">
        <f t="shared" si="3"/>
        <v>0</v>
      </c>
      <c r="W28" s="508"/>
      <c r="X28" s="508"/>
      <c r="Y28" s="508"/>
      <c r="Z28" s="508"/>
      <c r="AA28" s="518">
        <f t="shared" si="4"/>
        <v>0</v>
      </c>
      <c r="AB28" s="508"/>
      <c r="AC28" s="508"/>
      <c r="AD28" s="508"/>
      <c r="AE28" s="508"/>
      <c r="AF28" s="518">
        <f t="shared" si="5"/>
        <v>0</v>
      </c>
      <c r="AG28" s="508"/>
      <c r="AH28" s="508"/>
      <c r="AI28" s="508"/>
      <c r="AJ28" s="508"/>
      <c r="AK28" s="518">
        <f t="shared" si="6"/>
        <v>0</v>
      </c>
      <c r="AL28" s="508"/>
      <c r="AM28" s="508"/>
      <c r="AN28" s="508"/>
      <c r="AO28" s="508"/>
      <c r="AP28" s="518">
        <f t="shared" si="7"/>
        <v>0</v>
      </c>
      <c r="AQ28" s="508"/>
      <c r="AR28" s="508"/>
      <c r="AS28" s="508"/>
      <c r="AT28" s="508"/>
      <c r="AU28" s="518">
        <f t="shared" si="8"/>
        <v>0</v>
      </c>
      <c r="AV28" s="508"/>
      <c r="AW28" s="508"/>
      <c r="AX28" s="508"/>
      <c r="AY28" s="508"/>
      <c r="AZ28" s="518">
        <f t="shared" si="9"/>
        <v>0</v>
      </c>
      <c r="BA28" s="508"/>
      <c r="BB28" s="508"/>
      <c r="BC28" s="508"/>
      <c r="BD28" s="508"/>
      <c r="BE28" s="518">
        <f t="shared" si="10"/>
        <v>0</v>
      </c>
      <c r="BF28" s="508"/>
      <c r="BG28" s="508"/>
      <c r="BH28" s="508"/>
      <c r="BI28" s="508"/>
      <c r="BJ28" s="518">
        <f t="shared" si="11"/>
        <v>0</v>
      </c>
      <c r="BK28" s="508"/>
      <c r="BL28" s="508"/>
      <c r="BM28" s="508"/>
      <c r="BN28" s="508"/>
      <c r="BO28" s="518">
        <f t="shared" si="12"/>
        <v>0</v>
      </c>
      <c r="BP28" s="508"/>
      <c r="BQ28" s="508"/>
      <c r="BR28" s="508"/>
      <c r="BS28" s="508"/>
      <c r="BT28" s="518">
        <f t="shared" si="13"/>
        <v>0</v>
      </c>
      <c r="BU28" s="508"/>
      <c r="BV28" s="508"/>
      <c r="BW28" s="508"/>
      <c r="BX28" s="508"/>
      <c r="BY28" s="518">
        <f t="shared" si="14"/>
        <v>0</v>
      </c>
      <c r="BZ28" s="519"/>
      <c r="CA28" s="519"/>
      <c r="CB28" s="519"/>
      <c r="CC28" s="519"/>
      <c r="CD28" s="518">
        <f t="shared" si="15"/>
        <v>0</v>
      </c>
      <c r="CE28" s="519"/>
      <c r="CF28" s="519"/>
      <c r="CG28" s="519"/>
      <c r="CH28" s="519"/>
      <c r="CI28" s="518">
        <f t="shared" si="16"/>
        <v>0</v>
      </c>
      <c r="CJ28" s="519"/>
      <c r="CK28" s="519"/>
      <c r="CL28" s="519"/>
      <c r="CM28" s="519"/>
      <c r="CN28" s="518">
        <f t="shared" si="17"/>
        <v>0</v>
      </c>
      <c r="CO28" s="519"/>
      <c r="CP28" s="519"/>
      <c r="CQ28" s="519"/>
      <c r="CR28" s="519"/>
      <c r="CS28" s="518">
        <f t="shared" si="18"/>
        <v>0</v>
      </c>
    </row>
    <row r="29" spans="1:97" s="436" customFormat="1">
      <c r="A29" s="458">
        <v>20</v>
      </c>
      <c r="B29" s="459" t="s">
        <v>601</v>
      </c>
      <c r="C29" s="508"/>
      <c r="D29" s="508">
        <v>754431.50020000001</v>
      </c>
      <c r="E29" s="508"/>
      <c r="F29" s="508"/>
      <c r="G29" s="518">
        <f t="shared" si="0"/>
        <v>754431.50020000001</v>
      </c>
      <c r="H29" s="508"/>
      <c r="I29" s="508"/>
      <c r="J29" s="508"/>
      <c r="K29" s="508"/>
      <c r="L29" s="518">
        <f t="shared" si="1"/>
        <v>0</v>
      </c>
      <c r="M29" s="508"/>
      <c r="N29" s="508"/>
      <c r="O29" s="508"/>
      <c r="P29" s="508"/>
      <c r="Q29" s="518">
        <f t="shared" si="2"/>
        <v>0</v>
      </c>
      <c r="R29" s="508"/>
      <c r="S29" s="508"/>
      <c r="T29" s="508"/>
      <c r="U29" s="508"/>
      <c r="V29" s="518">
        <f t="shared" si="3"/>
        <v>0</v>
      </c>
      <c r="W29" s="508"/>
      <c r="X29" s="508"/>
      <c r="Y29" s="508"/>
      <c r="Z29" s="508"/>
      <c r="AA29" s="518">
        <f t="shared" si="4"/>
        <v>0</v>
      </c>
      <c r="AB29" s="508"/>
      <c r="AC29" s="508"/>
      <c r="AD29" s="508"/>
      <c r="AE29" s="508"/>
      <c r="AF29" s="518">
        <f t="shared" si="5"/>
        <v>0</v>
      </c>
      <c r="AG29" s="508"/>
      <c r="AH29" s="508"/>
      <c r="AI29" s="508"/>
      <c r="AJ29" s="508"/>
      <c r="AK29" s="518">
        <f t="shared" si="6"/>
        <v>0</v>
      </c>
      <c r="AL29" s="508"/>
      <c r="AM29" s="508"/>
      <c r="AN29" s="508"/>
      <c r="AO29" s="508"/>
      <c r="AP29" s="518">
        <f t="shared" si="7"/>
        <v>0</v>
      </c>
      <c r="AQ29" s="508"/>
      <c r="AR29" s="508"/>
      <c r="AS29" s="508"/>
      <c r="AT29" s="508"/>
      <c r="AU29" s="518">
        <f t="shared" si="8"/>
        <v>0</v>
      </c>
      <c r="AV29" s="508"/>
      <c r="AW29" s="508"/>
      <c r="AX29" s="508"/>
      <c r="AY29" s="508"/>
      <c r="AZ29" s="518">
        <f t="shared" si="9"/>
        <v>0</v>
      </c>
      <c r="BA29" s="508"/>
      <c r="BB29" s="508"/>
      <c r="BC29" s="508"/>
      <c r="BD29" s="508"/>
      <c r="BE29" s="518">
        <f t="shared" si="10"/>
        <v>0</v>
      </c>
      <c r="BF29" s="508"/>
      <c r="BG29" s="508"/>
      <c r="BH29" s="508"/>
      <c r="BI29" s="508"/>
      <c r="BJ29" s="518">
        <f t="shared" si="11"/>
        <v>0</v>
      </c>
      <c r="BK29" s="508"/>
      <c r="BL29" s="508"/>
      <c r="BM29" s="508"/>
      <c r="BN29" s="508"/>
      <c r="BO29" s="518">
        <f t="shared" si="12"/>
        <v>0</v>
      </c>
      <c r="BP29" s="508"/>
      <c r="BQ29" s="508"/>
      <c r="BR29" s="508"/>
      <c r="BS29" s="508"/>
      <c r="BT29" s="518">
        <f t="shared" si="13"/>
        <v>0</v>
      </c>
      <c r="BU29" s="508"/>
      <c r="BV29" s="508"/>
      <c r="BW29" s="508"/>
      <c r="BX29" s="508"/>
      <c r="BY29" s="518">
        <f t="shared" si="14"/>
        <v>0</v>
      </c>
      <c r="BZ29" s="519"/>
      <c r="CA29" s="519"/>
      <c r="CB29" s="519"/>
      <c r="CC29" s="519"/>
      <c r="CD29" s="518">
        <f t="shared" si="15"/>
        <v>0</v>
      </c>
      <c r="CE29" s="519"/>
      <c r="CF29" s="519"/>
      <c r="CG29" s="519"/>
      <c r="CH29" s="519"/>
      <c r="CI29" s="518">
        <f t="shared" si="16"/>
        <v>0</v>
      </c>
      <c r="CJ29" s="519"/>
      <c r="CK29" s="519"/>
      <c r="CL29" s="519"/>
      <c r="CM29" s="519"/>
      <c r="CN29" s="518">
        <f t="shared" si="17"/>
        <v>0</v>
      </c>
      <c r="CO29" s="519"/>
      <c r="CP29" s="519"/>
      <c r="CQ29" s="519"/>
      <c r="CR29" s="519"/>
      <c r="CS29" s="518">
        <f t="shared" si="18"/>
        <v>0</v>
      </c>
    </row>
    <row r="30" spans="1:97" s="436" customFormat="1">
      <c r="A30" s="458">
        <v>21</v>
      </c>
      <c r="B30" s="459" t="s">
        <v>602</v>
      </c>
      <c r="C30" s="508">
        <v>215753.14</v>
      </c>
      <c r="D30" s="508">
        <v>6368697.3858000003</v>
      </c>
      <c r="E30" s="508"/>
      <c r="F30" s="508"/>
      <c r="G30" s="518">
        <f t="shared" si="0"/>
        <v>6584450.5257999999</v>
      </c>
      <c r="H30" s="508"/>
      <c r="I30" s="508"/>
      <c r="J30" s="508"/>
      <c r="K30" s="508"/>
      <c r="L30" s="518">
        <f t="shared" si="1"/>
        <v>0</v>
      </c>
      <c r="M30" s="508"/>
      <c r="N30" s="508"/>
      <c r="O30" s="508"/>
      <c r="P30" s="508"/>
      <c r="Q30" s="518">
        <f t="shared" si="2"/>
        <v>0</v>
      </c>
      <c r="R30" s="508"/>
      <c r="S30" s="508"/>
      <c r="T30" s="508"/>
      <c r="U30" s="508"/>
      <c r="V30" s="518">
        <f t="shared" si="3"/>
        <v>0</v>
      </c>
      <c r="W30" s="508">
        <v>0</v>
      </c>
      <c r="X30" s="508">
        <v>319220.52559999999</v>
      </c>
      <c r="Y30" s="508"/>
      <c r="Z30" s="508"/>
      <c r="AA30" s="518">
        <f t="shared" si="4"/>
        <v>319220.52559999999</v>
      </c>
      <c r="AB30" s="508"/>
      <c r="AC30" s="508"/>
      <c r="AD30" s="508"/>
      <c r="AE30" s="508"/>
      <c r="AF30" s="518">
        <f t="shared" si="5"/>
        <v>0</v>
      </c>
      <c r="AG30" s="508">
        <v>941.94</v>
      </c>
      <c r="AH30" s="508">
        <v>48239.7261</v>
      </c>
      <c r="AI30" s="508"/>
      <c r="AJ30" s="508"/>
      <c r="AK30" s="518">
        <f t="shared" si="6"/>
        <v>49181.666100000002</v>
      </c>
      <c r="AL30" s="508"/>
      <c r="AM30" s="508"/>
      <c r="AN30" s="508"/>
      <c r="AO30" s="508"/>
      <c r="AP30" s="518">
        <f t="shared" si="7"/>
        <v>0</v>
      </c>
      <c r="AQ30" s="508"/>
      <c r="AR30" s="508"/>
      <c r="AS30" s="508"/>
      <c r="AT30" s="508"/>
      <c r="AU30" s="518">
        <f t="shared" si="8"/>
        <v>0</v>
      </c>
      <c r="AV30" s="508"/>
      <c r="AW30" s="508">
        <v>10003.9362</v>
      </c>
      <c r="AX30" s="508"/>
      <c r="AY30" s="508"/>
      <c r="AZ30" s="518">
        <f t="shared" si="9"/>
        <v>10003.9362</v>
      </c>
      <c r="BA30" s="508"/>
      <c r="BB30" s="508">
        <v>309216.5894</v>
      </c>
      <c r="BC30" s="508"/>
      <c r="BD30" s="508"/>
      <c r="BE30" s="518">
        <f t="shared" si="10"/>
        <v>309216.5894</v>
      </c>
      <c r="BF30" s="508"/>
      <c r="BG30" s="508">
        <v>43328.405200000001</v>
      </c>
      <c r="BH30" s="508"/>
      <c r="BI30" s="508"/>
      <c r="BJ30" s="518">
        <f t="shared" si="11"/>
        <v>43328.405200000001</v>
      </c>
      <c r="BK30" s="508"/>
      <c r="BL30" s="508">
        <v>1</v>
      </c>
      <c r="BM30" s="508"/>
      <c r="BN30" s="508"/>
      <c r="BO30" s="518">
        <f t="shared" si="12"/>
        <v>1</v>
      </c>
      <c r="BP30" s="508"/>
      <c r="BQ30" s="508">
        <v>2879821.2396999998</v>
      </c>
      <c r="BR30" s="508"/>
      <c r="BS30" s="508"/>
      <c r="BT30" s="518">
        <f t="shared" si="13"/>
        <v>2879821.2396999998</v>
      </c>
      <c r="BU30" s="508"/>
      <c r="BV30" s="508">
        <v>6</v>
      </c>
      <c r="BW30" s="508"/>
      <c r="BX30" s="508"/>
      <c r="BY30" s="518">
        <f t="shared" si="14"/>
        <v>6</v>
      </c>
      <c r="BZ30" s="519"/>
      <c r="CA30" s="519"/>
      <c r="CB30" s="519"/>
      <c r="CC30" s="519"/>
      <c r="CD30" s="518">
        <f t="shared" si="15"/>
        <v>0</v>
      </c>
      <c r="CE30" s="519"/>
      <c r="CF30" s="519"/>
      <c r="CG30" s="519"/>
      <c r="CH30" s="519"/>
      <c r="CI30" s="518">
        <f t="shared" si="16"/>
        <v>0</v>
      </c>
      <c r="CJ30" s="519"/>
      <c r="CK30" s="519">
        <v>952494.48710000003</v>
      </c>
      <c r="CL30" s="519"/>
      <c r="CM30" s="519"/>
      <c r="CN30" s="518">
        <f t="shared" si="17"/>
        <v>952494.48710000003</v>
      </c>
      <c r="CO30" s="519"/>
      <c r="CP30" s="519">
        <v>1</v>
      </c>
      <c r="CQ30" s="519"/>
      <c r="CR30" s="519"/>
      <c r="CS30" s="518">
        <f t="shared" si="18"/>
        <v>1</v>
      </c>
    </row>
    <row r="31" spans="1:97" s="436" customFormat="1">
      <c r="A31" s="458">
        <v>22</v>
      </c>
      <c r="B31" s="459" t="s">
        <v>603</v>
      </c>
      <c r="C31" s="508">
        <v>9525762.6099999994</v>
      </c>
      <c r="D31" s="508">
        <v>31036183.455699999</v>
      </c>
      <c r="E31" s="508">
        <v>5816587.0573000005</v>
      </c>
      <c r="F31" s="508"/>
      <c r="G31" s="518">
        <f t="shared" si="0"/>
        <v>46378533.122999996</v>
      </c>
      <c r="H31" s="508">
        <v>149588.25</v>
      </c>
      <c r="I31" s="508">
        <v>1037977.9114</v>
      </c>
      <c r="J31" s="508"/>
      <c r="K31" s="508"/>
      <c r="L31" s="518">
        <f t="shared" si="1"/>
        <v>1187566.1614000001</v>
      </c>
      <c r="M31" s="508"/>
      <c r="N31" s="508"/>
      <c r="O31" s="508"/>
      <c r="P31" s="508"/>
      <c r="Q31" s="518">
        <f t="shared" si="2"/>
        <v>0</v>
      </c>
      <c r="R31" s="508"/>
      <c r="S31" s="508"/>
      <c r="T31" s="508"/>
      <c r="U31" s="508"/>
      <c r="V31" s="518">
        <f t="shared" si="3"/>
        <v>0</v>
      </c>
      <c r="W31" s="508">
        <v>3.77</v>
      </c>
      <c r="X31" s="508"/>
      <c r="Y31" s="508"/>
      <c r="Z31" s="508"/>
      <c r="AA31" s="518">
        <f t="shared" si="4"/>
        <v>3.77</v>
      </c>
      <c r="AB31" s="508"/>
      <c r="AC31" s="508"/>
      <c r="AD31" s="508"/>
      <c r="AE31" s="508"/>
      <c r="AF31" s="518">
        <f t="shared" si="5"/>
        <v>0</v>
      </c>
      <c r="AG31" s="508">
        <v>1200</v>
      </c>
      <c r="AH31" s="508">
        <v>898.27430000000004</v>
      </c>
      <c r="AI31" s="508"/>
      <c r="AJ31" s="508"/>
      <c r="AK31" s="518">
        <f t="shared" si="6"/>
        <v>2098.2743</v>
      </c>
      <c r="AL31" s="508"/>
      <c r="AM31" s="508"/>
      <c r="AN31" s="508"/>
      <c r="AO31" s="508"/>
      <c r="AP31" s="518">
        <f t="shared" si="7"/>
        <v>0</v>
      </c>
      <c r="AQ31" s="508"/>
      <c r="AR31" s="508">
        <v>18495.128799999999</v>
      </c>
      <c r="AS31" s="508"/>
      <c r="AT31" s="508"/>
      <c r="AU31" s="518">
        <f t="shared" si="8"/>
        <v>18495.128799999999</v>
      </c>
      <c r="AV31" s="508"/>
      <c r="AW31" s="508"/>
      <c r="AX31" s="508"/>
      <c r="AY31" s="508"/>
      <c r="AZ31" s="518">
        <f t="shared" si="9"/>
        <v>0</v>
      </c>
      <c r="BA31" s="508"/>
      <c r="BB31" s="508"/>
      <c r="BC31" s="508"/>
      <c r="BD31" s="508"/>
      <c r="BE31" s="518">
        <f t="shared" si="10"/>
        <v>0</v>
      </c>
      <c r="BF31" s="508">
        <v>110490.39</v>
      </c>
      <c r="BG31" s="508">
        <v>925297.79480000003</v>
      </c>
      <c r="BH31" s="508"/>
      <c r="BI31" s="508"/>
      <c r="BJ31" s="518">
        <f t="shared" si="11"/>
        <v>1035788.1848</v>
      </c>
      <c r="BK31" s="508">
        <v>1</v>
      </c>
      <c r="BL31" s="508">
        <v>2</v>
      </c>
      <c r="BM31" s="508"/>
      <c r="BN31" s="508"/>
      <c r="BO31" s="518">
        <f t="shared" si="12"/>
        <v>3</v>
      </c>
      <c r="BP31" s="508">
        <v>1208873.6499999999</v>
      </c>
      <c r="BQ31" s="508">
        <v>3905180.3890999998</v>
      </c>
      <c r="BR31" s="508"/>
      <c r="BS31" s="508"/>
      <c r="BT31" s="518">
        <f t="shared" si="13"/>
        <v>5114054.0390999997</v>
      </c>
      <c r="BU31" s="508">
        <v>7</v>
      </c>
      <c r="BV31" s="508">
        <v>20</v>
      </c>
      <c r="BW31" s="508"/>
      <c r="BX31" s="508"/>
      <c r="BY31" s="518">
        <f t="shared" si="14"/>
        <v>27</v>
      </c>
      <c r="BZ31" s="519"/>
      <c r="CA31" s="519"/>
      <c r="CB31" s="519"/>
      <c r="CC31" s="519"/>
      <c r="CD31" s="518">
        <f t="shared" si="15"/>
        <v>0</v>
      </c>
      <c r="CE31" s="519"/>
      <c r="CF31" s="519"/>
      <c r="CG31" s="519"/>
      <c r="CH31" s="519"/>
      <c r="CI31" s="518">
        <f t="shared" si="16"/>
        <v>0</v>
      </c>
      <c r="CJ31" s="519">
        <v>993550.48</v>
      </c>
      <c r="CK31" s="519">
        <v>1003063.5</v>
      </c>
      <c r="CL31" s="519"/>
      <c r="CM31" s="519"/>
      <c r="CN31" s="518">
        <f t="shared" si="17"/>
        <v>1996613.98</v>
      </c>
      <c r="CO31" s="519">
        <v>1</v>
      </c>
      <c r="CP31" s="519">
        <v>1</v>
      </c>
      <c r="CQ31" s="519"/>
      <c r="CR31" s="519"/>
      <c r="CS31" s="518">
        <f t="shared" si="18"/>
        <v>2</v>
      </c>
    </row>
    <row r="32" spans="1:97" s="436" customFormat="1">
      <c r="A32" s="458">
        <v>23</v>
      </c>
      <c r="B32" s="459" t="s">
        <v>604</v>
      </c>
      <c r="C32" s="508">
        <v>5569794.1100000003</v>
      </c>
      <c r="D32" s="508">
        <v>20950419.714699998</v>
      </c>
      <c r="E32" s="508">
        <v>779404.03639999998</v>
      </c>
      <c r="F32" s="508"/>
      <c r="G32" s="518">
        <f t="shared" si="0"/>
        <v>27299617.861099999</v>
      </c>
      <c r="H32" s="508">
        <v>116967.99</v>
      </c>
      <c r="I32" s="508">
        <v>1487648.4055000001</v>
      </c>
      <c r="J32" s="508"/>
      <c r="K32" s="508"/>
      <c r="L32" s="518">
        <f t="shared" si="1"/>
        <v>1604616.3955000001</v>
      </c>
      <c r="M32" s="508"/>
      <c r="N32" s="508">
        <v>68694.246499999994</v>
      </c>
      <c r="O32" s="508"/>
      <c r="P32" s="508"/>
      <c r="Q32" s="518">
        <f t="shared" si="2"/>
        <v>68694.246499999994</v>
      </c>
      <c r="R32" s="508"/>
      <c r="S32" s="508"/>
      <c r="T32" s="508"/>
      <c r="U32" s="508"/>
      <c r="V32" s="518">
        <f t="shared" si="3"/>
        <v>0</v>
      </c>
      <c r="W32" s="508">
        <v>0</v>
      </c>
      <c r="X32" s="508">
        <v>0</v>
      </c>
      <c r="Y32" s="508"/>
      <c r="Z32" s="508"/>
      <c r="AA32" s="518">
        <f t="shared" si="4"/>
        <v>0</v>
      </c>
      <c r="AB32" s="508"/>
      <c r="AC32" s="508"/>
      <c r="AD32" s="508"/>
      <c r="AE32" s="508"/>
      <c r="AF32" s="518">
        <f t="shared" si="5"/>
        <v>0</v>
      </c>
      <c r="AG32" s="508"/>
      <c r="AH32" s="508">
        <v>8109.6320999999998</v>
      </c>
      <c r="AI32" s="508"/>
      <c r="AJ32" s="508"/>
      <c r="AK32" s="518">
        <f t="shared" si="6"/>
        <v>8109.6320999999998</v>
      </c>
      <c r="AL32" s="508"/>
      <c r="AM32" s="508"/>
      <c r="AN32" s="508"/>
      <c r="AO32" s="508"/>
      <c r="AP32" s="518">
        <f t="shared" si="7"/>
        <v>0</v>
      </c>
      <c r="AQ32" s="508">
        <v>26967.99</v>
      </c>
      <c r="AR32" s="508">
        <v>41542.9522</v>
      </c>
      <c r="AS32" s="508"/>
      <c r="AT32" s="508"/>
      <c r="AU32" s="518">
        <f t="shared" si="8"/>
        <v>68510.942200000005</v>
      </c>
      <c r="AV32" s="508"/>
      <c r="AW32" s="508"/>
      <c r="AX32" s="508"/>
      <c r="AY32" s="508"/>
      <c r="AZ32" s="518">
        <f t="shared" si="9"/>
        <v>0</v>
      </c>
      <c r="BA32" s="508"/>
      <c r="BB32" s="508"/>
      <c r="BC32" s="508"/>
      <c r="BD32" s="508"/>
      <c r="BE32" s="518">
        <f t="shared" si="10"/>
        <v>0</v>
      </c>
      <c r="BF32" s="508">
        <v>26967.99</v>
      </c>
      <c r="BG32" s="508">
        <v>1594518.7535000001</v>
      </c>
      <c r="BH32" s="508"/>
      <c r="BI32" s="508"/>
      <c r="BJ32" s="518">
        <f t="shared" si="11"/>
        <v>1621486.7435000001</v>
      </c>
      <c r="BK32" s="508">
        <v>1</v>
      </c>
      <c r="BL32" s="508">
        <v>3</v>
      </c>
      <c r="BM32" s="508"/>
      <c r="BN32" s="508"/>
      <c r="BO32" s="518">
        <f t="shared" si="12"/>
        <v>4</v>
      </c>
      <c r="BP32" s="508">
        <v>1371135.44</v>
      </c>
      <c r="BQ32" s="508">
        <v>6276770.9254999999</v>
      </c>
      <c r="BR32" s="508">
        <v>51168.6515</v>
      </c>
      <c r="BS32" s="508"/>
      <c r="BT32" s="518">
        <f t="shared" si="13"/>
        <v>7699075.0169999991</v>
      </c>
      <c r="BU32" s="508">
        <v>13</v>
      </c>
      <c r="BV32" s="508">
        <v>26</v>
      </c>
      <c r="BW32" s="508">
        <v>3</v>
      </c>
      <c r="BX32" s="508"/>
      <c r="BY32" s="518">
        <f t="shared" si="14"/>
        <v>42</v>
      </c>
      <c r="BZ32" s="519">
        <v>26967.99</v>
      </c>
      <c r="CA32" s="519">
        <v>1085128.9545</v>
      </c>
      <c r="CB32" s="519"/>
      <c r="CC32" s="519"/>
      <c r="CD32" s="518">
        <f t="shared" si="15"/>
        <v>1112096.9445</v>
      </c>
      <c r="CE32" s="519">
        <v>1</v>
      </c>
      <c r="CF32" s="519">
        <v>1</v>
      </c>
      <c r="CG32" s="519"/>
      <c r="CH32" s="519"/>
      <c r="CI32" s="518">
        <f t="shared" si="16"/>
        <v>2</v>
      </c>
      <c r="CJ32" s="519">
        <v>30000</v>
      </c>
      <c r="CK32" s="519">
        <v>1745559.0893999999</v>
      </c>
      <c r="CL32" s="519"/>
      <c r="CM32" s="519"/>
      <c r="CN32" s="518">
        <f t="shared" si="17"/>
        <v>1775559.0893999999</v>
      </c>
      <c r="CO32" s="519">
        <v>2</v>
      </c>
      <c r="CP32" s="519">
        <v>4</v>
      </c>
      <c r="CQ32" s="519"/>
      <c r="CR32" s="519"/>
      <c r="CS32" s="518">
        <f t="shared" si="18"/>
        <v>6</v>
      </c>
    </row>
    <row r="33" spans="1:97" s="436" customFormat="1">
      <c r="A33" s="458">
        <v>24</v>
      </c>
      <c r="B33" s="459" t="s">
        <v>605</v>
      </c>
      <c r="C33" s="508">
        <v>703796.49</v>
      </c>
      <c r="D33" s="508">
        <v>1368756.4282</v>
      </c>
      <c r="E33" s="508">
        <v>5894278</v>
      </c>
      <c r="F33" s="508"/>
      <c r="G33" s="518">
        <f t="shared" si="0"/>
        <v>7966830.9182000002</v>
      </c>
      <c r="H33" s="508"/>
      <c r="I33" s="508"/>
      <c r="J33" s="508"/>
      <c r="K33" s="508"/>
      <c r="L33" s="518">
        <f t="shared" si="1"/>
        <v>0</v>
      </c>
      <c r="M33" s="508"/>
      <c r="N33" s="508"/>
      <c r="O33" s="508"/>
      <c r="P33" s="508"/>
      <c r="Q33" s="518">
        <f t="shared" si="2"/>
        <v>0</v>
      </c>
      <c r="R33" s="508"/>
      <c r="S33" s="508"/>
      <c r="T33" s="508"/>
      <c r="U33" s="508"/>
      <c r="V33" s="518">
        <f t="shared" si="3"/>
        <v>0</v>
      </c>
      <c r="W33" s="508"/>
      <c r="X33" s="508"/>
      <c r="Y33" s="508"/>
      <c r="Z33" s="508"/>
      <c r="AA33" s="518">
        <f t="shared" si="4"/>
        <v>0</v>
      </c>
      <c r="AB33" s="508"/>
      <c r="AC33" s="508"/>
      <c r="AD33" s="508"/>
      <c r="AE33" s="508"/>
      <c r="AF33" s="518">
        <f t="shared" si="5"/>
        <v>0</v>
      </c>
      <c r="AG33" s="508">
        <v>23419.49</v>
      </c>
      <c r="AH33" s="508"/>
      <c r="AI33" s="508"/>
      <c r="AJ33" s="508"/>
      <c r="AK33" s="518">
        <f t="shared" si="6"/>
        <v>23419.49</v>
      </c>
      <c r="AL33" s="508"/>
      <c r="AM33" s="508"/>
      <c r="AN33" s="508"/>
      <c r="AO33" s="508"/>
      <c r="AP33" s="518">
        <f t="shared" si="7"/>
        <v>0</v>
      </c>
      <c r="AQ33" s="508"/>
      <c r="AR33" s="508"/>
      <c r="AS33" s="508"/>
      <c r="AT33" s="508"/>
      <c r="AU33" s="518">
        <f t="shared" si="8"/>
        <v>0</v>
      </c>
      <c r="AV33" s="508"/>
      <c r="AW33" s="508"/>
      <c r="AX33" s="508"/>
      <c r="AY33" s="508"/>
      <c r="AZ33" s="518">
        <f t="shared" si="9"/>
        <v>0</v>
      </c>
      <c r="BA33" s="508"/>
      <c r="BB33" s="508"/>
      <c r="BC33" s="508"/>
      <c r="BD33" s="508"/>
      <c r="BE33" s="518">
        <f t="shared" si="10"/>
        <v>0</v>
      </c>
      <c r="BF33" s="508"/>
      <c r="BG33" s="508"/>
      <c r="BH33" s="508"/>
      <c r="BI33" s="508"/>
      <c r="BJ33" s="518">
        <f t="shared" si="11"/>
        <v>0</v>
      </c>
      <c r="BK33" s="508"/>
      <c r="BL33" s="508"/>
      <c r="BM33" s="508"/>
      <c r="BN33" s="508"/>
      <c r="BO33" s="518">
        <f t="shared" si="12"/>
        <v>0</v>
      </c>
      <c r="BP33" s="508"/>
      <c r="BQ33" s="508">
        <v>579211.71180000005</v>
      </c>
      <c r="BR33" s="508"/>
      <c r="BS33" s="508"/>
      <c r="BT33" s="518">
        <f t="shared" si="13"/>
        <v>579211.71180000005</v>
      </c>
      <c r="BU33" s="508"/>
      <c r="BV33" s="508">
        <v>3</v>
      </c>
      <c r="BW33" s="508"/>
      <c r="BX33" s="508"/>
      <c r="BY33" s="518">
        <f t="shared" si="14"/>
        <v>3</v>
      </c>
      <c r="BZ33" s="519"/>
      <c r="CA33" s="519"/>
      <c r="CB33" s="519"/>
      <c r="CC33" s="519"/>
      <c r="CD33" s="518">
        <f t="shared" si="15"/>
        <v>0</v>
      </c>
      <c r="CE33" s="519"/>
      <c r="CF33" s="519"/>
      <c r="CG33" s="519"/>
      <c r="CH33" s="519"/>
      <c r="CI33" s="518">
        <f t="shared" si="16"/>
        <v>0</v>
      </c>
      <c r="CJ33" s="519"/>
      <c r="CK33" s="519">
        <v>112788.91800000001</v>
      </c>
      <c r="CL33" s="519"/>
      <c r="CM33" s="519"/>
      <c r="CN33" s="518">
        <f t="shared" si="17"/>
        <v>112788.91800000001</v>
      </c>
      <c r="CO33" s="519"/>
      <c r="CP33" s="519">
        <v>1</v>
      </c>
      <c r="CQ33" s="519"/>
      <c r="CR33" s="519"/>
      <c r="CS33" s="518">
        <f t="shared" si="18"/>
        <v>1</v>
      </c>
    </row>
    <row r="34" spans="1:97" s="436" customFormat="1">
      <c r="A34" s="458">
        <v>25</v>
      </c>
      <c r="B34" s="459" t="s">
        <v>606</v>
      </c>
      <c r="C34" s="508">
        <v>11804045.91</v>
      </c>
      <c r="D34" s="508">
        <v>66768135.153999999</v>
      </c>
      <c r="E34" s="508">
        <v>2505376.0273000002</v>
      </c>
      <c r="F34" s="508"/>
      <c r="G34" s="518">
        <f t="shared" si="0"/>
        <v>81077557.091299996</v>
      </c>
      <c r="H34" s="508">
        <v>226517.59</v>
      </c>
      <c r="I34" s="508">
        <v>972715.35569999996</v>
      </c>
      <c r="J34" s="508"/>
      <c r="K34" s="508"/>
      <c r="L34" s="518">
        <f t="shared" si="1"/>
        <v>1199232.9457</v>
      </c>
      <c r="M34" s="508">
        <v>135630.57999999999</v>
      </c>
      <c r="N34" s="508">
        <v>3689597.0532999998</v>
      </c>
      <c r="O34" s="508"/>
      <c r="P34" s="508"/>
      <c r="Q34" s="518">
        <f t="shared" si="2"/>
        <v>3825227.6332999999</v>
      </c>
      <c r="R34" s="508"/>
      <c r="S34" s="508"/>
      <c r="T34" s="508"/>
      <c r="U34" s="508"/>
      <c r="V34" s="518">
        <f t="shared" si="3"/>
        <v>0</v>
      </c>
      <c r="W34" s="508">
        <v>0</v>
      </c>
      <c r="X34" s="508">
        <v>684457.9142</v>
      </c>
      <c r="Y34" s="508"/>
      <c r="Z34" s="508"/>
      <c r="AA34" s="518">
        <f t="shared" si="4"/>
        <v>684457.9142</v>
      </c>
      <c r="AB34" s="508">
        <v>16789.02</v>
      </c>
      <c r="AC34" s="508">
        <v>798932.45250000001</v>
      </c>
      <c r="AD34" s="508"/>
      <c r="AE34" s="508"/>
      <c r="AF34" s="518">
        <f t="shared" si="5"/>
        <v>815721.47250000003</v>
      </c>
      <c r="AG34" s="508">
        <v>13961.95</v>
      </c>
      <c r="AH34" s="508">
        <v>110179.60900000477</v>
      </c>
      <c r="AI34" s="508"/>
      <c r="AJ34" s="508"/>
      <c r="AK34" s="518">
        <f t="shared" si="6"/>
        <v>124141.55900000477</v>
      </c>
      <c r="AL34" s="508"/>
      <c r="AM34" s="508"/>
      <c r="AN34" s="508"/>
      <c r="AO34" s="508"/>
      <c r="AP34" s="518">
        <f t="shared" si="7"/>
        <v>0</v>
      </c>
      <c r="AQ34" s="508"/>
      <c r="AR34" s="508">
        <v>659725.91020000004</v>
      </c>
      <c r="AS34" s="508"/>
      <c r="AT34" s="508"/>
      <c r="AU34" s="518">
        <f t="shared" si="8"/>
        <v>659725.91020000004</v>
      </c>
      <c r="AV34" s="508"/>
      <c r="AW34" s="508">
        <v>1362830.0318</v>
      </c>
      <c r="AX34" s="508"/>
      <c r="AY34" s="508"/>
      <c r="AZ34" s="518">
        <f t="shared" si="9"/>
        <v>1362830.0318</v>
      </c>
      <c r="BA34" s="508">
        <v>109849.59</v>
      </c>
      <c r="BB34" s="508">
        <v>1090343.9436000001</v>
      </c>
      <c r="BC34" s="508"/>
      <c r="BD34" s="508"/>
      <c r="BE34" s="518">
        <f t="shared" si="10"/>
        <v>1200193.5336000002</v>
      </c>
      <c r="BF34" s="508">
        <v>45801.14</v>
      </c>
      <c r="BG34" s="508">
        <v>4019548.3273</v>
      </c>
      <c r="BH34" s="508"/>
      <c r="BI34" s="508"/>
      <c r="BJ34" s="518">
        <f t="shared" si="11"/>
        <v>4065349.4673000001</v>
      </c>
      <c r="BK34" s="508">
        <v>1</v>
      </c>
      <c r="BL34" s="508">
        <v>17</v>
      </c>
      <c r="BM34" s="508"/>
      <c r="BN34" s="508"/>
      <c r="BO34" s="518">
        <f t="shared" si="12"/>
        <v>18</v>
      </c>
      <c r="BP34" s="508">
        <v>3017947.63</v>
      </c>
      <c r="BQ34" s="508">
        <v>16679515.042199999</v>
      </c>
      <c r="BR34" s="508">
        <v>837092.75399999996</v>
      </c>
      <c r="BS34" s="508"/>
      <c r="BT34" s="518">
        <f t="shared" si="13"/>
        <v>20534555.426199999</v>
      </c>
      <c r="BU34" s="508">
        <v>31</v>
      </c>
      <c r="BV34" s="508">
        <v>78</v>
      </c>
      <c r="BW34" s="508">
        <v>2</v>
      </c>
      <c r="BX34" s="508"/>
      <c r="BY34" s="518">
        <f t="shared" si="14"/>
        <v>111</v>
      </c>
      <c r="BZ34" s="519"/>
      <c r="CA34" s="519"/>
      <c r="CB34" s="519"/>
      <c r="CC34" s="519"/>
      <c r="CD34" s="518">
        <f t="shared" si="15"/>
        <v>0</v>
      </c>
      <c r="CE34" s="519"/>
      <c r="CF34" s="519"/>
      <c r="CG34" s="519"/>
      <c r="CH34" s="519"/>
      <c r="CI34" s="518">
        <f t="shared" si="16"/>
        <v>0</v>
      </c>
      <c r="CJ34" s="519">
        <v>779023.08</v>
      </c>
      <c r="CK34" s="519">
        <v>3219743.9556</v>
      </c>
      <c r="CL34" s="519">
        <v>683860.45200000005</v>
      </c>
      <c r="CM34" s="519"/>
      <c r="CN34" s="518">
        <f t="shared" si="17"/>
        <v>4682627.4876000006</v>
      </c>
      <c r="CO34" s="519">
        <v>4</v>
      </c>
      <c r="CP34" s="519">
        <v>8</v>
      </c>
      <c r="CQ34" s="519">
        <v>1</v>
      </c>
      <c r="CR34" s="519"/>
      <c r="CS34" s="518">
        <f t="shared" si="18"/>
        <v>13</v>
      </c>
    </row>
    <row r="35" spans="1:97" s="436" customFormat="1">
      <c r="A35" s="458">
        <v>26</v>
      </c>
      <c r="B35" s="459" t="s">
        <v>607</v>
      </c>
      <c r="C35" s="508">
        <v>14166345.289999999</v>
      </c>
      <c r="D35" s="508">
        <v>31162122.610599998</v>
      </c>
      <c r="E35" s="508"/>
      <c r="F35" s="508"/>
      <c r="G35" s="518">
        <f t="shared" si="0"/>
        <v>45328467.900600001</v>
      </c>
      <c r="H35" s="508">
        <v>1303828.6200000001</v>
      </c>
      <c r="I35" s="508">
        <v>2462957.5345999999</v>
      </c>
      <c r="J35" s="508"/>
      <c r="K35" s="508"/>
      <c r="L35" s="518">
        <f t="shared" si="1"/>
        <v>3766786.1546</v>
      </c>
      <c r="M35" s="508">
        <v>0</v>
      </c>
      <c r="N35" s="508">
        <v>2631663.4781999998</v>
      </c>
      <c r="O35" s="508"/>
      <c r="P35" s="508"/>
      <c r="Q35" s="518">
        <f t="shared" si="2"/>
        <v>2631663.4781999998</v>
      </c>
      <c r="R35" s="508"/>
      <c r="S35" s="508"/>
      <c r="T35" s="508"/>
      <c r="U35" s="508"/>
      <c r="V35" s="518">
        <f t="shared" si="3"/>
        <v>0</v>
      </c>
      <c r="W35" s="508">
        <v>46575.62</v>
      </c>
      <c r="X35" s="508">
        <v>0</v>
      </c>
      <c r="Y35" s="508"/>
      <c r="Z35" s="508"/>
      <c r="AA35" s="518">
        <f t="shared" si="4"/>
        <v>46575.62</v>
      </c>
      <c r="AB35" s="508"/>
      <c r="AC35" s="508">
        <v>1330041.4410999999</v>
      </c>
      <c r="AD35" s="508"/>
      <c r="AE35" s="508"/>
      <c r="AF35" s="518">
        <f t="shared" si="5"/>
        <v>1330041.4410999999</v>
      </c>
      <c r="AG35" s="508">
        <v>51075.15</v>
      </c>
      <c r="AH35" s="508">
        <v>57623.323299999996</v>
      </c>
      <c r="AI35" s="508"/>
      <c r="AJ35" s="508"/>
      <c r="AK35" s="518">
        <f t="shared" si="6"/>
        <v>108698.4733</v>
      </c>
      <c r="AL35" s="508"/>
      <c r="AM35" s="508"/>
      <c r="AN35" s="508"/>
      <c r="AO35" s="508"/>
      <c r="AP35" s="518">
        <f t="shared" si="7"/>
        <v>0</v>
      </c>
      <c r="AQ35" s="508"/>
      <c r="AR35" s="508">
        <v>163525.33110000001</v>
      </c>
      <c r="AS35" s="508"/>
      <c r="AT35" s="508"/>
      <c r="AU35" s="518">
        <f t="shared" si="8"/>
        <v>163525.33110000001</v>
      </c>
      <c r="AV35" s="508"/>
      <c r="AW35" s="508">
        <v>139313.31</v>
      </c>
      <c r="AX35" s="508"/>
      <c r="AY35" s="508"/>
      <c r="AZ35" s="518">
        <f t="shared" si="9"/>
        <v>139313.31</v>
      </c>
      <c r="BA35" s="508">
        <v>46575.62</v>
      </c>
      <c r="BB35" s="508">
        <v>263606.15279999998</v>
      </c>
      <c r="BC35" s="508"/>
      <c r="BD35" s="508"/>
      <c r="BE35" s="518">
        <f t="shared" si="10"/>
        <v>310181.77279999998</v>
      </c>
      <c r="BF35" s="508">
        <v>207374.76</v>
      </c>
      <c r="BG35" s="508">
        <v>1474362.4454999999</v>
      </c>
      <c r="BH35" s="508"/>
      <c r="BI35" s="508"/>
      <c r="BJ35" s="518">
        <f t="shared" si="11"/>
        <v>1681737.2054999999</v>
      </c>
      <c r="BK35" s="508">
        <v>4</v>
      </c>
      <c r="BL35" s="508">
        <v>6</v>
      </c>
      <c r="BM35" s="508"/>
      <c r="BN35" s="508"/>
      <c r="BO35" s="518">
        <f t="shared" si="12"/>
        <v>10</v>
      </c>
      <c r="BP35" s="508">
        <v>508191.18</v>
      </c>
      <c r="BQ35" s="508">
        <v>6280234.2435999997</v>
      </c>
      <c r="BR35" s="508"/>
      <c r="BS35" s="508"/>
      <c r="BT35" s="518">
        <f t="shared" si="13"/>
        <v>6788425.4235999994</v>
      </c>
      <c r="BU35" s="508">
        <v>9</v>
      </c>
      <c r="BV35" s="508">
        <v>20</v>
      </c>
      <c r="BW35" s="508"/>
      <c r="BX35" s="508"/>
      <c r="BY35" s="518">
        <f t="shared" si="14"/>
        <v>29</v>
      </c>
      <c r="BZ35" s="519"/>
      <c r="CA35" s="519"/>
      <c r="CB35" s="519"/>
      <c r="CC35" s="519"/>
      <c r="CD35" s="518">
        <f t="shared" si="15"/>
        <v>0</v>
      </c>
      <c r="CE35" s="519"/>
      <c r="CF35" s="519"/>
      <c r="CG35" s="519"/>
      <c r="CH35" s="519"/>
      <c r="CI35" s="518">
        <f t="shared" si="16"/>
        <v>0</v>
      </c>
      <c r="CJ35" s="519">
        <v>77777</v>
      </c>
      <c r="CK35" s="519">
        <v>1944208.3855000001</v>
      </c>
      <c r="CL35" s="519"/>
      <c r="CM35" s="519"/>
      <c r="CN35" s="518">
        <f t="shared" si="17"/>
        <v>2021985.3855000001</v>
      </c>
      <c r="CO35" s="519">
        <v>1</v>
      </c>
      <c r="CP35" s="519">
        <v>3</v>
      </c>
      <c r="CQ35" s="519"/>
      <c r="CR35" s="519"/>
      <c r="CS35" s="518">
        <f t="shared" si="18"/>
        <v>4</v>
      </c>
    </row>
    <row r="36" spans="1:97" s="436" customFormat="1">
      <c r="A36" s="458">
        <v>27</v>
      </c>
      <c r="B36" s="459" t="s">
        <v>608</v>
      </c>
      <c r="C36" s="508">
        <v>1077347.17</v>
      </c>
      <c r="D36" s="508">
        <v>12870265.838099999</v>
      </c>
      <c r="E36" s="508">
        <v>233946.61420000001</v>
      </c>
      <c r="F36" s="508"/>
      <c r="G36" s="518">
        <f t="shared" si="0"/>
        <v>14181559.622299999</v>
      </c>
      <c r="H36" s="508">
        <v>10860.01</v>
      </c>
      <c r="I36" s="508">
        <v>751271.45400000003</v>
      </c>
      <c r="J36" s="508"/>
      <c r="K36" s="508"/>
      <c r="L36" s="518">
        <f t="shared" si="1"/>
        <v>762131.46400000004</v>
      </c>
      <c r="M36" s="508">
        <v>25005.09</v>
      </c>
      <c r="N36" s="508">
        <v>260512.55619999999</v>
      </c>
      <c r="O36" s="508"/>
      <c r="P36" s="508"/>
      <c r="Q36" s="518">
        <f t="shared" si="2"/>
        <v>285517.64620000002</v>
      </c>
      <c r="R36" s="508">
        <v>205.17</v>
      </c>
      <c r="S36" s="508">
        <v>0.49530000000000002</v>
      </c>
      <c r="T36" s="508"/>
      <c r="U36" s="508"/>
      <c r="V36" s="518">
        <f t="shared" si="3"/>
        <v>205.66529999999997</v>
      </c>
      <c r="W36" s="508">
        <v>47.31</v>
      </c>
      <c r="X36" s="508">
        <v>62582.915000000001</v>
      </c>
      <c r="Y36" s="508">
        <v>0.55579999999999996</v>
      </c>
      <c r="Z36" s="508"/>
      <c r="AA36" s="518">
        <f t="shared" si="4"/>
        <v>62630.7808</v>
      </c>
      <c r="AB36" s="508"/>
      <c r="AC36" s="508"/>
      <c r="AD36" s="508"/>
      <c r="AE36" s="508"/>
      <c r="AF36" s="518">
        <f t="shared" si="5"/>
        <v>0</v>
      </c>
      <c r="AG36" s="508">
        <v>23099.3</v>
      </c>
      <c r="AH36" s="508">
        <v>21041.547900000001</v>
      </c>
      <c r="AI36" s="508"/>
      <c r="AJ36" s="508"/>
      <c r="AK36" s="518">
        <f t="shared" si="6"/>
        <v>44140.847900000001</v>
      </c>
      <c r="AL36" s="508"/>
      <c r="AM36" s="508"/>
      <c r="AN36" s="508"/>
      <c r="AO36" s="508"/>
      <c r="AP36" s="518">
        <f t="shared" si="7"/>
        <v>0</v>
      </c>
      <c r="AQ36" s="508"/>
      <c r="AR36" s="508">
        <v>251903.59669999999</v>
      </c>
      <c r="AS36" s="508"/>
      <c r="AT36" s="508"/>
      <c r="AU36" s="518">
        <f t="shared" si="8"/>
        <v>251903.59669999999</v>
      </c>
      <c r="AV36" s="508"/>
      <c r="AW36" s="508"/>
      <c r="AX36" s="508"/>
      <c r="AY36" s="508"/>
      <c r="AZ36" s="518">
        <f t="shared" si="9"/>
        <v>0</v>
      </c>
      <c r="BA36" s="508">
        <v>24989.27</v>
      </c>
      <c r="BB36" s="508"/>
      <c r="BC36" s="508"/>
      <c r="BD36" s="508"/>
      <c r="BE36" s="518">
        <f t="shared" si="10"/>
        <v>24989.27</v>
      </c>
      <c r="BF36" s="508"/>
      <c r="BG36" s="508">
        <v>920485.04669999995</v>
      </c>
      <c r="BH36" s="508"/>
      <c r="BI36" s="508"/>
      <c r="BJ36" s="518">
        <f t="shared" si="11"/>
        <v>920485.04669999995</v>
      </c>
      <c r="BK36" s="508"/>
      <c r="BL36" s="508">
        <v>6</v>
      </c>
      <c r="BM36" s="508"/>
      <c r="BN36" s="508"/>
      <c r="BO36" s="518">
        <f t="shared" si="12"/>
        <v>6</v>
      </c>
      <c r="BP36" s="508">
        <v>465200.06</v>
      </c>
      <c r="BQ36" s="508">
        <v>2296521.8829999999</v>
      </c>
      <c r="BR36" s="508"/>
      <c r="BS36" s="508"/>
      <c r="BT36" s="518">
        <f t="shared" si="13"/>
        <v>2761721.943</v>
      </c>
      <c r="BU36" s="508">
        <v>5</v>
      </c>
      <c r="BV36" s="508">
        <v>12</v>
      </c>
      <c r="BW36" s="508"/>
      <c r="BX36" s="508"/>
      <c r="BY36" s="518">
        <f t="shared" si="14"/>
        <v>17</v>
      </c>
      <c r="BZ36" s="519"/>
      <c r="CA36" s="519"/>
      <c r="CB36" s="519"/>
      <c r="CC36" s="519"/>
      <c r="CD36" s="518">
        <f t="shared" si="15"/>
        <v>0</v>
      </c>
      <c r="CE36" s="519"/>
      <c r="CF36" s="519"/>
      <c r="CG36" s="519"/>
      <c r="CH36" s="519"/>
      <c r="CI36" s="518">
        <f t="shared" si="16"/>
        <v>0</v>
      </c>
      <c r="CJ36" s="519"/>
      <c r="CK36" s="519">
        <v>495340</v>
      </c>
      <c r="CL36" s="519"/>
      <c r="CM36" s="519"/>
      <c r="CN36" s="518">
        <f t="shared" si="17"/>
        <v>495340</v>
      </c>
      <c r="CO36" s="519"/>
      <c r="CP36" s="519">
        <v>1</v>
      </c>
      <c r="CQ36" s="519"/>
      <c r="CR36" s="519"/>
      <c r="CS36" s="518">
        <f t="shared" si="18"/>
        <v>1</v>
      </c>
    </row>
    <row r="37" spans="1:97" s="436" customFormat="1">
      <c r="A37" s="458">
        <v>28</v>
      </c>
      <c r="B37" s="459" t="s">
        <v>609</v>
      </c>
      <c r="C37" s="508">
        <v>6851960.0700000003</v>
      </c>
      <c r="D37" s="508">
        <v>17632015.522700001</v>
      </c>
      <c r="E37" s="508">
        <v>0</v>
      </c>
      <c r="F37" s="508"/>
      <c r="G37" s="518">
        <f t="shared" si="0"/>
        <v>24483975.592700001</v>
      </c>
      <c r="H37" s="508"/>
      <c r="I37" s="508">
        <v>535166.35140000004</v>
      </c>
      <c r="J37" s="508"/>
      <c r="K37" s="508"/>
      <c r="L37" s="518">
        <f t="shared" si="1"/>
        <v>535166.35140000004</v>
      </c>
      <c r="M37" s="508"/>
      <c r="N37" s="508"/>
      <c r="O37" s="508"/>
      <c r="P37" s="508"/>
      <c r="Q37" s="518">
        <f t="shared" si="2"/>
        <v>0</v>
      </c>
      <c r="R37" s="508"/>
      <c r="S37" s="508">
        <v>37310.296699999999</v>
      </c>
      <c r="T37" s="508"/>
      <c r="U37" s="508"/>
      <c r="V37" s="518">
        <f t="shared" si="3"/>
        <v>37310.296699999999</v>
      </c>
      <c r="W37" s="508">
        <v>0</v>
      </c>
      <c r="X37" s="508"/>
      <c r="Y37" s="508"/>
      <c r="Z37" s="508"/>
      <c r="AA37" s="518">
        <f t="shared" si="4"/>
        <v>0</v>
      </c>
      <c r="AB37" s="508"/>
      <c r="AC37" s="508"/>
      <c r="AD37" s="508"/>
      <c r="AE37" s="508"/>
      <c r="AF37" s="518">
        <f t="shared" si="5"/>
        <v>0</v>
      </c>
      <c r="AG37" s="508">
        <v>13711.7</v>
      </c>
      <c r="AH37" s="508">
        <v>0</v>
      </c>
      <c r="AI37" s="508">
        <v>0</v>
      </c>
      <c r="AJ37" s="508"/>
      <c r="AK37" s="518">
        <f t="shared" si="6"/>
        <v>13711.7</v>
      </c>
      <c r="AL37" s="508"/>
      <c r="AM37" s="508"/>
      <c r="AN37" s="508"/>
      <c r="AO37" s="508"/>
      <c r="AP37" s="518">
        <f t="shared" si="7"/>
        <v>0</v>
      </c>
      <c r="AQ37" s="508"/>
      <c r="AR37" s="508">
        <v>55455.145799999998</v>
      </c>
      <c r="AS37" s="508"/>
      <c r="AT37" s="508"/>
      <c r="AU37" s="518">
        <f t="shared" si="8"/>
        <v>55455.145799999998</v>
      </c>
      <c r="AV37" s="508"/>
      <c r="AW37" s="508"/>
      <c r="AX37" s="508"/>
      <c r="AY37" s="508"/>
      <c r="AZ37" s="518">
        <f t="shared" si="9"/>
        <v>0</v>
      </c>
      <c r="BA37" s="508"/>
      <c r="BB37" s="508">
        <v>37310.296699999999</v>
      </c>
      <c r="BC37" s="508"/>
      <c r="BD37" s="508"/>
      <c r="BE37" s="518">
        <f t="shared" si="10"/>
        <v>37310.296699999999</v>
      </c>
      <c r="BF37" s="508"/>
      <c r="BG37" s="508">
        <v>535166.35140000004</v>
      </c>
      <c r="BH37" s="508"/>
      <c r="BI37" s="508"/>
      <c r="BJ37" s="518">
        <f t="shared" si="11"/>
        <v>535166.35140000004</v>
      </c>
      <c r="BK37" s="508"/>
      <c r="BL37" s="508">
        <v>1</v>
      </c>
      <c r="BM37" s="508"/>
      <c r="BN37" s="508"/>
      <c r="BO37" s="518">
        <f t="shared" si="12"/>
        <v>1</v>
      </c>
      <c r="BP37" s="508">
        <v>3365178.25</v>
      </c>
      <c r="BQ37" s="508">
        <v>5713752.3982999995</v>
      </c>
      <c r="BR37" s="508"/>
      <c r="BS37" s="508"/>
      <c r="BT37" s="518">
        <f t="shared" si="13"/>
        <v>9078930.6482999995</v>
      </c>
      <c r="BU37" s="508">
        <v>5</v>
      </c>
      <c r="BV37" s="508">
        <v>12</v>
      </c>
      <c r="BW37" s="508"/>
      <c r="BX37" s="508"/>
      <c r="BY37" s="518">
        <f t="shared" si="14"/>
        <v>17</v>
      </c>
      <c r="BZ37" s="519"/>
      <c r="CA37" s="519"/>
      <c r="CB37" s="519"/>
      <c r="CC37" s="519"/>
      <c r="CD37" s="518">
        <f t="shared" si="15"/>
        <v>0</v>
      </c>
      <c r="CE37" s="519"/>
      <c r="CF37" s="519"/>
      <c r="CG37" s="519"/>
      <c r="CH37" s="519"/>
      <c r="CI37" s="518">
        <f t="shared" si="16"/>
        <v>0</v>
      </c>
      <c r="CJ37" s="519">
        <v>750000</v>
      </c>
      <c r="CK37" s="519">
        <v>4880886.9050000003</v>
      </c>
      <c r="CL37" s="519"/>
      <c r="CM37" s="519"/>
      <c r="CN37" s="518">
        <f t="shared" si="17"/>
        <v>5630886.9050000003</v>
      </c>
      <c r="CO37" s="519">
        <v>1</v>
      </c>
      <c r="CP37" s="519">
        <v>5</v>
      </c>
      <c r="CQ37" s="519"/>
      <c r="CR37" s="519"/>
      <c r="CS37" s="518">
        <f t="shared" si="18"/>
        <v>6</v>
      </c>
    </row>
    <row r="38" spans="1:97" s="523" customFormat="1">
      <c r="A38" s="468">
        <v>29</v>
      </c>
      <c r="B38" s="520" t="s">
        <v>610</v>
      </c>
      <c r="C38" s="521">
        <f>C39+C40+C45+C46+C47+C48+C49</f>
        <v>7993284.7100000009</v>
      </c>
      <c r="D38" s="521">
        <f t="shared" ref="D38:BN38" si="19">D39+D40+D45+D46+D47+D48+D49</f>
        <v>47755171.746699996</v>
      </c>
      <c r="E38" s="521">
        <f t="shared" si="19"/>
        <v>1086958.2771999999</v>
      </c>
      <c r="F38" s="521">
        <f t="shared" si="19"/>
        <v>0</v>
      </c>
      <c r="G38" s="461">
        <f t="shared" si="0"/>
        <v>56835414.733899996</v>
      </c>
      <c r="H38" s="521">
        <f t="shared" si="19"/>
        <v>197713.88</v>
      </c>
      <c r="I38" s="521">
        <f t="shared" si="19"/>
        <v>794052.83040000009</v>
      </c>
      <c r="J38" s="521">
        <f t="shared" si="19"/>
        <v>0</v>
      </c>
      <c r="K38" s="521">
        <f t="shared" si="19"/>
        <v>0</v>
      </c>
      <c r="L38" s="461">
        <f t="shared" si="1"/>
        <v>991766.7104000001</v>
      </c>
      <c r="M38" s="521">
        <f t="shared" si="19"/>
        <v>166420.46</v>
      </c>
      <c r="N38" s="521">
        <f t="shared" si="19"/>
        <v>809757.01529999997</v>
      </c>
      <c r="O38" s="521">
        <f t="shared" si="19"/>
        <v>0</v>
      </c>
      <c r="P38" s="521">
        <f t="shared" si="19"/>
        <v>0</v>
      </c>
      <c r="Q38" s="461">
        <f t="shared" si="2"/>
        <v>976177.47529999993</v>
      </c>
      <c r="R38" s="521">
        <f t="shared" si="19"/>
        <v>23347.64</v>
      </c>
      <c r="S38" s="521">
        <f t="shared" si="19"/>
        <v>59307.578300000001</v>
      </c>
      <c r="T38" s="521">
        <f t="shared" si="19"/>
        <v>0</v>
      </c>
      <c r="U38" s="521">
        <f t="shared" si="19"/>
        <v>0</v>
      </c>
      <c r="V38" s="461">
        <f t="shared" si="3"/>
        <v>82655.218300000008</v>
      </c>
      <c r="W38" s="521">
        <f t="shared" si="19"/>
        <v>30882.03</v>
      </c>
      <c r="X38" s="521">
        <f t="shared" si="19"/>
        <v>311562.81689999998</v>
      </c>
      <c r="Y38" s="521">
        <f t="shared" si="19"/>
        <v>0</v>
      </c>
      <c r="Z38" s="521">
        <f t="shared" si="19"/>
        <v>0</v>
      </c>
      <c r="AA38" s="461">
        <f t="shared" si="4"/>
        <v>342444.8469</v>
      </c>
      <c r="AB38" s="521">
        <f t="shared" si="19"/>
        <v>169325.00999999998</v>
      </c>
      <c r="AC38" s="521">
        <f t="shared" si="19"/>
        <v>381173.15170000005</v>
      </c>
      <c r="AD38" s="521">
        <f t="shared" si="19"/>
        <v>0</v>
      </c>
      <c r="AE38" s="521">
        <f t="shared" si="19"/>
        <v>0</v>
      </c>
      <c r="AF38" s="461">
        <f t="shared" si="5"/>
        <v>550498.16170000006</v>
      </c>
      <c r="AG38" s="521">
        <f t="shared" si="19"/>
        <v>269869.57</v>
      </c>
      <c r="AH38" s="521">
        <f t="shared" si="19"/>
        <v>120264.60190000001</v>
      </c>
      <c r="AI38" s="521">
        <f t="shared" si="19"/>
        <v>0</v>
      </c>
      <c r="AJ38" s="521">
        <f t="shared" si="19"/>
        <v>0</v>
      </c>
      <c r="AK38" s="461">
        <f t="shared" si="6"/>
        <v>390134.17190000002</v>
      </c>
      <c r="AL38" s="521">
        <f t="shared" si="19"/>
        <v>0</v>
      </c>
      <c r="AM38" s="521">
        <f t="shared" si="19"/>
        <v>0</v>
      </c>
      <c r="AN38" s="521">
        <f t="shared" si="19"/>
        <v>0</v>
      </c>
      <c r="AO38" s="521">
        <f t="shared" si="19"/>
        <v>0</v>
      </c>
      <c r="AP38" s="461">
        <f t="shared" si="7"/>
        <v>0</v>
      </c>
      <c r="AQ38" s="521">
        <f t="shared" si="19"/>
        <v>165171.10999999999</v>
      </c>
      <c r="AR38" s="521">
        <f t="shared" si="19"/>
        <v>390145.23859999998</v>
      </c>
      <c r="AS38" s="521">
        <f t="shared" si="19"/>
        <v>0</v>
      </c>
      <c r="AT38" s="521">
        <f t="shared" si="19"/>
        <v>0</v>
      </c>
      <c r="AU38" s="461">
        <f t="shared" si="8"/>
        <v>555316.34859999991</v>
      </c>
      <c r="AV38" s="521">
        <f t="shared" si="19"/>
        <v>119093.29000000001</v>
      </c>
      <c r="AW38" s="521">
        <f t="shared" si="19"/>
        <v>41520.760900000001</v>
      </c>
      <c r="AX38" s="521">
        <f t="shared" si="19"/>
        <v>0</v>
      </c>
      <c r="AY38" s="521">
        <f t="shared" si="19"/>
        <v>0</v>
      </c>
      <c r="AZ38" s="461">
        <f t="shared" si="9"/>
        <v>160614.0509</v>
      </c>
      <c r="BA38" s="521">
        <f t="shared" si="19"/>
        <v>74447.650000000009</v>
      </c>
      <c r="BB38" s="521">
        <f t="shared" si="19"/>
        <v>991061.01549999998</v>
      </c>
      <c r="BC38" s="521">
        <f t="shared" si="19"/>
        <v>0</v>
      </c>
      <c r="BD38" s="521">
        <f t="shared" si="19"/>
        <v>0</v>
      </c>
      <c r="BE38" s="461">
        <f t="shared" si="10"/>
        <v>1065508.6654999999</v>
      </c>
      <c r="BF38" s="521">
        <f t="shared" si="19"/>
        <v>42251.130000000005</v>
      </c>
      <c r="BG38" s="521">
        <f t="shared" si="19"/>
        <v>988921.84000000008</v>
      </c>
      <c r="BH38" s="521">
        <f t="shared" si="19"/>
        <v>0</v>
      </c>
      <c r="BI38" s="521">
        <f t="shared" si="19"/>
        <v>0</v>
      </c>
      <c r="BJ38" s="461">
        <f t="shared" si="11"/>
        <v>1031172.9700000001</v>
      </c>
      <c r="BK38" s="521">
        <f t="shared" si="19"/>
        <v>6</v>
      </c>
      <c r="BL38" s="521">
        <f t="shared" si="19"/>
        <v>26</v>
      </c>
      <c r="BM38" s="521">
        <f t="shared" si="19"/>
        <v>0</v>
      </c>
      <c r="BN38" s="521">
        <f t="shared" si="19"/>
        <v>0</v>
      </c>
      <c r="BO38" s="461">
        <f t="shared" si="12"/>
        <v>32</v>
      </c>
      <c r="BP38" s="521">
        <f t="shared" ref="BP38:CR38" si="20">BP39+BP40+BP45+BP46+BP47+BP48+BP49</f>
        <v>1947351.92</v>
      </c>
      <c r="BQ38" s="521">
        <f t="shared" si="20"/>
        <v>10046867.9364</v>
      </c>
      <c r="BR38" s="521">
        <f t="shared" si="20"/>
        <v>647902.25539999991</v>
      </c>
      <c r="BS38" s="521">
        <f t="shared" si="20"/>
        <v>0</v>
      </c>
      <c r="BT38" s="461">
        <f t="shared" si="13"/>
        <v>12642122.1118</v>
      </c>
      <c r="BU38" s="521">
        <f t="shared" si="20"/>
        <v>529</v>
      </c>
      <c r="BV38" s="521">
        <f t="shared" si="20"/>
        <v>128</v>
      </c>
      <c r="BW38" s="521">
        <f t="shared" si="20"/>
        <v>3</v>
      </c>
      <c r="BX38" s="521">
        <f t="shared" si="20"/>
        <v>0</v>
      </c>
      <c r="BY38" s="461">
        <f t="shared" si="14"/>
        <v>660</v>
      </c>
      <c r="BZ38" s="522">
        <f t="shared" si="20"/>
        <v>4323.2700000000004</v>
      </c>
      <c r="CA38" s="522">
        <f t="shared" si="20"/>
        <v>0</v>
      </c>
      <c r="CB38" s="522">
        <f t="shared" si="20"/>
        <v>0</v>
      </c>
      <c r="CC38" s="522">
        <f t="shared" si="20"/>
        <v>0</v>
      </c>
      <c r="CD38" s="461">
        <f t="shared" si="15"/>
        <v>4323.2700000000004</v>
      </c>
      <c r="CE38" s="522">
        <f t="shared" si="20"/>
        <v>2</v>
      </c>
      <c r="CF38" s="522">
        <f t="shared" si="20"/>
        <v>0</v>
      </c>
      <c r="CG38" s="522">
        <f t="shared" si="20"/>
        <v>0</v>
      </c>
      <c r="CH38" s="522">
        <f t="shared" si="20"/>
        <v>0</v>
      </c>
      <c r="CI38" s="461">
        <f t="shared" si="16"/>
        <v>2</v>
      </c>
      <c r="CJ38" s="522">
        <f t="shared" si="20"/>
        <v>47630.649999999994</v>
      </c>
      <c r="CK38" s="522">
        <f t="shared" si="20"/>
        <v>2759164.1924999999</v>
      </c>
      <c r="CL38" s="522">
        <f t="shared" si="20"/>
        <v>0</v>
      </c>
      <c r="CM38" s="522">
        <f t="shared" si="20"/>
        <v>0</v>
      </c>
      <c r="CN38" s="461">
        <f t="shared" si="17"/>
        <v>2806794.8424999998</v>
      </c>
      <c r="CO38" s="522">
        <f t="shared" si="20"/>
        <v>10</v>
      </c>
      <c r="CP38" s="522">
        <f t="shared" si="20"/>
        <v>12</v>
      </c>
      <c r="CQ38" s="522">
        <f t="shared" si="20"/>
        <v>0</v>
      </c>
      <c r="CR38" s="522">
        <f t="shared" si="20"/>
        <v>0</v>
      </c>
      <c r="CS38" s="461">
        <f t="shared" si="18"/>
        <v>22</v>
      </c>
    </row>
    <row r="39" spans="1:97" s="436" customFormat="1">
      <c r="A39" s="458">
        <v>30</v>
      </c>
      <c r="B39" s="459" t="s">
        <v>611</v>
      </c>
      <c r="C39" s="508"/>
      <c r="D39" s="508"/>
      <c r="E39" s="508"/>
      <c r="F39" s="508"/>
      <c r="G39" s="518">
        <f t="shared" si="0"/>
        <v>0</v>
      </c>
      <c r="H39" s="508"/>
      <c r="I39" s="508"/>
      <c r="J39" s="508"/>
      <c r="K39" s="508"/>
      <c r="L39" s="518">
        <f t="shared" si="1"/>
        <v>0</v>
      </c>
      <c r="M39" s="508"/>
      <c r="N39" s="508"/>
      <c r="O39" s="508"/>
      <c r="P39" s="508"/>
      <c r="Q39" s="518">
        <f t="shared" si="2"/>
        <v>0</v>
      </c>
      <c r="R39" s="508"/>
      <c r="S39" s="508"/>
      <c r="T39" s="508"/>
      <c r="U39" s="508"/>
      <c r="V39" s="518">
        <f t="shared" si="3"/>
        <v>0</v>
      </c>
      <c r="W39" s="508"/>
      <c r="X39" s="508"/>
      <c r="Y39" s="508"/>
      <c r="Z39" s="508"/>
      <c r="AA39" s="518">
        <f t="shared" si="4"/>
        <v>0</v>
      </c>
      <c r="AB39" s="508"/>
      <c r="AC39" s="508"/>
      <c r="AD39" s="508"/>
      <c r="AE39" s="508"/>
      <c r="AF39" s="518">
        <f t="shared" si="5"/>
        <v>0</v>
      </c>
      <c r="AG39" s="508"/>
      <c r="AH39" s="508"/>
      <c r="AI39" s="508"/>
      <c r="AJ39" s="508"/>
      <c r="AK39" s="518">
        <f t="shared" si="6"/>
        <v>0</v>
      </c>
      <c r="AL39" s="508"/>
      <c r="AM39" s="508"/>
      <c r="AN39" s="508"/>
      <c r="AO39" s="508"/>
      <c r="AP39" s="518">
        <f t="shared" si="7"/>
        <v>0</v>
      </c>
      <c r="AQ39" s="508"/>
      <c r="AR39" s="508"/>
      <c r="AS39" s="508"/>
      <c r="AT39" s="508"/>
      <c r="AU39" s="518">
        <f t="shared" si="8"/>
        <v>0</v>
      </c>
      <c r="AV39" s="508"/>
      <c r="AW39" s="508"/>
      <c r="AX39" s="508"/>
      <c r="AY39" s="508"/>
      <c r="AZ39" s="518">
        <f t="shared" si="9"/>
        <v>0</v>
      </c>
      <c r="BA39" s="508"/>
      <c r="BB39" s="508"/>
      <c r="BC39" s="508"/>
      <c r="BD39" s="508"/>
      <c r="BE39" s="518">
        <f t="shared" si="10"/>
        <v>0</v>
      </c>
      <c r="BF39" s="508"/>
      <c r="BG39" s="508"/>
      <c r="BH39" s="508"/>
      <c r="BI39" s="508"/>
      <c r="BJ39" s="518">
        <f t="shared" si="11"/>
        <v>0</v>
      </c>
      <c r="BK39" s="508"/>
      <c r="BL39" s="508"/>
      <c r="BM39" s="508"/>
      <c r="BN39" s="508"/>
      <c r="BO39" s="518">
        <f t="shared" si="12"/>
        <v>0</v>
      </c>
      <c r="BP39" s="508"/>
      <c r="BQ39" s="508"/>
      <c r="BR39" s="508"/>
      <c r="BS39" s="508"/>
      <c r="BT39" s="518">
        <f t="shared" si="13"/>
        <v>0</v>
      </c>
      <c r="BU39" s="508"/>
      <c r="BV39" s="508"/>
      <c r="BW39" s="508"/>
      <c r="BX39" s="508"/>
      <c r="BY39" s="518">
        <f t="shared" si="14"/>
        <v>0</v>
      </c>
      <c r="BZ39" s="519"/>
      <c r="CA39" s="519"/>
      <c r="CB39" s="519"/>
      <c r="CC39" s="519"/>
      <c r="CD39" s="518">
        <f t="shared" si="15"/>
        <v>0</v>
      </c>
      <c r="CE39" s="519"/>
      <c r="CF39" s="519"/>
      <c r="CG39" s="519"/>
      <c r="CH39" s="519"/>
      <c r="CI39" s="518">
        <f t="shared" si="16"/>
        <v>0</v>
      </c>
      <c r="CJ39" s="519"/>
      <c r="CK39" s="519"/>
      <c r="CL39" s="519"/>
      <c r="CM39" s="519"/>
      <c r="CN39" s="518">
        <f t="shared" si="17"/>
        <v>0</v>
      </c>
      <c r="CO39" s="519"/>
      <c r="CP39" s="519"/>
      <c r="CQ39" s="519"/>
      <c r="CR39" s="519"/>
      <c r="CS39" s="518">
        <f t="shared" si="18"/>
        <v>0</v>
      </c>
    </row>
    <row r="40" spans="1:97" s="436" customFormat="1">
      <c r="A40" s="458">
        <v>31</v>
      </c>
      <c r="B40" s="459" t="s">
        <v>612</v>
      </c>
      <c r="C40" s="508">
        <f>SUM(C41,C43)</f>
        <v>1946367.22</v>
      </c>
      <c r="D40" s="508">
        <f t="shared" ref="D40:BN40" si="21">SUM(D41,D43)</f>
        <v>401217.22700000001</v>
      </c>
      <c r="E40" s="508">
        <f t="shared" si="21"/>
        <v>53856.178899999999</v>
      </c>
      <c r="F40" s="508">
        <f t="shared" si="21"/>
        <v>0</v>
      </c>
      <c r="G40" s="461">
        <f t="shared" si="0"/>
        <v>2401440.6259000003</v>
      </c>
      <c r="H40" s="508">
        <f t="shared" si="21"/>
        <v>69854.260000000009</v>
      </c>
      <c r="I40" s="508">
        <f t="shared" si="21"/>
        <v>18374.166700000002</v>
      </c>
      <c r="J40" s="508">
        <f t="shared" si="21"/>
        <v>0</v>
      </c>
      <c r="K40" s="508">
        <f t="shared" si="21"/>
        <v>0</v>
      </c>
      <c r="L40" s="461">
        <f t="shared" si="1"/>
        <v>88228.426700000011</v>
      </c>
      <c r="M40" s="508">
        <f t="shared" si="21"/>
        <v>43152.07</v>
      </c>
      <c r="N40" s="508">
        <f t="shared" si="21"/>
        <v>20075.288100000002</v>
      </c>
      <c r="O40" s="508">
        <f t="shared" si="21"/>
        <v>0</v>
      </c>
      <c r="P40" s="508">
        <f t="shared" si="21"/>
        <v>0</v>
      </c>
      <c r="Q40" s="461">
        <f t="shared" si="2"/>
        <v>63227.358099999998</v>
      </c>
      <c r="R40" s="508">
        <f t="shared" si="21"/>
        <v>1564.63</v>
      </c>
      <c r="S40" s="508">
        <f t="shared" si="21"/>
        <v>6182.3633</v>
      </c>
      <c r="T40" s="508">
        <f t="shared" si="21"/>
        <v>0</v>
      </c>
      <c r="U40" s="508">
        <f t="shared" si="21"/>
        <v>0</v>
      </c>
      <c r="V40" s="461">
        <f t="shared" si="3"/>
        <v>7746.9933000000001</v>
      </c>
      <c r="W40" s="508">
        <f t="shared" si="21"/>
        <v>18528.43</v>
      </c>
      <c r="X40" s="508">
        <f t="shared" si="21"/>
        <v>23406.647700000001</v>
      </c>
      <c r="Y40" s="508">
        <f t="shared" si="21"/>
        <v>0</v>
      </c>
      <c r="Z40" s="508">
        <f t="shared" si="21"/>
        <v>0</v>
      </c>
      <c r="AA40" s="461">
        <f t="shared" si="4"/>
        <v>41935.077700000002</v>
      </c>
      <c r="AB40" s="508">
        <f t="shared" si="21"/>
        <v>106729.06</v>
      </c>
      <c r="AC40" s="508">
        <f t="shared" si="21"/>
        <v>15283.7554</v>
      </c>
      <c r="AD40" s="508">
        <f t="shared" si="21"/>
        <v>0</v>
      </c>
      <c r="AE40" s="508">
        <f t="shared" si="21"/>
        <v>0</v>
      </c>
      <c r="AF40" s="461">
        <f t="shared" si="5"/>
        <v>122012.81539999999</v>
      </c>
      <c r="AG40" s="508">
        <f t="shared" si="21"/>
        <v>104101.75</v>
      </c>
      <c r="AH40" s="508">
        <f t="shared" si="21"/>
        <v>31333.771800000002</v>
      </c>
      <c r="AI40" s="508">
        <f t="shared" si="21"/>
        <v>0</v>
      </c>
      <c r="AJ40" s="508">
        <f t="shared" si="21"/>
        <v>0</v>
      </c>
      <c r="AK40" s="461">
        <f t="shared" si="6"/>
        <v>135435.52179999999</v>
      </c>
      <c r="AL40" s="508">
        <f t="shared" si="21"/>
        <v>0</v>
      </c>
      <c r="AM40" s="508">
        <f t="shared" si="21"/>
        <v>0</v>
      </c>
      <c r="AN40" s="508">
        <f t="shared" si="21"/>
        <v>0</v>
      </c>
      <c r="AO40" s="508">
        <f t="shared" si="21"/>
        <v>0</v>
      </c>
      <c r="AP40" s="461">
        <f t="shared" si="7"/>
        <v>0</v>
      </c>
      <c r="AQ40" s="508">
        <f t="shared" si="21"/>
        <v>74789.13</v>
      </c>
      <c r="AR40" s="508">
        <f t="shared" si="21"/>
        <v>538.60789999999997</v>
      </c>
      <c r="AS40" s="508">
        <f t="shared" si="21"/>
        <v>0</v>
      </c>
      <c r="AT40" s="508">
        <f t="shared" si="21"/>
        <v>0</v>
      </c>
      <c r="AU40" s="461">
        <f t="shared" si="8"/>
        <v>75327.737900000007</v>
      </c>
      <c r="AV40" s="508">
        <f t="shared" si="21"/>
        <v>29187.99</v>
      </c>
      <c r="AW40" s="508">
        <f t="shared" si="21"/>
        <v>20075.288100000002</v>
      </c>
      <c r="AX40" s="508">
        <f t="shared" si="21"/>
        <v>0</v>
      </c>
      <c r="AY40" s="508">
        <f t="shared" si="21"/>
        <v>0</v>
      </c>
      <c r="AZ40" s="461">
        <f t="shared" si="9"/>
        <v>49263.278100000003</v>
      </c>
      <c r="BA40" s="508">
        <f t="shared" si="21"/>
        <v>33288.58</v>
      </c>
      <c r="BB40" s="508">
        <f t="shared" si="21"/>
        <v>2980.6341000000002</v>
      </c>
      <c r="BC40" s="508">
        <f t="shared" si="21"/>
        <v>0</v>
      </c>
      <c r="BD40" s="508">
        <f t="shared" si="21"/>
        <v>0</v>
      </c>
      <c r="BE40" s="461">
        <f t="shared" si="10"/>
        <v>36269.214100000005</v>
      </c>
      <c r="BF40" s="508">
        <f t="shared" si="21"/>
        <v>36575.65</v>
      </c>
      <c r="BG40" s="508">
        <f t="shared" si="21"/>
        <v>81778.132500000007</v>
      </c>
      <c r="BH40" s="508">
        <f t="shared" si="21"/>
        <v>0</v>
      </c>
      <c r="BI40" s="508">
        <f t="shared" si="21"/>
        <v>0</v>
      </c>
      <c r="BJ40" s="461">
        <f t="shared" si="11"/>
        <v>118353.7825</v>
      </c>
      <c r="BK40" s="508">
        <f t="shared" si="21"/>
        <v>5</v>
      </c>
      <c r="BL40" s="508">
        <f t="shared" si="21"/>
        <v>6</v>
      </c>
      <c r="BM40" s="508">
        <f t="shared" si="21"/>
        <v>0</v>
      </c>
      <c r="BN40" s="508">
        <f t="shared" si="21"/>
        <v>0</v>
      </c>
      <c r="BO40" s="461">
        <f t="shared" si="12"/>
        <v>11</v>
      </c>
      <c r="BP40" s="508">
        <f t="shared" ref="BP40:CR40" si="22">SUM(BP41,BP43)</f>
        <v>691701.62</v>
      </c>
      <c r="BQ40" s="508">
        <f t="shared" si="22"/>
        <v>108608.32269999999</v>
      </c>
      <c r="BR40" s="508">
        <f t="shared" si="22"/>
        <v>0</v>
      </c>
      <c r="BS40" s="508">
        <f t="shared" si="22"/>
        <v>0</v>
      </c>
      <c r="BT40" s="461">
        <f t="shared" si="13"/>
        <v>800309.94270000001</v>
      </c>
      <c r="BU40" s="508">
        <f t="shared" si="22"/>
        <v>377</v>
      </c>
      <c r="BV40" s="508">
        <f t="shared" si="22"/>
        <v>13</v>
      </c>
      <c r="BW40" s="508">
        <f t="shared" si="22"/>
        <v>0</v>
      </c>
      <c r="BX40" s="508">
        <f t="shared" si="22"/>
        <v>0</v>
      </c>
      <c r="BY40" s="461">
        <f t="shared" si="14"/>
        <v>390</v>
      </c>
      <c r="BZ40" s="519">
        <f t="shared" si="22"/>
        <v>4323.2700000000004</v>
      </c>
      <c r="CA40" s="519">
        <f t="shared" si="22"/>
        <v>0</v>
      </c>
      <c r="CB40" s="519">
        <f t="shared" si="22"/>
        <v>0</v>
      </c>
      <c r="CC40" s="519">
        <f t="shared" si="22"/>
        <v>0</v>
      </c>
      <c r="CD40" s="461">
        <f t="shared" si="15"/>
        <v>4323.2700000000004</v>
      </c>
      <c r="CE40" s="519">
        <f t="shared" si="22"/>
        <v>2</v>
      </c>
      <c r="CF40" s="519">
        <f t="shared" si="22"/>
        <v>0</v>
      </c>
      <c r="CG40" s="519">
        <f t="shared" si="22"/>
        <v>0</v>
      </c>
      <c r="CH40" s="519">
        <f t="shared" si="22"/>
        <v>0</v>
      </c>
      <c r="CI40" s="461">
        <f t="shared" si="16"/>
        <v>2</v>
      </c>
      <c r="CJ40" s="519">
        <f t="shared" si="22"/>
        <v>45908.899999999994</v>
      </c>
      <c r="CK40" s="519">
        <f t="shared" si="22"/>
        <v>0</v>
      </c>
      <c r="CL40" s="519">
        <f t="shared" si="22"/>
        <v>0</v>
      </c>
      <c r="CM40" s="519">
        <f t="shared" si="22"/>
        <v>0</v>
      </c>
      <c r="CN40" s="461">
        <f t="shared" si="17"/>
        <v>45908.899999999994</v>
      </c>
      <c r="CO40" s="519">
        <f t="shared" si="22"/>
        <v>9</v>
      </c>
      <c r="CP40" s="519">
        <f t="shared" si="22"/>
        <v>0</v>
      </c>
      <c r="CQ40" s="519">
        <f t="shared" si="22"/>
        <v>0</v>
      </c>
      <c r="CR40" s="519">
        <f t="shared" si="22"/>
        <v>0</v>
      </c>
      <c r="CS40" s="461">
        <f t="shared" si="18"/>
        <v>9</v>
      </c>
    </row>
    <row r="41" spans="1:97" s="436" customFormat="1">
      <c r="A41" s="458">
        <v>31.1</v>
      </c>
      <c r="B41" s="475" t="s">
        <v>613</v>
      </c>
      <c r="C41" s="508">
        <v>354960</v>
      </c>
      <c r="D41" s="508">
        <v>310833.37920000002</v>
      </c>
      <c r="E41" s="508">
        <v>15675.3277</v>
      </c>
      <c r="F41" s="508"/>
      <c r="G41" s="518">
        <f t="shared" si="0"/>
        <v>681468.70690000011</v>
      </c>
      <c r="H41" s="508">
        <v>36420</v>
      </c>
      <c r="I41" s="508">
        <v>18374.166700000002</v>
      </c>
      <c r="J41" s="508"/>
      <c r="K41" s="508"/>
      <c r="L41" s="518">
        <f t="shared" si="1"/>
        <v>54794.166700000002</v>
      </c>
      <c r="M41" s="508">
        <v>12153.75</v>
      </c>
      <c r="N41" s="508">
        <v>20075.288100000002</v>
      </c>
      <c r="O41" s="508"/>
      <c r="P41" s="508"/>
      <c r="Q41" s="518">
        <f t="shared" si="2"/>
        <v>32229.038100000002</v>
      </c>
      <c r="R41" s="508"/>
      <c r="S41" s="508">
        <v>6182.3633</v>
      </c>
      <c r="T41" s="508"/>
      <c r="U41" s="508"/>
      <c r="V41" s="518">
        <f t="shared" si="3"/>
        <v>6182.3633</v>
      </c>
      <c r="W41" s="508"/>
      <c r="X41" s="508">
        <v>18624.784</v>
      </c>
      <c r="Y41" s="508"/>
      <c r="Z41" s="508"/>
      <c r="AA41" s="518">
        <f t="shared" si="4"/>
        <v>18624.784</v>
      </c>
      <c r="AB41" s="508"/>
      <c r="AC41" s="508"/>
      <c r="AD41" s="508"/>
      <c r="AE41" s="508"/>
      <c r="AF41" s="518">
        <f t="shared" si="5"/>
        <v>0</v>
      </c>
      <c r="AG41" s="508">
        <v>2085.0300000000002</v>
      </c>
      <c r="AH41" s="508">
        <v>11084.3716</v>
      </c>
      <c r="AI41" s="508"/>
      <c r="AJ41" s="508"/>
      <c r="AK41" s="518">
        <f t="shared" si="6"/>
        <v>13169.401600000001</v>
      </c>
      <c r="AL41" s="508"/>
      <c r="AM41" s="508"/>
      <c r="AN41" s="508"/>
      <c r="AO41" s="508"/>
      <c r="AP41" s="518">
        <f t="shared" si="7"/>
        <v>0</v>
      </c>
      <c r="AQ41" s="508">
        <v>12153.75</v>
      </c>
      <c r="AR41" s="508"/>
      <c r="AS41" s="508"/>
      <c r="AT41" s="508"/>
      <c r="AU41" s="518">
        <f t="shared" si="8"/>
        <v>12153.75</v>
      </c>
      <c r="AV41" s="508"/>
      <c r="AW41" s="508">
        <v>20075.288100000002</v>
      </c>
      <c r="AX41" s="508"/>
      <c r="AY41" s="508"/>
      <c r="AZ41" s="518">
        <f t="shared" si="9"/>
        <v>20075.288100000002</v>
      </c>
      <c r="BA41" s="508"/>
      <c r="BB41" s="508"/>
      <c r="BC41" s="508"/>
      <c r="BD41" s="508"/>
      <c r="BE41" s="518">
        <f t="shared" si="10"/>
        <v>0</v>
      </c>
      <c r="BF41" s="508">
        <v>26603.09</v>
      </c>
      <c r="BG41" s="508">
        <v>81778.132500000007</v>
      </c>
      <c r="BH41" s="508"/>
      <c r="BI41" s="508"/>
      <c r="BJ41" s="518">
        <f t="shared" si="11"/>
        <v>108381.2225</v>
      </c>
      <c r="BK41" s="508">
        <v>2</v>
      </c>
      <c r="BL41" s="508">
        <v>6</v>
      </c>
      <c r="BM41" s="508"/>
      <c r="BN41" s="508"/>
      <c r="BO41" s="518">
        <f t="shared" si="12"/>
        <v>8</v>
      </c>
      <c r="BP41" s="508">
        <v>103488.33</v>
      </c>
      <c r="BQ41" s="508">
        <v>89827.159799999994</v>
      </c>
      <c r="BR41" s="508"/>
      <c r="BS41" s="508"/>
      <c r="BT41" s="518">
        <f t="shared" si="13"/>
        <v>193315.48979999998</v>
      </c>
      <c r="BU41" s="508">
        <v>12</v>
      </c>
      <c r="BV41" s="508">
        <v>8</v>
      </c>
      <c r="BW41" s="508"/>
      <c r="BX41" s="508"/>
      <c r="BY41" s="518">
        <f t="shared" si="14"/>
        <v>20</v>
      </c>
      <c r="BZ41" s="519"/>
      <c r="CA41" s="519"/>
      <c r="CB41" s="519"/>
      <c r="CC41" s="519"/>
      <c r="CD41" s="518">
        <f t="shared" si="15"/>
        <v>0</v>
      </c>
      <c r="CE41" s="519"/>
      <c r="CF41" s="519"/>
      <c r="CG41" s="519"/>
      <c r="CH41" s="519"/>
      <c r="CI41" s="518">
        <f t="shared" si="16"/>
        <v>0</v>
      </c>
      <c r="CJ41" s="519">
        <v>18136.03</v>
      </c>
      <c r="CK41" s="519"/>
      <c r="CL41" s="519"/>
      <c r="CM41" s="519"/>
      <c r="CN41" s="518">
        <f t="shared" si="17"/>
        <v>18136.03</v>
      </c>
      <c r="CO41" s="519">
        <v>2</v>
      </c>
      <c r="CP41" s="519"/>
      <c r="CQ41" s="519"/>
      <c r="CR41" s="519"/>
      <c r="CS41" s="518">
        <f t="shared" si="18"/>
        <v>2</v>
      </c>
    </row>
    <row r="42" spans="1:97" s="436" customFormat="1">
      <c r="A42" s="476" t="s">
        <v>614</v>
      </c>
      <c r="B42" s="475" t="s">
        <v>615</v>
      </c>
      <c r="C42" s="508"/>
      <c r="D42" s="508"/>
      <c r="E42" s="508"/>
      <c r="F42" s="508"/>
      <c r="G42" s="518">
        <f t="shared" si="0"/>
        <v>0</v>
      </c>
      <c r="H42" s="508"/>
      <c r="I42" s="508"/>
      <c r="J42" s="508"/>
      <c r="K42" s="508"/>
      <c r="L42" s="518">
        <f t="shared" si="1"/>
        <v>0</v>
      </c>
      <c r="M42" s="508"/>
      <c r="N42" s="508"/>
      <c r="O42" s="508"/>
      <c r="P42" s="508"/>
      <c r="Q42" s="518">
        <f t="shared" si="2"/>
        <v>0</v>
      </c>
      <c r="R42" s="508"/>
      <c r="S42" s="508"/>
      <c r="T42" s="508"/>
      <c r="U42" s="508"/>
      <c r="V42" s="518">
        <f t="shared" si="3"/>
        <v>0</v>
      </c>
      <c r="W42" s="508"/>
      <c r="X42" s="508"/>
      <c r="Y42" s="508"/>
      <c r="Z42" s="508"/>
      <c r="AA42" s="518">
        <f t="shared" si="4"/>
        <v>0</v>
      </c>
      <c r="AB42" s="508"/>
      <c r="AC42" s="508"/>
      <c r="AD42" s="508"/>
      <c r="AE42" s="508"/>
      <c r="AF42" s="518">
        <f t="shared" si="5"/>
        <v>0</v>
      </c>
      <c r="AG42" s="508"/>
      <c r="AH42" s="508"/>
      <c r="AI42" s="508"/>
      <c r="AJ42" s="508"/>
      <c r="AK42" s="518">
        <f t="shared" si="6"/>
        <v>0</v>
      </c>
      <c r="AL42" s="508"/>
      <c r="AM42" s="508"/>
      <c r="AN42" s="508"/>
      <c r="AO42" s="508"/>
      <c r="AP42" s="518">
        <f t="shared" si="7"/>
        <v>0</v>
      </c>
      <c r="AQ42" s="508"/>
      <c r="AR42" s="508"/>
      <c r="AS42" s="508"/>
      <c r="AT42" s="508"/>
      <c r="AU42" s="518">
        <f t="shared" si="8"/>
        <v>0</v>
      </c>
      <c r="AV42" s="508"/>
      <c r="AW42" s="508"/>
      <c r="AX42" s="508"/>
      <c r="AY42" s="508"/>
      <c r="AZ42" s="518">
        <f t="shared" si="9"/>
        <v>0</v>
      </c>
      <c r="BA42" s="508"/>
      <c r="BB42" s="508"/>
      <c r="BC42" s="508"/>
      <c r="BD42" s="508"/>
      <c r="BE42" s="518">
        <f t="shared" si="10"/>
        <v>0</v>
      </c>
      <c r="BF42" s="508"/>
      <c r="BG42" s="508"/>
      <c r="BH42" s="508"/>
      <c r="BI42" s="508"/>
      <c r="BJ42" s="518">
        <f t="shared" si="11"/>
        <v>0</v>
      </c>
      <c r="BK42" s="508"/>
      <c r="BL42" s="508"/>
      <c r="BM42" s="508"/>
      <c r="BN42" s="508"/>
      <c r="BO42" s="518">
        <f t="shared" si="12"/>
        <v>0</v>
      </c>
      <c r="BP42" s="508"/>
      <c r="BQ42" s="508"/>
      <c r="BR42" s="508"/>
      <c r="BS42" s="508"/>
      <c r="BT42" s="518">
        <f t="shared" si="13"/>
        <v>0</v>
      </c>
      <c r="BU42" s="508"/>
      <c r="BV42" s="508"/>
      <c r="BW42" s="508"/>
      <c r="BX42" s="508"/>
      <c r="BY42" s="518">
        <f t="shared" si="14"/>
        <v>0</v>
      </c>
      <c r="BZ42" s="519"/>
      <c r="CA42" s="519"/>
      <c r="CB42" s="519"/>
      <c r="CC42" s="519"/>
      <c r="CD42" s="518">
        <f t="shared" si="15"/>
        <v>0</v>
      </c>
      <c r="CE42" s="519"/>
      <c r="CF42" s="519"/>
      <c r="CG42" s="519"/>
      <c r="CH42" s="519"/>
      <c r="CI42" s="518">
        <f t="shared" si="16"/>
        <v>0</v>
      </c>
      <c r="CJ42" s="519"/>
      <c r="CK42" s="519"/>
      <c r="CL42" s="519"/>
      <c r="CM42" s="519"/>
      <c r="CN42" s="518">
        <f t="shared" si="17"/>
        <v>0</v>
      </c>
      <c r="CO42" s="519"/>
      <c r="CP42" s="519"/>
      <c r="CQ42" s="519"/>
      <c r="CR42" s="519"/>
      <c r="CS42" s="518">
        <f t="shared" si="18"/>
        <v>0</v>
      </c>
    </row>
    <row r="43" spans="1:97" s="436" customFormat="1">
      <c r="A43" s="458">
        <v>31.2</v>
      </c>
      <c r="B43" s="475" t="s">
        <v>616</v>
      </c>
      <c r="C43" s="508">
        <v>1591407.22</v>
      </c>
      <c r="D43" s="508">
        <v>90383.847800000003</v>
      </c>
      <c r="E43" s="508">
        <v>38180.851199999997</v>
      </c>
      <c r="F43" s="508"/>
      <c r="G43" s="518">
        <f t="shared" si="0"/>
        <v>1719971.919</v>
      </c>
      <c r="H43" s="508">
        <v>33434.26</v>
      </c>
      <c r="I43" s="508">
        <v>0</v>
      </c>
      <c r="J43" s="508">
        <v>0</v>
      </c>
      <c r="K43" s="508"/>
      <c r="L43" s="518">
        <f t="shared" si="1"/>
        <v>33434.26</v>
      </c>
      <c r="M43" s="508">
        <v>30998.32</v>
      </c>
      <c r="N43" s="508">
        <v>0</v>
      </c>
      <c r="O43" s="508">
        <v>0</v>
      </c>
      <c r="P43" s="508"/>
      <c r="Q43" s="518">
        <f t="shared" si="2"/>
        <v>30998.32</v>
      </c>
      <c r="R43" s="508">
        <v>1564.63</v>
      </c>
      <c r="S43" s="508">
        <v>0</v>
      </c>
      <c r="T43" s="508">
        <v>0</v>
      </c>
      <c r="U43" s="508"/>
      <c r="V43" s="518">
        <f t="shared" si="3"/>
        <v>1564.63</v>
      </c>
      <c r="W43" s="508">
        <v>18528.43</v>
      </c>
      <c r="X43" s="508">
        <v>4781.8636999999999</v>
      </c>
      <c r="Y43" s="508">
        <v>0</v>
      </c>
      <c r="Z43" s="508"/>
      <c r="AA43" s="518">
        <f t="shared" si="4"/>
        <v>23310.293700000002</v>
      </c>
      <c r="AB43" s="508">
        <v>106729.06</v>
      </c>
      <c r="AC43" s="508">
        <v>15283.7554</v>
      </c>
      <c r="AD43" s="508">
        <v>0</v>
      </c>
      <c r="AE43" s="508"/>
      <c r="AF43" s="518">
        <f t="shared" si="5"/>
        <v>122012.81539999999</v>
      </c>
      <c r="AG43" s="508">
        <v>102016.72</v>
      </c>
      <c r="AH43" s="508">
        <v>20249.4002</v>
      </c>
      <c r="AI43" s="508">
        <v>0</v>
      </c>
      <c r="AJ43" s="508"/>
      <c r="AK43" s="518">
        <f t="shared" si="6"/>
        <v>122266.1202</v>
      </c>
      <c r="AL43" s="508">
        <v>0</v>
      </c>
      <c r="AM43" s="508">
        <v>0</v>
      </c>
      <c r="AN43" s="508">
        <v>0</v>
      </c>
      <c r="AO43" s="508"/>
      <c r="AP43" s="518">
        <f t="shared" si="7"/>
        <v>0</v>
      </c>
      <c r="AQ43" s="508">
        <v>62635.38</v>
      </c>
      <c r="AR43" s="508">
        <v>538.60789999999997</v>
      </c>
      <c r="AS43" s="508">
        <v>0</v>
      </c>
      <c r="AT43" s="508"/>
      <c r="AU43" s="518">
        <f t="shared" si="8"/>
        <v>63173.9879</v>
      </c>
      <c r="AV43" s="508">
        <v>29187.99</v>
      </c>
      <c r="AW43" s="508">
        <v>0</v>
      </c>
      <c r="AX43" s="508">
        <v>0</v>
      </c>
      <c r="AY43" s="508"/>
      <c r="AZ43" s="518">
        <f t="shared" si="9"/>
        <v>29187.99</v>
      </c>
      <c r="BA43" s="508">
        <v>33288.58</v>
      </c>
      <c r="BB43" s="508">
        <v>2980.6341000000002</v>
      </c>
      <c r="BC43" s="508">
        <v>0</v>
      </c>
      <c r="BD43" s="508"/>
      <c r="BE43" s="518">
        <f t="shared" si="10"/>
        <v>36269.214100000005</v>
      </c>
      <c r="BF43" s="508">
        <v>9972.56</v>
      </c>
      <c r="BG43" s="508">
        <v>0</v>
      </c>
      <c r="BH43" s="508">
        <v>0</v>
      </c>
      <c r="BI43" s="508"/>
      <c r="BJ43" s="518">
        <f t="shared" si="11"/>
        <v>9972.56</v>
      </c>
      <c r="BK43" s="508">
        <v>3</v>
      </c>
      <c r="BL43" s="508">
        <v>0</v>
      </c>
      <c r="BM43" s="508">
        <v>0</v>
      </c>
      <c r="BN43" s="508"/>
      <c r="BO43" s="518">
        <f t="shared" si="12"/>
        <v>3</v>
      </c>
      <c r="BP43" s="508">
        <v>588213.29</v>
      </c>
      <c r="BQ43" s="508">
        <v>18781.162899999999</v>
      </c>
      <c r="BR43" s="508">
        <v>0</v>
      </c>
      <c r="BS43" s="508"/>
      <c r="BT43" s="518">
        <f t="shared" si="13"/>
        <v>606994.45290000003</v>
      </c>
      <c r="BU43" s="508">
        <v>365</v>
      </c>
      <c r="BV43" s="508">
        <v>5</v>
      </c>
      <c r="BW43" s="508">
        <v>0</v>
      </c>
      <c r="BX43" s="508"/>
      <c r="BY43" s="518">
        <f t="shared" si="14"/>
        <v>370</v>
      </c>
      <c r="BZ43" s="519">
        <v>4323.2700000000004</v>
      </c>
      <c r="CA43" s="519">
        <v>0</v>
      </c>
      <c r="CB43" s="519">
        <v>0</v>
      </c>
      <c r="CC43" s="519"/>
      <c r="CD43" s="518">
        <f t="shared" si="15"/>
        <v>4323.2700000000004</v>
      </c>
      <c r="CE43" s="519">
        <v>2</v>
      </c>
      <c r="CF43" s="519">
        <v>0</v>
      </c>
      <c r="CG43" s="519">
        <v>0</v>
      </c>
      <c r="CH43" s="519"/>
      <c r="CI43" s="518">
        <f t="shared" si="16"/>
        <v>2</v>
      </c>
      <c r="CJ43" s="519">
        <v>27772.87</v>
      </c>
      <c r="CK43" s="519">
        <v>0</v>
      </c>
      <c r="CL43" s="519">
        <v>0</v>
      </c>
      <c r="CM43" s="519"/>
      <c r="CN43" s="518">
        <f t="shared" si="17"/>
        <v>27772.87</v>
      </c>
      <c r="CO43" s="519">
        <v>7</v>
      </c>
      <c r="CP43" s="519">
        <v>0</v>
      </c>
      <c r="CQ43" s="519">
        <v>0</v>
      </c>
      <c r="CR43" s="519"/>
      <c r="CS43" s="518">
        <f t="shared" si="18"/>
        <v>7</v>
      </c>
    </row>
    <row r="44" spans="1:97" s="436" customFormat="1">
      <c r="A44" s="476" t="s">
        <v>617</v>
      </c>
      <c r="B44" s="475" t="s">
        <v>615</v>
      </c>
      <c r="C44" s="508">
        <v>44611.13</v>
      </c>
      <c r="D44" s="508">
        <v>13734.6389</v>
      </c>
      <c r="E44" s="508">
        <v>38180.851199999997</v>
      </c>
      <c r="F44" s="508"/>
      <c r="G44" s="518">
        <f t="shared" si="0"/>
        <v>96526.6201</v>
      </c>
      <c r="H44" s="508"/>
      <c r="I44" s="508"/>
      <c r="J44" s="508"/>
      <c r="K44" s="508"/>
      <c r="L44" s="518">
        <f t="shared" si="1"/>
        <v>0</v>
      </c>
      <c r="M44" s="508"/>
      <c r="N44" s="508"/>
      <c r="O44" s="508"/>
      <c r="P44" s="508"/>
      <c r="Q44" s="518">
        <f t="shared" si="2"/>
        <v>0</v>
      </c>
      <c r="R44" s="508"/>
      <c r="S44" s="508"/>
      <c r="T44" s="508"/>
      <c r="U44" s="508"/>
      <c r="V44" s="518">
        <f t="shared" si="3"/>
        <v>0</v>
      </c>
      <c r="W44" s="508"/>
      <c r="X44" s="508"/>
      <c r="Y44" s="508"/>
      <c r="Z44" s="508"/>
      <c r="AA44" s="518">
        <f t="shared" si="4"/>
        <v>0</v>
      </c>
      <c r="AB44" s="508">
        <v>9773.18</v>
      </c>
      <c r="AC44" s="508"/>
      <c r="AD44" s="508"/>
      <c r="AE44" s="508"/>
      <c r="AF44" s="518">
        <f t="shared" si="5"/>
        <v>9773.18</v>
      </c>
      <c r="AG44" s="508">
        <v>9773.18</v>
      </c>
      <c r="AH44" s="508"/>
      <c r="AI44" s="508"/>
      <c r="AJ44" s="508"/>
      <c r="AK44" s="518">
        <f t="shared" si="6"/>
        <v>9773.18</v>
      </c>
      <c r="AL44" s="508"/>
      <c r="AM44" s="508"/>
      <c r="AN44" s="508"/>
      <c r="AO44" s="508"/>
      <c r="AP44" s="518">
        <f t="shared" si="7"/>
        <v>0</v>
      </c>
      <c r="AQ44" s="508"/>
      <c r="AR44" s="508">
        <v>538.60789999999997</v>
      </c>
      <c r="AS44" s="508"/>
      <c r="AT44" s="508"/>
      <c r="AU44" s="518">
        <f t="shared" si="8"/>
        <v>538.60789999999997</v>
      </c>
      <c r="AV44" s="508"/>
      <c r="AW44" s="508"/>
      <c r="AX44" s="508"/>
      <c r="AY44" s="508"/>
      <c r="AZ44" s="518">
        <f t="shared" si="9"/>
        <v>0</v>
      </c>
      <c r="BA44" s="508"/>
      <c r="BB44" s="508"/>
      <c r="BC44" s="508"/>
      <c r="BD44" s="508"/>
      <c r="BE44" s="518">
        <f t="shared" si="10"/>
        <v>0</v>
      </c>
      <c r="BF44" s="508"/>
      <c r="BG44" s="508"/>
      <c r="BH44" s="508"/>
      <c r="BI44" s="508"/>
      <c r="BJ44" s="518">
        <f t="shared" si="11"/>
        <v>0</v>
      </c>
      <c r="BK44" s="508"/>
      <c r="BL44" s="508"/>
      <c r="BM44" s="508"/>
      <c r="BN44" s="508"/>
      <c r="BO44" s="518">
        <f t="shared" si="12"/>
        <v>0</v>
      </c>
      <c r="BP44" s="508"/>
      <c r="BQ44" s="508"/>
      <c r="BR44" s="508"/>
      <c r="BS44" s="508"/>
      <c r="BT44" s="518">
        <f t="shared" si="13"/>
        <v>0</v>
      </c>
      <c r="BU44" s="508"/>
      <c r="BV44" s="508"/>
      <c r="BW44" s="508"/>
      <c r="BX44" s="508"/>
      <c r="BY44" s="518">
        <f t="shared" si="14"/>
        <v>0</v>
      </c>
      <c r="BZ44" s="519"/>
      <c r="CA44" s="519"/>
      <c r="CB44" s="519"/>
      <c r="CC44" s="519"/>
      <c r="CD44" s="518">
        <f t="shared" si="15"/>
        <v>0</v>
      </c>
      <c r="CE44" s="519"/>
      <c r="CF44" s="519"/>
      <c r="CG44" s="519"/>
      <c r="CH44" s="519"/>
      <c r="CI44" s="518">
        <f t="shared" si="16"/>
        <v>0</v>
      </c>
      <c r="CJ44" s="519"/>
      <c r="CK44" s="519"/>
      <c r="CL44" s="519"/>
      <c r="CM44" s="519"/>
      <c r="CN44" s="518">
        <f t="shared" si="17"/>
        <v>0</v>
      </c>
      <c r="CO44" s="519"/>
      <c r="CP44" s="519"/>
      <c r="CQ44" s="519"/>
      <c r="CR44" s="519"/>
      <c r="CS44" s="518">
        <f t="shared" si="18"/>
        <v>0</v>
      </c>
    </row>
    <row r="45" spans="1:97" s="436" customFormat="1">
      <c r="A45" s="458">
        <v>32</v>
      </c>
      <c r="B45" s="477" t="s">
        <v>618</v>
      </c>
      <c r="C45" s="508"/>
      <c r="D45" s="508"/>
      <c r="E45" s="508"/>
      <c r="F45" s="508"/>
      <c r="G45" s="518">
        <f t="shared" si="0"/>
        <v>0</v>
      </c>
      <c r="H45" s="508"/>
      <c r="I45" s="508"/>
      <c r="J45" s="508"/>
      <c r="K45" s="508"/>
      <c r="L45" s="518">
        <f t="shared" si="1"/>
        <v>0</v>
      </c>
      <c r="M45" s="508"/>
      <c r="N45" s="508"/>
      <c r="O45" s="508"/>
      <c r="P45" s="508"/>
      <c r="Q45" s="518">
        <f t="shared" si="2"/>
        <v>0</v>
      </c>
      <c r="R45" s="508"/>
      <c r="S45" s="508"/>
      <c r="T45" s="508"/>
      <c r="U45" s="508"/>
      <c r="V45" s="518">
        <f t="shared" si="3"/>
        <v>0</v>
      </c>
      <c r="W45" s="508"/>
      <c r="X45" s="508"/>
      <c r="Y45" s="508"/>
      <c r="Z45" s="508"/>
      <c r="AA45" s="518">
        <f t="shared" si="4"/>
        <v>0</v>
      </c>
      <c r="AB45" s="508"/>
      <c r="AC45" s="508"/>
      <c r="AD45" s="508"/>
      <c r="AE45" s="508"/>
      <c r="AF45" s="518">
        <f t="shared" si="5"/>
        <v>0</v>
      </c>
      <c r="AG45" s="508"/>
      <c r="AH45" s="508"/>
      <c r="AI45" s="508"/>
      <c r="AJ45" s="508"/>
      <c r="AK45" s="518">
        <f t="shared" si="6"/>
        <v>0</v>
      </c>
      <c r="AL45" s="508"/>
      <c r="AM45" s="508"/>
      <c r="AN45" s="508"/>
      <c r="AO45" s="508"/>
      <c r="AP45" s="518">
        <f t="shared" si="7"/>
        <v>0</v>
      </c>
      <c r="AQ45" s="508"/>
      <c r="AR45" s="508"/>
      <c r="AS45" s="508"/>
      <c r="AT45" s="508"/>
      <c r="AU45" s="518">
        <f t="shared" si="8"/>
        <v>0</v>
      </c>
      <c r="AV45" s="508"/>
      <c r="AW45" s="508"/>
      <c r="AX45" s="508"/>
      <c r="AY45" s="508"/>
      <c r="AZ45" s="518">
        <f t="shared" si="9"/>
        <v>0</v>
      </c>
      <c r="BA45" s="508"/>
      <c r="BB45" s="508"/>
      <c r="BC45" s="508"/>
      <c r="BD45" s="508"/>
      <c r="BE45" s="518">
        <f t="shared" si="10"/>
        <v>0</v>
      </c>
      <c r="BF45" s="508"/>
      <c r="BG45" s="508"/>
      <c r="BH45" s="508"/>
      <c r="BI45" s="508"/>
      <c r="BJ45" s="518">
        <f t="shared" si="11"/>
        <v>0</v>
      </c>
      <c r="BK45" s="508"/>
      <c r="BL45" s="508"/>
      <c r="BM45" s="508"/>
      <c r="BN45" s="508"/>
      <c r="BO45" s="518">
        <f t="shared" si="12"/>
        <v>0</v>
      </c>
      <c r="BP45" s="508"/>
      <c r="BQ45" s="508"/>
      <c r="BR45" s="508"/>
      <c r="BS45" s="508"/>
      <c r="BT45" s="518">
        <f t="shared" si="13"/>
        <v>0</v>
      </c>
      <c r="BU45" s="508"/>
      <c r="BV45" s="508"/>
      <c r="BW45" s="508"/>
      <c r="BX45" s="508"/>
      <c r="BY45" s="518">
        <f t="shared" si="14"/>
        <v>0</v>
      </c>
      <c r="BZ45" s="519"/>
      <c r="CA45" s="519"/>
      <c r="CB45" s="519"/>
      <c r="CC45" s="519"/>
      <c r="CD45" s="518">
        <f t="shared" si="15"/>
        <v>0</v>
      </c>
      <c r="CE45" s="519"/>
      <c r="CF45" s="519"/>
      <c r="CG45" s="519"/>
      <c r="CH45" s="519"/>
      <c r="CI45" s="518">
        <f t="shared" si="16"/>
        <v>0</v>
      </c>
      <c r="CJ45" s="519"/>
      <c r="CK45" s="519"/>
      <c r="CL45" s="519"/>
      <c r="CM45" s="519"/>
      <c r="CN45" s="518">
        <f t="shared" si="17"/>
        <v>0</v>
      </c>
      <c r="CO45" s="519"/>
      <c r="CP45" s="519"/>
      <c r="CQ45" s="519"/>
      <c r="CR45" s="519"/>
      <c r="CS45" s="518">
        <f t="shared" si="18"/>
        <v>0</v>
      </c>
    </row>
    <row r="46" spans="1:97" s="436" customFormat="1">
      <c r="A46" s="458">
        <v>33</v>
      </c>
      <c r="B46" s="459" t="s">
        <v>619</v>
      </c>
      <c r="C46" s="508"/>
      <c r="D46" s="508"/>
      <c r="E46" s="508"/>
      <c r="F46" s="508"/>
      <c r="G46" s="518">
        <f t="shared" si="0"/>
        <v>0</v>
      </c>
      <c r="H46" s="508"/>
      <c r="I46" s="508"/>
      <c r="J46" s="508"/>
      <c r="K46" s="508"/>
      <c r="L46" s="518">
        <f t="shared" si="1"/>
        <v>0</v>
      </c>
      <c r="M46" s="508"/>
      <c r="N46" s="508"/>
      <c r="O46" s="508"/>
      <c r="P46" s="508"/>
      <c r="Q46" s="518">
        <f t="shared" si="2"/>
        <v>0</v>
      </c>
      <c r="R46" s="508"/>
      <c r="S46" s="508"/>
      <c r="T46" s="508"/>
      <c r="U46" s="508"/>
      <c r="V46" s="518">
        <f t="shared" si="3"/>
        <v>0</v>
      </c>
      <c r="W46" s="508"/>
      <c r="X46" s="508"/>
      <c r="Y46" s="508"/>
      <c r="Z46" s="508"/>
      <c r="AA46" s="518">
        <f t="shared" si="4"/>
        <v>0</v>
      </c>
      <c r="AB46" s="508"/>
      <c r="AC46" s="508"/>
      <c r="AD46" s="508"/>
      <c r="AE46" s="508"/>
      <c r="AF46" s="518">
        <f t="shared" si="5"/>
        <v>0</v>
      </c>
      <c r="AG46" s="508"/>
      <c r="AH46" s="508"/>
      <c r="AI46" s="508"/>
      <c r="AJ46" s="508"/>
      <c r="AK46" s="518">
        <f t="shared" si="6"/>
        <v>0</v>
      </c>
      <c r="AL46" s="508"/>
      <c r="AM46" s="508"/>
      <c r="AN46" s="508"/>
      <c r="AO46" s="508"/>
      <c r="AP46" s="518">
        <f t="shared" si="7"/>
        <v>0</v>
      </c>
      <c r="AQ46" s="508"/>
      <c r="AR46" s="508"/>
      <c r="AS46" s="508"/>
      <c r="AT46" s="508"/>
      <c r="AU46" s="518">
        <f t="shared" si="8"/>
        <v>0</v>
      </c>
      <c r="AV46" s="508"/>
      <c r="AW46" s="508"/>
      <c r="AX46" s="508"/>
      <c r="AY46" s="508"/>
      <c r="AZ46" s="518">
        <f t="shared" si="9"/>
        <v>0</v>
      </c>
      <c r="BA46" s="508"/>
      <c r="BB46" s="508"/>
      <c r="BC46" s="508"/>
      <c r="BD46" s="508"/>
      <c r="BE46" s="518">
        <f t="shared" si="10"/>
        <v>0</v>
      </c>
      <c r="BF46" s="508"/>
      <c r="BG46" s="508"/>
      <c r="BH46" s="508"/>
      <c r="BI46" s="508"/>
      <c r="BJ46" s="518">
        <f t="shared" si="11"/>
        <v>0</v>
      </c>
      <c r="BK46" s="508"/>
      <c r="BL46" s="508"/>
      <c r="BM46" s="508"/>
      <c r="BN46" s="508"/>
      <c r="BO46" s="518">
        <f t="shared" si="12"/>
        <v>0</v>
      </c>
      <c r="BP46" s="508"/>
      <c r="BQ46" s="508"/>
      <c r="BR46" s="508"/>
      <c r="BS46" s="508"/>
      <c r="BT46" s="518">
        <f t="shared" si="13"/>
        <v>0</v>
      </c>
      <c r="BU46" s="508"/>
      <c r="BV46" s="508"/>
      <c r="BW46" s="508"/>
      <c r="BX46" s="508"/>
      <c r="BY46" s="518">
        <f t="shared" si="14"/>
        <v>0</v>
      </c>
      <c r="BZ46" s="519"/>
      <c r="CA46" s="519"/>
      <c r="CB46" s="519"/>
      <c r="CC46" s="519"/>
      <c r="CD46" s="518">
        <f t="shared" si="15"/>
        <v>0</v>
      </c>
      <c r="CE46" s="519"/>
      <c r="CF46" s="519"/>
      <c r="CG46" s="519"/>
      <c r="CH46" s="519"/>
      <c r="CI46" s="518">
        <f t="shared" si="16"/>
        <v>0</v>
      </c>
      <c r="CJ46" s="519"/>
      <c r="CK46" s="519"/>
      <c r="CL46" s="519"/>
      <c r="CM46" s="519"/>
      <c r="CN46" s="518">
        <f t="shared" si="17"/>
        <v>0</v>
      </c>
      <c r="CO46" s="519"/>
      <c r="CP46" s="519"/>
      <c r="CQ46" s="519"/>
      <c r="CR46" s="519"/>
      <c r="CS46" s="518">
        <f t="shared" si="18"/>
        <v>0</v>
      </c>
    </row>
    <row r="47" spans="1:97" s="436" customFormat="1">
      <c r="A47" s="458">
        <v>34</v>
      </c>
      <c r="B47" s="459" t="s">
        <v>620</v>
      </c>
      <c r="C47" s="508">
        <v>495739.44</v>
      </c>
      <c r="D47" s="508"/>
      <c r="E47" s="508"/>
      <c r="F47" s="508"/>
      <c r="G47" s="518">
        <f t="shared" si="0"/>
        <v>495739.44</v>
      </c>
      <c r="H47" s="508">
        <v>17574.080000000002</v>
      </c>
      <c r="I47" s="508"/>
      <c r="J47" s="508"/>
      <c r="K47" s="508"/>
      <c r="L47" s="518">
        <f t="shared" si="1"/>
        <v>17574.080000000002</v>
      </c>
      <c r="M47" s="508">
        <v>28805.55</v>
      </c>
      <c r="N47" s="508"/>
      <c r="O47" s="508"/>
      <c r="P47" s="508"/>
      <c r="Q47" s="518">
        <f t="shared" si="2"/>
        <v>28805.55</v>
      </c>
      <c r="R47" s="508">
        <v>7351.7</v>
      </c>
      <c r="S47" s="508"/>
      <c r="T47" s="508"/>
      <c r="U47" s="508"/>
      <c r="V47" s="518">
        <f t="shared" si="3"/>
        <v>7351.7</v>
      </c>
      <c r="W47" s="508">
        <v>6326.8</v>
      </c>
      <c r="X47" s="508"/>
      <c r="Y47" s="508"/>
      <c r="Z47" s="508"/>
      <c r="AA47" s="518">
        <f t="shared" si="4"/>
        <v>6326.8</v>
      </c>
      <c r="AB47" s="508">
        <v>36243.669999999984</v>
      </c>
      <c r="AC47" s="508"/>
      <c r="AD47" s="508"/>
      <c r="AE47" s="508"/>
      <c r="AF47" s="518">
        <f t="shared" si="5"/>
        <v>36243.669999999984</v>
      </c>
      <c r="AG47" s="508">
        <v>158493.6</v>
      </c>
      <c r="AH47" s="508">
        <v>200.65</v>
      </c>
      <c r="AI47" s="508">
        <v>0</v>
      </c>
      <c r="AJ47" s="508"/>
      <c r="AK47" s="518">
        <f t="shared" si="6"/>
        <v>158694.25</v>
      </c>
      <c r="AL47" s="508"/>
      <c r="AM47" s="508"/>
      <c r="AN47" s="508"/>
      <c r="AO47" s="508"/>
      <c r="AP47" s="518">
        <f t="shared" si="7"/>
        <v>0</v>
      </c>
      <c r="AQ47" s="508">
        <v>10088.59</v>
      </c>
      <c r="AR47" s="508"/>
      <c r="AS47" s="508"/>
      <c r="AT47" s="508"/>
      <c r="AU47" s="518">
        <f t="shared" si="8"/>
        <v>10088.59</v>
      </c>
      <c r="AV47" s="508">
        <v>33504.199999999997</v>
      </c>
      <c r="AW47" s="508"/>
      <c r="AX47" s="508"/>
      <c r="AY47" s="508"/>
      <c r="AZ47" s="518">
        <f t="shared" si="9"/>
        <v>33504.199999999997</v>
      </c>
      <c r="BA47" s="508">
        <v>17414.990000000002</v>
      </c>
      <c r="BB47" s="508"/>
      <c r="BC47" s="508"/>
      <c r="BD47" s="508"/>
      <c r="BE47" s="518">
        <f t="shared" si="10"/>
        <v>17414.990000000002</v>
      </c>
      <c r="BF47" s="508"/>
      <c r="BG47" s="508"/>
      <c r="BH47" s="508"/>
      <c r="BI47" s="508"/>
      <c r="BJ47" s="518">
        <f t="shared" si="11"/>
        <v>0</v>
      </c>
      <c r="BK47" s="508"/>
      <c r="BL47" s="508"/>
      <c r="BM47" s="508"/>
      <c r="BN47" s="508"/>
      <c r="BO47" s="518">
        <f t="shared" si="12"/>
        <v>0</v>
      </c>
      <c r="BP47" s="508"/>
      <c r="BQ47" s="508"/>
      <c r="BR47" s="508"/>
      <c r="BS47" s="508"/>
      <c r="BT47" s="518">
        <f t="shared" si="13"/>
        <v>0</v>
      </c>
      <c r="BU47" s="508"/>
      <c r="BV47" s="508"/>
      <c r="BW47" s="508"/>
      <c r="BX47" s="508"/>
      <c r="BY47" s="518">
        <f t="shared" si="14"/>
        <v>0</v>
      </c>
      <c r="BZ47" s="519"/>
      <c r="CA47" s="519"/>
      <c r="CB47" s="519"/>
      <c r="CC47" s="519"/>
      <c r="CD47" s="518">
        <f t="shared" si="15"/>
        <v>0</v>
      </c>
      <c r="CE47" s="519"/>
      <c r="CF47" s="519"/>
      <c r="CG47" s="519"/>
      <c r="CH47" s="519"/>
      <c r="CI47" s="518">
        <f t="shared" si="16"/>
        <v>0</v>
      </c>
      <c r="CJ47" s="519"/>
      <c r="CK47" s="519"/>
      <c r="CL47" s="519"/>
      <c r="CM47" s="519"/>
      <c r="CN47" s="518">
        <f t="shared" si="17"/>
        <v>0</v>
      </c>
      <c r="CO47" s="519"/>
      <c r="CP47" s="519"/>
      <c r="CQ47" s="519"/>
      <c r="CR47" s="519"/>
      <c r="CS47" s="518">
        <f t="shared" si="18"/>
        <v>0</v>
      </c>
    </row>
    <row r="48" spans="1:97" s="436" customFormat="1">
      <c r="A48" s="458">
        <v>35</v>
      </c>
      <c r="B48" s="459" t="s">
        <v>621</v>
      </c>
      <c r="C48" s="508">
        <v>33605.72</v>
      </c>
      <c r="D48" s="508"/>
      <c r="E48" s="508">
        <v>0</v>
      </c>
      <c r="F48" s="508"/>
      <c r="G48" s="518">
        <f t="shared" si="0"/>
        <v>33605.72</v>
      </c>
      <c r="H48" s="508">
        <v>11481.86</v>
      </c>
      <c r="I48" s="508"/>
      <c r="J48" s="508"/>
      <c r="K48" s="508"/>
      <c r="L48" s="518">
        <f t="shared" si="1"/>
        <v>11481.86</v>
      </c>
      <c r="M48" s="508"/>
      <c r="N48" s="508">
        <v>7250.2420000000002</v>
      </c>
      <c r="O48" s="508"/>
      <c r="P48" s="508"/>
      <c r="Q48" s="518">
        <f t="shared" si="2"/>
        <v>7250.2420000000002</v>
      </c>
      <c r="R48" s="508">
        <v>2487.64</v>
      </c>
      <c r="S48" s="508"/>
      <c r="T48" s="508"/>
      <c r="U48" s="508"/>
      <c r="V48" s="518">
        <f t="shared" si="3"/>
        <v>2487.64</v>
      </c>
      <c r="W48" s="508"/>
      <c r="X48" s="508"/>
      <c r="Y48" s="508"/>
      <c r="Z48" s="508"/>
      <c r="AA48" s="518">
        <f t="shared" si="4"/>
        <v>0</v>
      </c>
      <c r="AB48" s="508">
        <v>3742.09</v>
      </c>
      <c r="AC48" s="508">
        <v>2180.4825999999998</v>
      </c>
      <c r="AD48" s="508"/>
      <c r="AE48" s="508"/>
      <c r="AF48" s="518">
        <f t="shared" si="5"/>
        <v>5922.5725999999995</v>
      </c>
      <c r="AG48" s="508">
        <v>781.19</v>
      </c>
      <c r="AH48" s="508"/>
      <c r="AI48" s="508"/>
      <c r="AJ48" s="508"/>
      <c r="AK48" s="518">
        <f t="shared" si="6"/>
        <v>781.19</v>
      </c>
      <c r="AL48" s="508"/>
      <c r="AM48" s="508"/>
      <c r="AN48" s="508"/>
      <c r="AO48" s="508"/>
      <c r="AP48" s="518">
        <f t="shared" si="7"/>
        <v>0</v>
      </c>
      <c r="AQ48" s="508"/>
      <c r="AR48" s="508">
        <v>7250.2420000000002</v>
      </c>
      <c r="AS48" s="508"/>
      <c r="AT48" s="508"/>
      <c r="AU48" s="518">
        <f t="shared" si="8"/>
        <v>7250.2420000000002</v>
      </c>
      <c r="AV48" s="508">
        <v>3483.51</v>
      </c>
      <c r="AW48" s="508"/>
      <c r="AX48" s="508"/>
      <c r="AY48" s="508"/>
      <c r="AZ48" s="518">
        <f t="shared" si="9"/>
        <v>3483.51</v>
      </c>
      <c r="BA48" s="508">
        <v>1999.79</v>
      </c>
      <c r="BB48" s="508"/>
      <c r="BC48" s="508"/>
      <c r="BD48" s="508"/>
      <c r="BE48" s="518">
        <f t="shared" si="10"/>
        <v>1999.79</v>
      </c>
      <c r="BF48" s="508"/>
      <c r="BG48" s="508"/>
      <c r="BH48" s="508"/>
      <c r="BI48" s="508"/>
      <c r="BJ48" s="518">
        <f t="shared" si="11"/>
        <v>0</v>
      </c>
      <c r="BK48" s="508"/>
      <c r="BL48" s="508"/>
      <c r="BM48" s="508"/>
      <c r="BN48" s="508"/>
      <c r="BO48" s="518">
        <f t="shared" si="12"/>
        <v>0</v>
      </c>
      <c r="BP48" s="508"/>
      <c r="BQ48" s="508"/>
      <c r="BR48" s="508"/>
      <c r="BS48" s="508"/>
      <c r="BT48" s="518">
        <f t="shared" si="13"/>
        <v>0</v>
      </c>
      <c r="BU48" s="508"/>
      <c r="BV48" s="508"/>
      <c r="BW48" s="508"/>
      <c r="BX48" s="508"/>
      <c r="BY48" s="518">
        <f t="shared" si="14"/>
        <v>0</v>
      </c>
      <c r="BZ48" s="519"/>
      <c r="CA48" s="519"/>
      <c r="CB48" s="519"/>
      <c r="CC48" s="519"/>
      <c r="CD48" s="518">
        <f t="shared" si="15"/>
        <v>0</v>
      </c>
      <c r="CE48" s="519"/>
      <c r="CF48" s="519"/>
      <c r="CG48" s="519"/>
      <c r="CH48" s="519"/>
      <c r="CI48" s="518">
        <f t="shared" si="16"/>
        <v>0</v>
      </c>
      <c r="CJ48" s="519"/>
      <c r="CK48" s="519"/>
      <c r="CL48" s="519"/>
      <c r="CM48" s="519"/>
      <c r="CN48" s="518">
        <f t="shared" si="17"/>
        <v>0</v>
      </c>
      <c r="CO48" s="519"/>
      <c r="CP48" s="519"/>
      <c r="CQ48" s="519"/>
      <c r="CR48" s="519"/>
      <c r="CS48" s="518">
        <f t="shared" si="18"/>
        <v>0</v>
      </c>
    </row>
    <row r="49" spans="1:97" s="436" customFormat="1">
      <c r="A49" s="458" t="s">
        <v>817</v>
      </c>
      <c r="B49" s="459" t="s">
        <v>622</v>
      </c>
      <c r="C49" s="508">
        <f>SUM(C50,C52,C54,C56)</f>
        <v>5517572.3300000001</v>
      </c>
      <c r="D49" s="508">
        <f t="shared" ref="D49:BN49" si="23">SUM(D50,D52,D54,D56)</f>
        <v>47353954.519699998</v>
      </c>
      <c r="E49" s="508">
        <f t="shared" si="23"/>
        <v>1033102.0983</v>
      </c>
      <c r="F49" s="508">
        <f t="shared" si="23"/>
        <v>0</v>
      </c>
      <c r="G49" s="461">
        <f t="shared" si="0"/>
        <v>53904628.947999999</v>
      </c>
      <c r="H49" s="508">
        <f t="shared" si="23"/>
        <v>98803.68</v>
      </c>
      <c r="I49" s="508">
        <f t="shared" si="23"/>
        <v>775678.66370000003</v>
      </c>
      <c r="J49" s="508">
        <f t="shared" si="23"/>
        <v>0</v>
      </c>
      <c r="K49" s="508">
        <f t="shared" si="23"/>
        <v>0</v>
      </c>
      <c r="L49" s="461">
        <f t="shared" si="1"/>
        <v>874482.34370000008</v>
      </c>
      <c r="M49" s="508">
        <f t="shared" si="23"/>
        <v>94462.84</v>
      </c>
      <c r="N49" s="508">
        <f t="shared" si="23"/>
        <v>782431.4852</v>
      </c>
      <c r="O49" s="508">
        <f t="shared" si="23"/>
        <v>0</v>
      </c>
      <c r="P49" s="508">
        <f t="shared" si="23"/>
        <v>0</v>
      </c>
      <c r="Q49" s="461">
        <f t="shared" si="2"/>
        <v>876894.32519999996</v>
      </c>
      <c r="R49" s="508">
        <f t="shared" si="23"/>
        <v>11943.67</v>
      </c>
      <c r="S49" s="508">
        <f t="shared" si="23"/>
        <v>53125.215000000004</v>
      </c>
      <c r="T49" s="508">
        <f t="shared" si="23"/>
        <v>0</v>
      </c>
      <c r="U49" s="508">
        <f t="shared" si="23"/>
        <v>0</v>
      </c>
      <c r="V49" s="461">
        <f t="shared" si="3"/>
        <v>65068.885000000002</v>
      </c>
      <c r="W49" s="508">
        <f t="shared" si="23"/>
        <v>6026.8</v>
      </c>
      <c r="X49" s="508">
        <f t="shared" si="23"/>
        <v>288156.1692</v>
      </c>
      <c r="Y49" s="508">
        <f t="shared" si="23"/>
        <v>0</v>
      </c>
      <c r="Z49" s="508">
        <f t="shared" si="23"/>
        <v>0</v>
      </c>
      <c r="AA49" s="461">
        <f t="shared" si="4"/>
        <v>294182.96919999999</v>
      </c>
      <c r="AB49" s="508">
        <f t="shared" si="23"/>
        <v>22610.19</v>
      </c>
      <c r="AC49" s="508">
        <f t="shared" si="23"/>
        <v>363708.91370000003</v>
      </c>
      <c r="AD49" s="508">
        <f t="shared" si="23"/>
        <v>0</v>
      </c>
      <c r="AE49" s="508">
        <f t="shared" si="23"/>
        <v>0</v>
      </c>
      <c r="AF49" s="461">
        <f t="shared" si="5"/>
        <v>386319.10370000004</v>
      </c>
      <c r="AG49" s="508">
        <f t="shared" si="23"/>
        <v>6493.03</v>
      </c>
      <c r="AH49" s="508">
        <f t="shared" si="23"/>
        <v>88730.180099999998</v>
      </c>
      <c r="AI49" s="508">
        <f t="shared" si="23"/>
        <v>0</v>
      </c>
      <c r="AJ49" s="508">
        <f t="shared" si="23"/>
        <v>0</v>
      </c>
      <c r="AK49" s="461">
        <f t="shared" si="6"/>
        <v>95223.210099999997</v>
      </c>
      <c r="AL49" s="508">
        <f t="shared" si="23"/>
        <v>0</v>
      </c>
      <c r="AM49" s="508">
        <f t="shared" si="23"/>
        <v>0</v>
      </c>
      <c r="AN49" s="508">
        <f t="shared" si="23"/>
        <v>0</v>
      </c>
      <c r="AO49" s="508">
        <f t="shared" si="23"/>
        <v>0</v>
      </c>
      <c r="AP49" s="461">
        <f t="shared" si="7"/>
        <v>0</v>
      </c>
      <c r="AQ49" s="508">
        <f t="shared" si="23"/>
        <v>80293.39</v>
      </c>
      <c r="AR49" s="508">
        <f t="shared" si="23"/>
        <v>382356.38870000001</v>
      </c>
      <c r="AS49" s="508">
        <f t="shared" si="23"/>
        <v>0</v>
      </c>
      <c r="AT49" s="508">
        <f t="shared" si="23"/>
        <v>0</v>
      </c>
      <c r="AU49" s="461">
        <f t="shared" si="8"/>
        <v>462649.77870000002</v>
      </c>
      <c r="AV49" s="508">
        <f t="shared" si="23"/>
        <v>52917.590000000004</v>
      </c>
      <c r="AW49" s="508">
        <f t="shared" si="23"/>
        <v>21445.4728</v>
      </c>
      <c r="AX49" s="508">
        <f t="shared" si="23"/>
        <v>0</v>
      </c>
      <c r="AY49" s="508">
        <f t="shared" si="23"/>
        <v>0</v>
      </c>
      <c r="AZ49" s="461">
        <f t="shared" si="9"/>
        <v>74363.0628</v>
      </c>
      <c r="BA49" s="508">
        <f t="shared" si="23"/>
        <v>21744.29</v>
      </c>
      <c r="BB49" s="508">
        <f t="shared" si="23"/>
        <v>988080.38139999995</v>
      </c>
      <c r="BC49" s="508">
        <f t="shared" si="23"/>
        <v>0</v>
      </c>
      <c r="BD49" s="508">
        <f t="shared" si="23"/>
        <v>0</v>
      </c>
      <c r="BE49" s="461">
        <f t="shared" si="10"/>
        <v>1009824.6714</v>
      </c>
      <c r="BF49" s="508">
        <f t="shared" si="23"/>
        <v>5675.48</v>
      </c>
      <c r="BG49" s="508">
        <f t="shared" si="23"/>
        <v>907143.70750000002</v>
      </c>
      <c r="BH49" s="508">
        <f t="shared" si="23"/>
        <v>0</v>
      </c>
      <c r="BI49" s="508">
        <f t="shared" si="23"/>
        <v>0</v>
      </c>
      <c r="BJ49" s="461">
        <f t="shared" si="11"/>
        <v>912819.1875</v>
      </c>
      <c r="BK49" s="508">
        <f t="shared" si="23"/>
        <v>1</v>
      </c>
      <c r="BL49" s="508">
        <f t="shared" si="23"/>
        <v>20</v>
      </c>
      <c r="BM49" s="508">
        <f t="shared" si="23"/>
        <v>0</v>
      </c>
      <c r="BN49" s="508">
        <f t="shared" si="23"/>
        <v>0</v>
      </c>
      <c r="BO49" s="461">
        <f t="shared" si="12"/>
        <v>21</v>
      </c>
      <c r="BP49" s="508">
        <f t="shared" ref="BP49:CR49" si="24">SUM(BP50,BP52,BP54,BP56)</f>
        <v>1255650.3</v>
      </c>
      <c r="BQ49" s="508">
        <f t="shared" si="24"/>
        <v>9938259.6137000006</v>
      </c>
      <c r="BR49" s="508">
        <f t="shared" si="24"/>
        <v>647902.25539999991</v>
      </c>
      <c r="BS49" s="508">
        <f t="shared" si="24"/>
        <v>0</v>
      </c>
      <c r="BT49" s="461">
        <f t="shared" si="13"/>
        <v>11841812.169100001</v>
      </c>
      <c r="BU49" s="508">
        <f t="shared" si="24"/>
        <v>152</v>
      </c>
      <c r="BV49" s="508">
        <f t="shared" si="24"/>
        <v>115</v>
      </c>
      <c r="BW49" s="508">
        <f t="shared" si="24"/>
        <v>3</v>
      </c>
      <c r="BX49" s="508">
        <f t="shared" si="24"/>
        <v>0</v>
      </c>
      <c r="BY49" s="461">
        <f t="shared" si="14"/>
        <v>270</v>
      </c>
      <c r="BZ49" s="519">
        <f t="shared" si="24"/>
        <v>0</v>
      </c>
      <c r="CA49" s="519">
        <f t="shared" si="24"/>
        <v>0</v>
      </c>
      <c r="CB49" s="519">
        <f t="shared" si="24"/>
        <v>0</v>
      </c>
      <c r="CC49" s="519">
        <f t="shared" si="24"/>
        <v>0</v>
      </c>
      <c r="CD49" s="461">
        <f t="shared" si="15"/>
        <v>0</v>
      </c>
      <c r="CE49" s="519">
        <f t="shared" si="24"/>
        <v>0</v>
      </c>
      <c r="CF49" s="519">
        <f t="shared" si="24"/>
        <v>0</v>
      </c>
      <c r="CG49" s="519">
        <f t="shared" si="24"/>
        <v>0</v>
      </c>
      <c r="CH49" s="519">
        <f t="shared" si="24"/>
        <v>0</v>
      </c>
      <c r="CI49" s="461">
        <f t="shared" si="16"/>
        <v>0</v>
      </c>
      <c r="CJ49" s="519">
        <f t="shared" si="24"/>
        <v>1721.75</v>
      </c>
      <c r="CK49" s="519">
        <f t="shared" si="24"/>
        <v>2759164.1924999999</v>
      </c>
      <c r="CL49" s="519">
        <f t="shared" si="24"/>
        <v>0</v>
      </c>
      <c r="CM49" s="519">
        <f t="shared" si="24"/>
        <v>0</v>
      </c>
      <c r="CN49" s="461">
        <f t="shared" si="17"/>
        <v>2760885.9424999999</v>
      </c>
      <c r="CO49" s="519">
        <f t="shared" si="24"/>
        <v>1</v>
      </c>
      <c r="CP49" s="519">
        <f t="shared" si="24"/>
        <v>12</v>
      </c>
      <c r="CQ49" s="519">
        <f t="shared" si="24"/>
        <v>0</v>
      </c>
      <c r="CR49" s="519">
        <f t="shared" si="24"/>
        <v>0</v>
      </c>
      <c r="CS49" s="461">
        <f t="shared" si="18"/>
        <v>13</v>
      </c>
    </row>
    <row r="50" spans="1:97" s="436" customFormat="1">
      <c r="A50" s="478">
        <v>36.1</v>
      </c>
      <c r="B50" s="479" t="s">
        <v>623</v>
      </c>
      <c r="C50" s="508">
        <v>4161199.16</v>
      </c>
      <c r="D50" s="508">
        <v>43062738.207800001</v>
      </c>
      <c r="E50" s="508">
        <v>147029.8541</v>
      </c>
      <c r="F50" s="508"/>
      <c r="G50" s="518">
        <f t="shared" si="0"/>
        <v>47370967.221899994</v>
      </c>
      <c r="H50" s="508">
        <v>80372.2</v>
      </c>
      <c r="I50" s="508">
        <v>756390.32220000005</v>
      </c>
      <c r="J50" s="508"/>
      <c r="K50" s="508"/>
      <c r="L50" s="518">
        <f t="shared" si="1"/>
        <v>836762.52220000001</v>
      </c>
      <c r="M50" s="508">
        <v>79434.86</v>
      </c>
      <c r="N50" s="508">
        <v>760986.01240000001</v>
      </c>
      <c r="O50" s="508"/>
      <c r="P50" s="508"/>
      <c r="Q50" s="518">
        <f t="shared" si="2"/>
        <v>840420.87239999999</v>
      </c>
      <c r="R50" s="508"/>
      <c r="S50" s="508">
        <v>49283.234100000001</v>
      </c>
      <c r="T50" s="508"/>
      <c r="U50" s="508"/>
      <c r="V50" s="518">
        <f t="shared" si="3"/>
        <v>49283.234100000001</v>
      </c>
      <c r="W50" s="508">
        <v>1197.42</v>
      </c>
      <c r="X50" s="508">
        <v>288156.1692</v>
      </c>
      <c r="Y50" s="508"/>
      <c r="Z50" s="508"/>
      <c r="AA50" s="518">
        <f t="shared" si="4"/>
        <v>289353.58919999999</v>
      </c>
      <c r="AB50" s="508"/>
      <c r="AC50" s="508">
        <v>91267.589000000007</v>
      </c>
      <c r="AD50" s="508"/>
      <c r="AE50" s="508"/>
      <c r="AF50" s="518">
        <f t="shared" si="5"/>
        <v>91267.589000000007</v>
      </c>
      <c r="AG50" s="508"/>
      <c r="AH50" s="508">
        <v>37657.059699999998</v>
      </c>
      <c r="AI50" s="508"/>
      <c r="AJ50" s="508"/>
      <c r="AK50" s="518">
        <f t="shared" si="6"/>
        <v>37657.059699999998</v>
      </c>
      <c r="AL50" s="508"/>
      <c r="AM50" s="508"/>
      <c r="AN50" s="508"/>
      <c r="AO50" s="508"/>
      <c r="AP50" s="518">
        <f t="shared" si="7"/>
        <v>0</v>
      </c>
      <c r="AQ50" s="508">
        <v>58022.239999999998</v>
      </c>
      <c r="AR50" s="508">
        <v>380893.20390000002</v>
      </c>
      <c r="AS50" s="508"/>
      <c r="AT50" s="508"/>
      <c r="AU50" s="518">
        <f t="shared" si="8"/>
        <v>438915.44390000001</v>
      </c>
      <c r="AV50" s="508">
        <v>42895.16</v>
      </c>
      <c r="AW50" s="508"/>
      <c r="AX50" s="508"/>
      <c r="AY50" s="508"/>
      <c r="AZ50" s="518">
        <f t="shared" si="9"/>
        <v>42895.16</v>
      </c>
      <c r="BA50" s="508"/>
      <c r="BB50" s="508">
        <v>984238.40049999999</v>
      </c>
      <c r="BC50" s="508"/>
      <c r="BD50" s="508"/>
      <c r="BE50" s="518">
        <f t="shared" si="10"/>
        <v>984238.40049999999</v>
      </c>
      <c r="BF50" s="508">
        <v>5675.48</v>
      </c>
      <c r="BG50" s="508">
        <v>872355.58299999998</v>
      </c>
      <c r="BH50" s="508"/>
      <c r="BI50" s="508"/>
      <c r="BJ50" s="518">
        <f t="shared" si="11"/>
        <v>878031.06299999997</v>
      </c>
      <c r="BK50" s="508">
        <v>1</v>
      </c>
      <c r="BL50" s="508">
        <v>16</v>
      </c>
      <c r="BM50" s="508"/>
      <c r="BN50" s="508"/>
      <c r="BO50" s="518">
        <f t="shared" si="12"/>
        <v>17</v>
      </c>
      <c r="BP50" s="508">
        <v>799889.2</v>
      </c>
      <c r="BQ50" s="508">
        <v>8392299.0899</v>
      </c>
      <c r="BR50" s="508">
        <v>5260.3579</v>
      </c>
      <c r="BS50" s="508"/>
      <c r="BT50" s="518">
        <f t="shared" si="13"/>
        <v>9197448.6477999985</v>
      </c>
      <c r="BU50" s="508">
        <v>30</v>
      </c>
      <c r="BV50" s="508">
        <v>86</v>
      </c>
      <c r="BW50" s="508">
        <v>1</v>
      </c>
      <c r="BX50" s="508"/>
      <c r="BY50" s="518">
        <f t="shared" si="14"/>
        <v>117</v>
      </c>
      <c r="BZ50" s="519"/>
      <c r="CA50" s="519"/>
      <c r="CB50" s="519"/>
      <c r="CC50" s="519"/>
      <c r="CD50" s="518">
        <f t="shared" si="15"/>
        <v>0</v>
      </c>
      <c r="CE50" s="519"/>
      <c r="CF50" s="519"/>
      <c r="CG50" s="519"/>
      <c r="CH50" s="519"/>
      <c r="CI50" s="518">
        <f t="shared" si="16"/>
        <v>0</v>
      </c>
      <c r="CJ50" s="519"/>
      <c r="CK50" s="519">
        <v>2205510.8111</v>
      </c>
      <c r="CL50" s="519"/>
      <c r="CM50" s="519"/>
      <c r="CN50" s="518">
        <f t="shared" si="17"/>
        <v>2205510.8111</v>
      </c>
      <c r="CO50" s="519"/>
      <c r="CP50" s="519">
        <v>9</v>
      </c>
      <c r="CQ50" s="519"/>
      <c r="CR50" s="519"/>
      <c r="CS50" s="518">
        <f t="shared" si="18"/>
        <v>9</v>
      </c>
    </row>
    <row r="51" spans="1:97" s="436" customFormat="1">
      <c r="A51" s="478" t="s">
        <v>624</v>
      </c>
      <c r="B51" s="479" t="s">
        <v>615</v>
      </c>
      <c r="C51" s="508"/>
      <c r="D51" s="508"/>
      <c r="E51" s="508"/>
      <c r="F51" s="508"/>
      <c r="G51" s="518">
        <f t="shared" si="0"/>
        <v>0</v>
      </c>
      <c r="H51" s="508"/>
      <c r="I51" s="508"/>
      <c r="J51" s="508"/>
      <c r="K51" s="508"/>
      <c r="L51" s="518">
        <f t="shared" si="1"/>
        <v>0</v>
      </c>
      <c r="M51" s="508"/>
      <c r="N51" s="508"/>
      <c r="O51" s="508"/>
      <c r="P51" s="508"/>
      <c r="Q51" s="518">
        <f t="shared" si="2"/>
        <v>0</v>
      </c>
      <c r="R51" s="508"/>
      <c r="S51" s="508"/>
      <c r="T51" s="508"/>
      <c r="U51" s="508"/>
      <c r="V51" s="518">
        <f t="shared" si="3"/>
        <v>0</v>
      </c>
      <c r="W51" s="508"/>
      <c r="X51" s="508"/>
      <c r="Y51" s="508"/>
      <c r="Z51" s="508"/>
      <c r="AA51" s="518">
        <f t="shared" si="4"/>
        <v>0</v>
      </c>
      <c r="AB51" s="508"/>
      <c r="AC51" s="508"/>
      <c r="AD51" s="508"/>
      <c r="AE51" s="508"/>
      <c r="AF51" s="518">
        <f t="shared" si="5"/>
        <v>0</v>
      </c>
      <c r="AG51" s="508"/>
      <c r="AH51" s="508"/>
      <c r="AI51" s="508"/>
      <c r="AJ51" s="508"/>
      <c r="AK51" s="518">
        <f t="shared" si="6"/>
        <v>0</v>
      </c>
      <c r="AL51" s="508"/>
      <c r="AM51" s="508"/>
      <c r="AN51" s="508"/>
      <c r="AO51" s="508"/>
      <c r="AP51" s="518">
        <f t="shared" si="7"/>
        <v>0</v>
      </c>
      <c r="AQ51" s="508"/>
      <c r="AR51" s="508"/>
      <c r="AS51" s="508"/>
      <c r="AT51" s="508"/>
      <c r="AU51" s="518">
        <f t="shared" si="8"/>
        <v>0</v>
      </c>
      <c r="AV51" s="508"/>
      <c r="AW51" s="508"/>
      <c r="AX51" s="508"/>
      <c r="AY51" s="508"/>
      <c r="AZ51" s="518">
        <f t="shared" si="9"/>
        <v>0</v>
      </c>
      <c r="BA51" s="508"/>
      <c r="BB51" s="508"/>
      <c r="BC51" s="508"/>
      <c r="BD51" s="508"/>
      <c r="BE51" s="518">
        <f t="shared" si="10"/>
        <v>0</v>
      </c>
      <c r="BF51" s="508"/>
      <c r="BG51" s="508"/>
      <c r="BH51" s="508"/>
      <c r="BI51" s="508"/>
      <c r="BJ51" s="518">
        <f t="shared" si="11"/>
        <v>0</v>
      </c>
      <c r="BK51" s="508"/>
      <c r="BL51" s="508"/>
      <c r="BM51" s="508"/>
      <c r="BN51" s="508"/>
      <c r="BO51" s="518">
        <f t="shared" si="12"/>
        <v>0</v>
      </c>
      <c r="BP51" s="508"/>
      <c r="BQ51" s="508"/>
      <c r="BR51" s="508"/>
      <c r="BS51" s="508"/>
      <c r="BT51" s="518">
        <f t="shared" si="13"/>
        <v>0</v>
      </c>
      <c r="BU51" s="508"/>
      <c r="BV51" s="508"/>
      <c r="BW51" s="508"/>
      <c r="BX51" s="508"/>
      <c r="BY51" s="518">
        <f t="shared" si="14"/>
        <v>0</v>
      </c>
      <c r="BZ51" s="519"/>
      <c r="CA51" s="519"/>
      <c r="CB51" s="519"/>
      <c r="CC51" s="519"/>
      <c r="CD51" s="518">
        <f t="shared" si="15"/>
        <v>0</v>
      </c>
      <c r="CE51" s="519"/>
      <c r="CF51" s="519"/>
      <c r="CG51" s="519"/>
      <c r="CH51" s="519"/>
      <c r="CI51" s="518">
        <f t="shared" si="16"/>
        <v>0</v>
      </c>
      <c r="CJ51" s="519"/>
      <c r="CK51" s="519"/>
      <c r="CL51" s="519"/>
      <c r="CM51" s="519"/>
      <c r="CN51" s="518">
        <f t="shared" si="17"/>
        <v>0</v>
      </c>
      <c r="CO51" s="519"/>
      <c r="CP51" s="519"/>
      <c r="CQ51" s="519"/>
      <c r="CR51" s="519"/>
      <c r="CS51" s="518">
        <f t="shared" si="18"/>
        <v>0</v>
      </c>
    </row>
    <row r="52" spans="1:97" s="436" customFormat="1" ht="22.5">
      <c r="A52" s="478">
        <v>36.200000000000003</v>
      </c>
      <c r="B52" s="480" t="s">
        <v>625</v>
      </c>
      <c r="C52" s="508">
        <v>417640.63</v>
      </c>
      <c r="D52" s="508">
        <v>3620138.3481999999</v>
      </c>
      <c r="E52" s="508">
        <v>880309.27839999995</v>
      </c>
      <c r="F52" s="508"/>
      <c r="G52" s="518">
        <f t="shared" si="0"/>
        <v>4918088.2566</v>
      </c>
      <c r="H52" s="508"/>
      <c r="I52" s="508"/>
      <c r="J52" s="508"/>
      <c r="K52" s="508"/>
      <c r="L52" s="518">
        <f t="shared" si="1"/>
        <v>0</v>
      </c>
      <c r="M52" s="508"/>
      <c r="N52" s="508"/>
      <c r="O52" s="508"/>
      <c r="P52" s="508"/>
      <c r="Q52" s="518">
        <f t="shared" si="2"/>
        <v>0</v>
      </c>
      <c r="R52" s="508"/>
      <c r="S52" s="508"/>
      <c r="T52" s="508"/>
      <c r="U52" s="508"/>
      <c r="V52" s="518">
        <f t="shared" si="3"/>
        <v>0</v>
      </c>
      <c r="W52" s="508"/>
      <c r="X52" s="508"/>
      <c r="Y52" s="508"/>
      <c r="Z52" s="508"/>
      <c r="AA52" s="518">
        <f t="shared" si="4"/>
        <v>0</v>
      </c>
      <c r="AB52" s="508"/>
      <c r="AC52" s="508">
        <v>242465.76650000009</v>
      </c>
      <c r="AD52" s="508"/>
      <c r="AE52" s="508"/>
      <c r="AF52" s="518">
        <f t="shared" si="5"/>
        <v>242465.76650000009</v>
      </c>
      <c r="AG52" s="508"/>
      <c r="AH52" s="508">
        <v>1958.1286</v>
      </c>
      <c r="AI52" s="508"/>
      <c r="AJ52" s="508"/>
      <c r="AK52" s="518">
        <f t="shared" si="6"/>
        <v>1958.1286</v>
      </c>
      <c r="AL52" s="508"/>
      <c r="AM52" s="508"/>
      <c r="AN52" s="508"/>
      <c r="AO52" s="508"/>
      <c r="AP52" s="518">
        <f t="shared" si="7"/>
        <v>0</v>
      </c>
      <c r="AQ52" s="508"/>
      <c r="AR52" s="508"/>
      <c r="AS52" s="508"/>
      <c r="AT52" s="508"/>
      <c r="AU52" s="518">
        <f t="shared" si="8"/>
        <v>0</v>
      </c>
      <c r="AV52" s="508"/>
      <c r="AW52" s="508"/>
      <c r="AX52" s="508"/>
      <c r="AY52" s="508"/>
      <c r="AZ52" s="518">
        <f t="shared" si="9"/>
        <v>0</v>
      </c>
      <c r="BA52" s="508"/>
      <c r="BB52" s="508"/>
      <c r="BC52" s="508"/>
      <c r="BD52" s="508"/>
      <c r="BE52" s="518">
        <f t="shared" si="10"/>
        <v>0</v>
      </c>
      <c r="BF52" s="508"/>
      <c r="BG52" s="508"/>
      <c r="BH52" s="508"/>
      <c r="BI52" s="508"/>
      <c r="BJ52" s="518">
        <f t="shared" si="11"/>
        <v>0</v>
      </c>
      <c r="BK52" s="508"/>
      <c r="BL52" s="508"/>
      <c r="BM52" s="508"/>
      <c r="BN52" s="508"/>
      <c r="BO52" s="518">
        <f t="shared" si="12"/>
        <v>0</v>
      </c>
      <c r="BP52" s="508">
        <v>163709.76999999999</v>
      </c>
      <c r="BQ52" s="508">
        <v>1120018.5741000001</v>
      </c>
      <c r="BR52" s="508">
        <v>642641.89749999996</v>
      </c>
      <c r="BS52" s="508"/>
      <c r="BT52" s="518">
        <f t="shared" si="13"/>
        <v>1926370.2416000001</v>
      </c>
      <c r="BU52" s="508">
        <v>2</v>
      </c>
      <c r="BV52" s="508">
        <v>8</v>
      </c>
      <c r="BW52" s="508">
        <v>2</v>
      </c>
      <c r="BX52" s="508"/>
      <c r="BY52" s="518">
        <f t="shared" si="14"/>
        <v>12</v>
      </c>
      <c r="BZ52" s="519"/>
      <c r="CA52" s="519"/>
      <c r="CB52" s="519"/>
      <c r="CC52" s="519"/>
      <c r="CD52" s="518">
        <f t="shared" si="15"/>
        <v>0</v>
      </c>
      <c r="CE52" s="519"/>
      <c r="CF52" s="519"/>
      <c r="CG52" s="519"/>
      <c r="CH52" s="519"/>
      <c r="CI52" s="518">
        <f t="shared" si="16"/>
        <v>0</v>
      </c>
      <c r="CJ52" s="519"/>
      <c r="CK52" s="519">
        <v>553653.38139999995</v>
      </c>
      <c r="CL52" s="519"/>
      <c r="CM52" s="519"/>
      <c r="CN52" s="518">
        <f t="shared" si="17"/>
        <v>553653.38139999995</v>
      </c>
      <c r="CO52" s="519"/>
      <c r="CP52" s="519">
        <v>3</v>
      </c>
      <c r="CQ52" s="519"/>
      <c r="CR52" s="519"/>
      <c r="CS52" s="518">
        <f t="shared" si="18"/>
        <v>3</v>
      </c>
    </row>
    <row r="53" spans="1:97" s="436" customFormat="1">
      <c r="A53" s="478" t="s">
        <v>626</v>
      </c>
      <c r="B53" s="479" t="s">
        <v>615</v>
      </c>
      <c r="C53" s="508"/>
      <c r="D53" s="508"/>
      <c r="E53" s="508"/>
      <c r="F53" s="508"/>
      <c r="G53" s="518">
        <f t="shared" si="0"/>
        <v>0</v>
      </c>
      <c r="H53" s="508"/>
      <c r="I53" s="508"/>
      <c r="J53" s="508"/>
      <c r="K53" s="508"/>
      <c r="L53" s="518">
        <f t="shared" si="1"/>
        <v>0</v>
      </c>
      <c r="M53" s="508"/>
      <c r="N53" s="508"/>
      <c r="O53" s="508"/>
      <c r="P53" s="508"/>
      <c r="Q53" s="518">
        <f t="shared" si="2"/>
        <v>0</v>
      </c>
      <c r="R53" s="508"/>
      <c r="S53" s="508"/>
      <c r="T53" s="508"/>
      <c r="U53" s="508"/>
      <c r="V53" s="518">
        <f t="shared" si="3"/>
        <v>0</v>
      </c>
      <c r="W53" s="508"/>
      <c r="X53" s="508"/>
      <c r="Y53" s="508"/>
      <c r="Z53" s="508"/>
      <c r="AA53" s="518">
        <f t="shared" si="4"/>
        <v>0</v>
      </c>
      <c r="AB53" s="508"/>
      <c r="AC53" s="508"/>
      <c r="AD53" s="508"/>
      <c r="AE53" s="508"/>
      <c r="AF53" s="518">
        <f t="shared" si="5"/>
        <v>0</v>
      </c>
      <c r="AG53" s="508"/>
      <c r="AH53" s="508"/>
      <c r="AI53" s="508"/>
      <c r="AJ53" s="508"/>
      <c r="AK53" s="518">
        <f t="shared" si="6"/>
        <v>0</v>
      </c>
      <c r="AL53" s="508"/>
      <c r="AM53" s="508"/>
      <c r="AN53" s="508"/>
      <c r="AO53" s="508"/>
      <c r="AP53" s="518">
        <f t="shared" si="7"/>
        <v>0</v>
      </c>
      <c r="AQ53" s="508"/>
      <c r="AR53" s="508"/>
      <c r="AS53" s="508"/>
      <c r="AT53" s="508"/>
      <c r="AU53" s="518">
        <f t="shared" si="8"/>
        <v>0</v>
      </c>
      <c r="AV53" s="508"/>
      <c r="AW53" s="508"/>
      <c r="AX53" s="508"/>
      <c r="AY53" s="508"/>
      <c r="AZ53" s="518">
        <f t="shared" si="9"/>
        <v>0</v>
      </c>
      <c r="BA53" s="508"/>
      <c r="BB53" s="508"/>
      <c r="BC53" s="508"/>
      <c r="BD53" s="508"/>
      <c r="BE53" s="518">
        <f t="shared" si="10"/>
        <v>0</v>
      </c>
      <c r="BF53" s="508"/>
      <c r="BG53" s="508"/>
      <c r="BH53" s="508"/>
      <c r="BI53" s="508"/>
      <c r="BJ53" s="518">
        <f t="shared" si="11"/>
        <v>0</v>
      </c>
      <c r="BK53" s="508"/>
      <c r="BL53" s="508"/>
      <c r="BM53" s="508"/>
      <c r="BN53" s="508"/>
      <c r="BO53" s="518">
        <f t="shared" si="12"/>
        <v>0</v>
      </c>
      <c r="BP53" s="508"/>
      <c r="BQ53" s="508"/>
      <c r="BR53" s="508"/>
      <c r="BS53" s="508"/>
      <c r="BT53" s="518">
        <f t="shared" si="13"/>
        <v>0</v>
      </c>
      <c r="BU53" s="508"/>
      <c r="BV53" s="508"/>
      <c r="BW53" s="508"/>
      <c r="BX53" s="508"/>
      <c r="BY53" s="518">
        <f t="shared" si="14"/>
        <v>0</v>
      </c>
      <c r="BZ53" s="519"/>
      <c r="CA53" s="519"/>
      <c r="CB53" s="519"/>
      <c r="CC53" s="519"/>
      <c r="CD53" s="518">
        <f t="shared" si="15"/>
        <v>0</v>
      </c>
      <c r="CE53" s="519"/>
      <c r="CF53" s="519"/>
      <c r="CG53" s="519"/>
      <c r="CH53" s="519"/>
      <c r="CI53" s="518">
        <f t="shared" si="16"/>
        <v>0</v>
      </c>
      <c r="CJ53" s="519"/>
      <c r="CK53" s="519"/>
      <c r="CL53" s="519"/>
      <c r="CM53" s="519"/>
      <c r="CN53" s="518">
        <f t="shared" si="17"/>
        <v>0</v>
      </c>
      <c r="CO53" s="519"/>
      <c r="CP53" s="519"/>
      <c r="CQ53" s="519"/>
      <c r="CR53" s="519"/>
      <c r="CS53" s="518">
        <f t="shared" si="18"/>
        <v>0</v>
      </c>
    </row>
    <row r="54" spans="1:97" s="436" customFormat="1" ht="22.5">
      <c r="A54" s="478">
        <v>36.299999999999997</v>
      </c>
      <c r="B54" s="480" t="s">
        <v>627</v>
      </c>
      <c r="C54" s="508">
        <v>140098.38</v>
      </c>
      <c r="D54" s="508">
        <v>184865.49470000001</v>
      </c>
      <c r="E54" s="508"/>
      <c r="F54" s="508"/>
      <c r="G54" s="518">
        <f t="shared" si="0"/>
        <v>324963.87470000004</v>
      </c>
      <c r="H54" s="508"/>
      <c r="I54" s="508"/>
      <c r="J54" s="508"/>
      <c r="K54" s="508"/>
      <c r="L54" s="518">
        <f t="shared" si="1"/>
        <v>0</v>
      </c>
      <c r="M54" s="508"/>
      <c r="N54" s="508"/>
      <c r="O54" s="508"/>
      <c r="P54" s="508"/>
      <c r="Q54" s="518">
        <f t="shared" si="2"/>
        <v>0</v>
      </c>
      <c r="R54" s="508"/>
      <c r="S54" s="508"/>
      <c r="T54" s="508"/>
      <c r="U54" s="508"/>
      <c r="V54" s="518">
        <f t="shared" si="3"/>
        <v>0</v>
      </c>
      <c r="W54" s="508"/>
      <c r="X54" s="508"/>
      <c r="Y54" s="508"/>
      <c r="Z54" s="508"/>
      <c r="AA54" s="518">
        <f t="shared" si="4"/>
        <v>0</v>
      </c>
      <c r="AB54" s="508"/>
      <c r="AC54" s="508"/>
      <c r="AD54" s="508"/>
      <c r="AE54" s="508"/>
      <c r="AF54" s="518">
        <f t="shared" si="5"/>
        <v>0</v>
      </c>
      <c r="AG54" s="508"/>
      <c r="AH54" s="508"/>
      <c r="AI54" s="508"/>
      <c r="AJ54" s="508"/>
      <c r="AK54" s="518">
        <f t="shared" si="6"/>
        <v>0</v>
      </c>
      <c r="AL54" s="508"/>
      <c r="AM54" s="508"/>
      <c r="AN54" s="508"/>
      <c r="AO54" s="508"/>
      <c r="AP54" s="518">
        <f t="shared" si="7"/>
        <v>0</v>
      </c>
      <c r="AQ54" s="508"/>
      <c r="AR54" s="508"/>
      <c r="AS54" s="508"/>
      <c r="AT54" s="508"/>
      <c r="AU54" s="518">
        <f t="shared" si="8"/>
        <v>0</v>
      </c>
      <c r="AV54" s="508"/>
      <c r="AW54" s="508"/>
      <c r="AX54" s="508"/>
      <c r="AY54" s="508"/>
      <c r="AZ54" s="518">
        <f t="shared" si="9"/>
        <v>0</v>
      </c>
      <c r="BA54" s="508"/>
      <c r="BB54" s="508"/>
      <c r="BC54" s="508"/>
      <c r="BD54" s="508"/>
      <c r="BE54" s="518">
        <f t="shared" si="10"/>
        <v>0</v>
      </c>
      <c r="BF54" s="508"/>
      <c r="BG54" s="508"/>
      <c r="BH54" s="508"/>
      <c r="BI54" s="508"/>
      <c r="BJ54" s="518">
        <f t="shared" si="11"/>
        <v>0</v>
      </c>
      <c r="BK54" s="508"/>
      <c r="BL54" s="508"/>
      <c r="BM54" s="508"/>
      <c r="BN54" s="508"/>
      <c r="BO54" s="518">
        <f t="shared" si="12"/>
        <v>0</v>
      </c>
      <c r="BP54" s="508">
        <v>0</v>
      </c>
      <c r="BQ54" s="508">
        <v>184865.49470000001</v>
      </c>
      <c r="BR54" s="508"/>
      <c r="BS54" s="508"/>
      <c r="BT54" s="518">
        <f t="shared" si="13"/>
        <v>184865.49470000001</v>
      </c>
      <c r="BU54" s="508">
        <v>1</v>
      </c>
      <c r="BV54" s="508">
        <v>1</v>
      </c>
      <c r="BW54" s="508"/>
      <c r="BX54" s="508"/>
      <c r="BY54" s="518">
        <f t="shared" si="14"/>
        <v>2</v>
      </c>
      <c r="BZ54" s="519"/>
      <c r="CA54" s="519"/>
      <c r="CB54" s="519"/>
      <c r="CC54" s="519"/>
      <c r="CD54" s="518">
        <f t="shared" si="15"/>
        <v>0</v>
      </c>
      <c r="CE54" s="519"/>
      <c r="CF54" s="519"/>
      <c r="CG54" s="519"/>
      <c r="CH54" s="519"/>
      <c r="CI54" s="518">
        <f t="shared" si="16"/>
        <v>0</v>
      </c>
      <c r="CJ54" s="519"/>
      <c r="CK54" s="519"/>
      <c r="CL54" s="519"/>
      <c r="CM54" s="519"/>
      <c r="CN54" s="518">
        <f t="shared" si="17"/>
        <v>0</v>
      </c>
      <c r="CO54" s="519"/>
      <c r="CP54" s="519"/>
      <c r="CQ54" s="519"/>
      <c r="CR54" s="519"/>
      <c r="CS54" s="518">
        <f t="shared" si="18"/>
        <v>0</v>
      </c>
    </row>
    <row r="55" spans="1:97" s="436" customFormat="1">
      <c r="A55" s="478" t="s">
        <v>628</v>
      </c>
      <c r="B55" s="479" t="s">
        <v>615</v>
      </c>
      <c r="C55" s="508"/>
      <c r="D55" s="508"/>
      <c r="E55" s="508"/>
      <c r="F55" s="508"/>
      <c r="G55" s="518">
        <f t="shared" si="0"/>
        <v>0</v>
      </c>
      <c r="H55" s="508"/>
      <c r="I55" s="508"/>
      <c r="J55" s="508"/>
      <c r="K55" s="508"/>
      <c r="L55" s="518">
        <f t="shared" si="1"/>
        <v>0</v>
      </c>
      <c r="M55" s="508"/>
      <c r="N55" s="508"/>
      <c r="O55" s="508"/>
      <c r="P55" s="508"/>
      <c r="Q55" s="518">
        <f t="shared" si="2"/>
        <v>0</v>
      </c>
      <c r="R55" s="508"/>
      <c r="S55" s="508"/>
      <c r="T55" s="508"/>
      <c r="U55" s="508"/>
      <c r="V55" s="518">
        <f t="shared" si="3"/>
        <v>0</v>
      </c>
      <c r="W55" s="508"/>
      <c r="X55" s="508"/>
      <c r="Y55" s="508"/>
      <c r="Z55" s="508"/>
      <c r="AA55" s="518">
        <f t="shared" si="4"/>
        <v>0</v>
      </c>
      <c r="AB55" s="508"/>
      <c r="AC55" s="508"/>
      <c r="AD55" s="508"/>
      <c r="AE55" s="508"/>
      <c r="AF55" s="518">
        <f t="shared" si="5"/>
        <v>0</v>
      </c>
      <c r="AG55" s="508"/>
      <c r="AH55" s="508"/>
      <c r="AI55" s="508"/>
      <c r="AJ55" s="508"/>
      <c r="AK55" s="518">
        <f t="shared" si="6"/>
        <v>0</v>
      </c>
      <c r="AL55" s="508"/>
      <c r="AM55" s="508"/>
      <c r="AN55" s="508"/>
      <c r="AO55" s="508"/>
      <c r="AP55" s="518">
        <f t="shared" si="7"/>
        <v>0</v>
      </c>
      <c r="AQ55" s="508"/>
      <c r="AR55" s="508"/>
      <c r="AS55" s="508"/>
      <c r="AT55" s="508"/>
      <c r="AU55" s="518">
        <f t="shared" si="8"/>
        <v>0</v>
      </c>
      <c r="AV55" s="508"/>
      <c r="AW55" s="508"/>
      <c r="AX55" s="508"/>
      <c r="AY55" s="508"/>
      <c r="AZ55" s="518">
        <f t="shared" si="9"/>
        <v>0</v>
      </c>
      <c r="BA55" s="508"/>
      <c r="BB55" s="508"/>
      <c r="BC55" s="508"/>
      <c r="BD55" s="508"/>
      <c r="BE55" s="518">
        <f t="shared" si="10"/>
        <v>0</v>
      </c>
      <c r="BF55" s="508"/>
      <c r="BG55" s="508"/>
      <c r="BH55" s="508"/>
      <c r="BI55" s="508"/>
      <c r="BJ55" s="518">
        <f t="shared" si="11"/>
        <v>0</v>
      </c>
      <c r="BK55" s="508"/>
      <c r="BL55" s="508"/>
      <c r="BM55" s="508"/>
      <c r="BN55" s="508"/>
      <c r="BO55" s="518">
        <f t="shared" si="12"/>
        <v>0</v>
      </c>
      <c r="BP55" s="508"/>
      <c r="BQ55" s="508"/>
      <c r="BR55" s="508"/>
      <c r="BS55" s="508"/>
      <c r="BT55" s="518">
        <f t="shared" si="13"/>
        <v>0</v>
      </c>
      <c r="BU55" s="508"/>
      <c r="BV55" s="508"/>
      <c r="BW55" s="508"/>
      <c r="BX55" s="508"/>
      <c r="BY55" s="518">
        <f t="shared" si="14"/>
        <v>0</v>
      </c>
      <c r="BZ55" s="519"/>
      <c r="CA55" s="519"/>
      <c r="CB55" s="519"/>
      <c r="CC55" s="519"/>
      <c r="CD55" s="518">
        <f t="shared" si="15"/>
        <v>0</v>
      </c>
      <c r="CE55" s="519"/>
      <c r="CF55" s="519"/>
      <c r="CG55" s="519"/>
      <c r="CH55" s="519"/>
      <c r="CI55" s="518">
        <f t="shared" si="16"/>
        <v>0</v>
      </c>
      <c r="CJ55" s="519"/>
      <c r="CK55" s="519"/>
      <c r="CL55" s="519"/>
      <c r="CM55" s="519"/>
      <c r="CN55" s="518">
        <f t="shared" si="17"/>
        <v>0</v>
      </c>
      <c r="CO55" s="519"/>
      <c r="CP55" s="519"/>
      <c r="CQ55" s="519"/>
      <c r="CR55" s="519"/>
      <c r="CS55" s="518">
        <f t="shared" si="18"/>
        <v>0</v>
      </c>
    </row>
    <row r="56" spans="1:97" s="436" customFormat="1">
      <c r="A56" s="478" t="s">
        <v>818</v>
      </c>
      <c r="B56" s="482" t="s">
        <v>629</v>
      </c>
      <c r="C56" s="508">
        <v>798634.16</v>
      </c>
      <c r="D56" s="508">
        <v>486212.46899999998</v>
      </c>
      <c r="E56" s="508">
        <v>5762.9657999999999</v>
      </c>
      <c r="F56" s="508"/>
      <c r="G56" s="518"/>
      <c r="H56" s="508">
        <v>18431.48</v>
      </c>
      <c r="I56" s="508">
        <v>19288.341499999999</v>
      </c>
      <c r="J56" s="508"/>
      <c r="K56" s="508"/>
      <c r="L56" s="518"/>
      <c r="M56" s="508">
        <v>15027.98</v>
      </c>
      <c r="N56" s="508">
        <v>21445.4728</v>
      </c>
      <c r="O56" s="508"/>
      <c r="P56" s="508"/>
      <c r="Q56" s="518"/>
      <c r="R56" s="508">
        <v>11943.67</v>
      </c>
      <c r="S56" s="508">
        <v>3841.9809</v>
      </c>
      <c r="T56" s="508"/>
      <c r="U56" s="508"/>
      <c r="V56" s="518"/>
      <c r="W56" s="508">
        <v>4829.38</v>
      </c>
      <c r="X56" s="508">
        <v>0</v>
      </c>
      <c r="Y56" s="508"/>
      <c r="Z56" s="508"/>
      <c r="AA56" s="518"/>
      <c r="AB56" s="508">
        <v>22610.19</v>
      </c>
      <c r="AC56" s="508">
        <v>29975.558199999999</v>
      </c>
      <c r="AD56" s="508"/>
      <c r="AE56" s="508"/>
      <c r="AF56" s="518"/>
      <c r="AG56" s="508">
        <v>6493.03</v>
      </c>
      <c r="AH56" s="508">
        <v>49114.991800000003</v>
      </c>
      <c r="AI56" s="508"/>
      <c r="AJ56" s="508"/>
      <c r="AK56" s="518"/>
      <c r="AL56" s="508"/>
      <c r="AM56" s="508"/>
      <c r="AN56" s="508"/>
      <c r="AO56" s="508"/>
      <c r="AP56" s="518"/>
      <c r="AQ56" s="508">
        <v>22271.15</v>
      </c>
      <c r="AR56" s="508">
        <v>1463.1848</v>
      </c>
      <c r="AS56" s="508"/>
      <c r="AT56" s="508"/>
      <c r="AU56" s="518"/>
      <c r="AV56" s="508">
        <v>10022.43</v>
      </c>
      <c r="AW56" s="508">
        <v>21445.4728</v>
      </c>
      <c r="AX56" s="508"/>
      <c r="AY56" s="508"/>
      <c r="AZ56" s="518"/>
      <c r="BA56" s="508">
        <v>21744.29</v>
      </c>
      <c r="BB56" s="508">
        <v>3841.9809</v>
      </c>
      <c r="BC56" s="508"/>
      <c r="BD56" s="508"/>
      <c r="BE56" s="518"/>
      <c r="BF56" s="508"/>
      <c r="BG56" s="508">
        <v>34788.124499999998</v>
      </c>
      <c r="BH56" s="508"/>
      <c r="BI56" s="508"/>
      <c r="BJ56" s="518"/>
      <c r="BK56" s="508"/>
      <c r="BL56" s="508">
        <v>4</v>
      </c>
      <c r="BM56" s="508"/>
      <c r="BN56" s="508"/>
      <c r="BO56" s="518"/>
      <c r="BP56" s="508">
        <v>292051.33</v>
      </c>
      <c r="BQ56" s="508">
        <v>241076.45499999999</v>
      </c>
      <c r="BR56" s="508"/>
      <c r="BS56" s="508"/>
      <c r="BT56" s="518"/>
      <c r="BU56" s="508">
        <v>119</v>
      </c>
      <c r="BV56" s="508">
        <v>20</v>
      </c>
      <c r="BW56" s="508"/>
      <c r="BX56" s="508"/>
      <c r="BY56" s="518"/>
      <c r="BZ56" s="519"/>
      <c r="CA56" s="519"/>
      <c r="CB56" s="519"/>
      <c r="CC56" s="519"/>
      <c r="CD56" s="518"/>
      <c r="CE56" s="519"/>
      <c r="CF56" s="519"/>
      <c r="CG56" s="519"/>
      <c r="CH56" s="519"/>
      <c r="CI56" s="518"/>
      <c r="CJ56" s="519">
        <v>1721.75</v>
      </c>
      <c r="CK56" s="519"/>
      <c r="CL56" s="519"/>
      <c r="CM56" s="519"/>
      <c r="CN56" s="518"/>
      <c r="CO56" s="519">
        <v>1</v>
      </c>
      <c r="CP56" s="519"/>
      <c r="CQ56" s="519"/>
      <c r="CR56" s="519"/>
      <c r="CS56" s="518"/>
    </row>
    <row r="57" spans="1:97" s="436" customFormat="1">
      <c r="A57" s="478" t="s">
        <v>630</v>
      </c>
      <c r="B57" s="482" t="s">
        <v>615</v>
      </c>
      <c r="C57" s="508"/>
      <c r="D57" s="508"/>
      <c r="E57" s="508"/>
      <c r="F57" s="508"/>
      <c r="G57" s="518"/>
      <c r="H57" s="508"/>
      <c r="I57" s="508"/>
      <c r="J57" s="508"/>
      <c r="K57" s="508"/>
      <c r="L57" s="518"/>
      <c r="M57" s="508"/>
      <c r="N57" s="508"/>
      <c r="O57" s="508"/>
      <c r="P57" s="508"/>
      <c r="Q57" s="518"/>
      <c r="R57" s="508"/>
      <c r="S57" s="508"/>
      <c r="T57" s="508"/>
      <c r="U57" s="508"/>
      <c r="V57" s="518"/>
      <c r="W57" s="508"/>
      <c r="X57" s="508"/>
      <c r="Y57" s="508"/>
      <c r="Z57" s="508"/>
      <c r="AA57" s="518"/>
      <c r="AB57" s="508"/>
      <c r="AC57" s="508"/>
      <c r="AD57" s="508"/>
      <c r="AE57" s="508"/>
      <c r="AF57" s="518"/>
      <c r="AG57" s="508"/>
      <c r="AH57" s="508"/>
      <c r="AI57" s="508"/>
      <c r="AJ57" s="508"/>
      <c r="AK57" s="518"/>
      <c r="AL57" s="508"/>
      <c r="AM57" s="508"/>
      <c r="AN57" s="508"/>
      <c r="AO57" s="508"/>
      <c r="AP57" s="518"/>
      <c r="AQ57" s="508"/>
      <c r="AR57" s="508"/>
      <c r="AS57" s="508"/>
      <c r="AT57" s="508"/>
      <c r="AU57" s="518"/>
      <c r="AV57" s="508"/>
      <c r="AW57" s="508"/>
      <c r="AX57" s="508"/>
      <c r="AY57" s="508"/>
      <c r="AZ57" s="518"/>
      <c r="BA57" s="508"/>
      <c r="BB57" s="508"/>
      <c r="BC57" s="508"/>
      <c r="BD57" s="508"/>
      <c r="BE57" s="518"/>
      <c r="BF57" s="508"/>
      <c r="BG57" s="508"/>
      <c r="BH57" s="508"/>
      <c r="BI57" s="508"/>
      <c r="BJ57" s="518"/>
      <c r="BK57" s="508"/>
      <c r="BL57" s="508"/>
      <c r="BM57" s="508"/>
      <c r="BN57" s="508"/>
      <c r="BO57" s="518"/>
      <c r="BP57" s="508"/>
      <c r="BQ57" s="508"/>
      <c r="BR57" s="508"/>
      <c r="BS57" s="508"/>
      <c r="BT57" s="518"/>
      <c r="BU57" s="508"/>
      <c r="BV57" s="508"/>
      <c r="BW57" s="508"/>
      <c r="BX57" s="508"/>
      <c r="BY57" s="518"/>
      <c r="BZ57" s="519"/>
      <c r="CA57" s="519"/>
      <c r="CB57" s="519"/>
      <c r="CC57" s="519"/>
      <c r="CD57" s="518"/>
      <c r="CE57" s="519"/>
      <c r="CF57" s="519"/>
      <c r="CG57" s="519"/>
      <c r="CH57" s="519"/>
      <c r="CI57" s="518"/>
      <c r="CJ57" s="519"/>
      <c r="CK57" s="519"/>
      <c r="CL57" s="519"/>
      <c r="CM57" s="519"/>
      <c r="CN57" s="518"/>
      <c r="CO57" s="519"/>
      <c r="CP57" s="519"/>
      <c r="CQ57" s="519"/>
      <c r="CR57" s="519"/>
      <c r="CS57" s="518"/>
    </row>
    <row r="58" spans="1:97" s="436" customFormat="1">
      <c r="A58" s="458">
        <v>37</v>
      </c>
      <c r="B58" s="475" t="s">
        <v>631</v>
      </c>
      <c r="C58" s="508">
        <f>SUM(C59,C61)</f>
        <v>265017.20999999996</v>
      </c>
      <c r="D58" s="508">
        <f t="shared" ref="D58:BN58" si="25">SUM(D59,D61)</f>
        <v>790527.54500000004</v>
      </c>
      <c r="E58" s="508">
        <f t="shared" si="25"/>
        <v>19928.627</v>
      </c>
      <c r="F58" s="508">
        <f t="shared" si="25"/>
        <v>0</v>
      </c>
      <c r="G58" s="461">
        <f t="shared" ref="G58" si="26">SUM(C58:F58)</f>
        <v>1075473.382</v>
      </c>
      <c r="H58" s="508">
        <f t="shared" si="25"/>
        <v>235108.58000000002</v>
      </c>
      <c r="I58" s="508">
        <f t="shared" si="25"/>
        <v>405946.73340000003</v>
      </c>
      <c r="J58" s="508">
        <f t="shared" si="25"/>
        <v>0</v>
      </c>
      <c r="K58" s="508">
        <f t="shared" si="25"/>
        <v>0</v>
      </c>
      <c r="L58" s="461">
        <f t="shared" ref="L58" si="27">SUM(H58:K58)</f>
        <v>641055.3134000001</v>
      </c>
      <c r="M58" s="508">
        <f t="shared" si="25"/>
        <v>368021.32</v>
      </c>
      <c r="N58" s="508">
        <f t="shared" si="25"/>
        <v>1432135.9737</v>
      </c>
      <c r="O58" s="508">
        <f t="shared" si="25"/>
        <v>0</v>
      </c>
      <c r="P58" s="508">
        <f t="shared" si="25"/>
        <v>0</v>
      </c>
      <c r="Q58" s="461">
        <f t="shared" ref="Q58" si="28">SUM(M58:P58)</f>
        <v>1800157.2937</v>
      </c>
      <c r="R58" s="508">
        <f t="shared" si="25"/>
        <v>19827.05</v>
      </c>
      <c r="S58" s="508">
        <f t="shared" si="25"/>
        <v>271712.93660000002</v>
      </c>
      <c r="T58" s="508">
        <f t="shared" si="25"/>
        <v>0</v>
      </c>
      <c r="U58" s="508">
        <f t="shared" si="25"/>
        <v>0</v>
      </c>
      <c r="V58" s="461">
        <f t="shared" ref="V58" si="29">SUM(R58:U58)</f>
        <v>291539.9866</v>
      </c>
      <c r="W58" s="508">
        <f t="shared" si="25"/>
        <v>215866.89</v>
      </c>
      <c r="X58" s="508">
        <f t="shared" si="25"/>
        <v>1149353.1045000001</v>
      </c>
      <c r="Y58" s="508">
        <f t="shared" si="25"/>
        <v>0</v>
      </c>
      <c r="Z58" s="508">
        <f t="shared" si="25"/>
        <v>0</v>
      </c>
      <c r="AA58" s="461">
        <f t="shared" ref="AA58" si="30">SUM(W58:Z58)</f>
        <v>1365219.9945</v>
      </c>
      <c r="AB58" s="508">
        <f t="shared" si="25"/>
        <v>253019.68</v>
      </c>
      <c r="AC58" s="508">
        <f t="shared" si="25"/>
        <v>2319452.0871000001</v>
      </c>
      <c r="AD58" s="508">
        <f t="shared" si="25"/>
        <v>0</v>
      </c>
      <c r="AE58" s="508">
        <f t="shared" si="25"/>
        <v>0</v>
      </c>
      <c r="AF58" s="461">
        <f t="shared" ref="AF58" si="31">SUM(AB58:AE58)</f>
        <v>2572471.7671000003</v>
      </c>
      <c r="AG58" s="508">
        <f t="shared" si="25"/>
        <v>513038.98000000004</v>
      </c>
      <c r="AH58" s="508">
        <f t="shared" si="25"/>
        <v>1211926.7805999999</v>
      </c>
      <c r="AI58" s="508">
        <f t="shared" si="25"/>
        <v>1016.0097</v>
      </c>
      <c r="AJ58" s="508">
        <f t="shared" si="25"/>
        <v>0</v>
      </c>
      <c r="AK58" s="461">
        <f t="shared" ref="AK58" si="32">SUM(AG58:AJ58)</f>
        <v>1725981.7703</v>
      </c>
      <c r="AL58" s="508">
        <f t="shared" si="25"/>
        <v>0</v>
      </c>
      <c r="AM58" s="508">
        <f t="shared" si="25"/>
        <v>0</v>
      </c>
      <c r="AN58" s="508">
        <f t="shared" si="25"/>
        <v>0</v>
      </c>
      <c r="AO58" s="508">
        <f t="shared" si="25"/>
        <v>0</v>
      </c>
      <c r="AP58" s="461">
        <f t="shared" ref="AP58" si="33">SUM(AL58:AO58)</f>
        <v>0</v>
      </c>
      <c r="AQ58" s="508">
        <f t="shared" si="25"/>
        <v>29611.46</v>
      </c>
      <c r="AR58" s="508">
        <f t="shared" si="25"/>
        <v>454462.88390000002</v>
      </c>
      <c r="AS58" s="508">
        <f t="shared" si="25"/>
        <v>0</v>
      </c>
      <c r="AT58" s="508">
        <f t="shared" si="25"/>
        <v>0</v>
      </c>
      <c r="AU58" s="461">
        <f t="shared" ref="AU58" si="34">SUM(AQ58:AT58)</f>
        <v>484074.34390000004</v>
      </c>
      <c r="AV58" s="508">
        <f t="shared" si="25"/>
        <v>4169.91</v>
      </c>
      <c r="AW58" s="508">
        <f t="shared" si="25"/>
        <v>111236.20050000001</v>
      </c>
      <c r="AX58" s="508">
        <f t="shared" si="25"/>
        <v>0</v>
      </c>
      <c r="AY58" s="508">
        <f t="shared" si="25"/>
        <v>0</v>
      </c>
      <c r="AZ58" s="461">
        <f t="shared" ref="AZ58" si="35">SUM(AV58:AY58)</f>
        <v>115406.11050000001</v>
      </c>
      <c r="BA58" s="508">
        <f t="shared" si="25"/>
        <v>471578.1</v>
      </c>
      <c r="BB58" s="508">
        <f t="shared" si="25"/>
        <v>1352993.0004</v>
      </c>
      <c r="BC58" s="508">
        <f t="shared" si="25"/>
        <v>0</v>
      </c>
      <c r="BD58" s="508">
        <f t="shared" si="25"/>
        <v>0</v>
      </c>
      <c r="BE58" s="461">
        <f t="shared" ref="BE58" si="36">SUM(BA58:BD58)</f>
        <v>1824571.1003999999</v>
      </c>
      <c r="BF58" s="508">
        <f t="shared" si="25"/>
        <v>723722.26</v>
      </c>
      <c r="BG58" s="508">
        <f t="shared" si="25"/>
        <v>2709061.1462000003</v>
      </c>
      <c r="BH58" s="508">
        <f t="shared" si="25"/>
        <v>0</v>
      </c>
      <c r="BI58" s="508">
        <f t="shared" si="25"/>
        <v>0</v>
      </c>
      <c r="BJ58" s="461">
        <f t="shared" ref="BJ58" si="37">SUM(BF58:BI58)</f>
        <v>3432783.4062000001</v>
      </c>
      <c r="BK58" s="508">
        <f t="shared" si="25"/>
        <v>17</v>
      </c>
      <c r="BL58" s="508">
        <f t="shared" si="25"/>
        <v>70</v>
      </c>
      <c r="BM58" s="508">
        <f t="shared" si="25"/>
        <v>0</v>
      </c>
      <c r="BN58" s="508">
        <f t="shared" si="25"/>
        <v>0</v>
      </c>
      <c r="BO58" s="461">
        <f t="shared" ref="BO58" si="38">SUM(BK58:BN58)</f>
        <v>87</v>
      </c>
      <c r="BP58" s="508">
        <f t="shared" ref="BP58:CR58" si="39">SUM(BP59,BP61)</f>
        <v>212897.25</v>
      </c>
      <c r="BQ58" s="508">
        <f t="shared" si="39"/>
        <v>355611.96649999998</v>
      </c>
      <c r="BR58" s="508">
        <f t="shared" si="39"/>
        <v>19928.627</v>
      </c>
      <c r="BS58" s="508">
        <f t="shared" si="39"/>
        <v>0</v>
      </c>
      <c r="BT58" s="461">
        <f t="shared" ref="BT58" si="40">SUM(BP58:BS58)</f>
        <v>588437.84349999996</v>
      </c>
      <c r="BU58" s="508">
        <f t="shared" si="39"/>
        <v>16</v>
      </c>
      <c r="BV58" s="508">
        <f t="shared" si="39"/>
        <v>13</v>
      </c>
      <c r="BW58" s="508">
        <f t="shared" si="39"/>
        <v>1</v>
      </c>
      <c r="BX58" s="508">
        <f t="shared" si="39"/>
        <v>0</v>
      </c>
      <c r="BY58" s="461">
        <f t="shared" ref="BY58" si="41">SUM(BU58:BX58)</f>
        <v>30</v>
      </c>
      <c r="BZ58" s="519">
        <f t="shared" si="39"/>
        <v>0</v>
      </c>
      <c r="CA58" s="519">
        <f t="shared" si="39"/>
        <v>125437.4249</v>
      </c>
      <c r="CB58" s="519">
        <f t="shared" si="39"/>
        <v>0</v>
      </c>
      <c r="CC58" s="519">
        <f t="shared" si="39"/>
        <v>0</v>
      </c>
      <c r="CD58" s="461">
        <f t="shared" ref="CD58" si="42">SUM(BZ58:CC58)</f>
        <v>125437.4249</v>
      </c>
      <c r="CE58" s="519">
        <f t="shared" si="39"/>
        <v>0</v>
      </c>
      <c r="CF58" s="519">
        <f t="shared" si="39"/>
        <v>1</v>
      </c>
      <c r="CG58" s="519">
        <f t="shared" si="39"/>
        <v>0</v>
      </c>
      <c r="CH58" s="519">
        <f t="shared" si="39"/>
        <v>0</v>
      </c>
      <c r="CI58" s="461">
        <f t="shared" ref="CI58" si="43">SUM(CE58:CH58)</f>
        <v>1</v>
      </c>
      <c r="CJ58" s="519">
        <f t="shared" si="39"/>
        <v>0</v>
      </c>
      <c r="CK58" s="519">
        <f t="shared" si="39"/>
        <v>0</v>
      </c>
      <c r="CL58" s="519">
        <f t="shared" si="39"/>
        <v>0</v>
      </c>
      <c r="CM58" s="519">
        <f t="shared" si="39"/>
        <v>0</v>
      </c>
      <c r="CN58" s="461">
        <f t="shared" ref="CN58" si="44">SUM(CJ58:CM58)</f>
        <v>0</v>
      </c>
      <c r="CO58" s="519">
        <f t="shared" si="39"/>
        <v>0</v>
      </c>
      <c r="CP58" s="519">
        <f t="shared" si="39"/>
        <v>0</v>
      </c>
      <c r="CQ58" s="519">
        <f t="shared" si="39"/>
        <v>0</v>
      </c>
      <c r="CR58" s="519">
        <f t="shared" si="39"/>
        <v>0</v>
      </c>
      <c r="CS58" s="461">
        <f t="shared" ref="CS58" si="45">SUM(CO58:CR58)</f>
        <v>0</v>
      </c>
    </row>
    <row r="59" spans="1:97" s="436" customFormat="1">
      <c r="A59" s="458">
        <v>37.1</v>
      </c>
      <c r="B59" s="475" t="s">
        <v>632</v>
      </c>
      <c r="C59" s="508">
        <v>70457.66</v>
      </c>
      <c r="D59" s="508">
        <v>3185.9773</v>
      </c>
      <c r="E59" s="508"/>
      <c r="F59" s="508"/>
      <c r="G59" s="518">
        <f t="shared" si="0"/>
        <v>73643.637300000002</v>
      </c>
      <c r="H59" s="508">
        <v>121250.35</v>
      </c>
      <c r="I59" s="508">
        <v>145529.75279999999</v>
      </c>
      <c r="J59" s="508">
        <v>0</v>
      </c>
      <c r="K59" s="508"/>
      <c r="L59" s="518">
        <f t="shared" si="1"/>
        <v>266780.10279999999</v>
      </c>
      <c r="M59" s="508">
        <v>127967.25</v>
      </c>
      <c r="N59" s="508">
        <v>27553.138900000002</v>
      </c>
      <c r="O59" s="508">
        <v>0</v>
      </c>
      <c r="P59" s="508"/>
      <c r="Q59" s="518">
        <f t="shared" si="2"/>
        <v>155520.38889999999</v>
      </c>
      <c r="R59" s="508">
        <v>0</v>
      </c>
      <c r="S59" s="508">
        <v>0</v>
      </c>
      <c r="T59" s="508">
        <v>0</v>
      </c>
      <c r="U59" s="508"/>
      <c r="V59" s="518">
        <f t="shared" si="3"/>
        <v>0</v>
      </c>
      <c r="W59" s="508">
        <v>53643.91</v>
      </c>
      <c r="X59" s="508">
        <v>86467.541100000002</v>
      </c>
      <c r="Y59" s="508">
        <v>0</v>
      </c>
      <c r="Z59" s="508"/>
      <c r="AA59" s="518">
        <f t="shared" si="4"/>
        <v>140111.45110000001</v>
      </c>
      <c r="AB59" s="508">
        <v>61230.6</v>
      </c>
      <c r="AC59" s="508">
        <v>33549.831200000001</v>
      </c>
      <c r="AD59" s="508">
        <v>0</v>
      </c>
      <c r="AE59" s="508"/>
      <c r="AF59" s="518">
        <f t="shared" si="5"/>
        <v>94780.431199999992</v>
      </c>
      <c r="AG59" s="508">
        <v>183605.14</v>
      </c>
      <c r="AH59" s="508">
        <v>184943.1146</v>
      </c>
      <c r="AI59" s="508">
        <v>0</v>
      </c>
      <c r="AJ59" s="508"/>
      <c r="AK59" s="518">
        <f t="shared" si="6"/>
        <v>368548.25459999999</v>
      </c>
      <c r="AL59" s="508">
        <v>0</v>
      </c>
      <c r="AM59" s="508">
        <v>0</v>
      </c>
      <c r="AN59" s="508">
        <v>0</v>
      </c>
      <c r="AO59" s="508"/>
      <c r="AP59" s="518">
        <f t="shared" si="7"/>
        <v>0</v>
      </c>
      <c r="AQ59" s="508">
        <v>0</v>
      </c>
      <c r="AR59" s="508">
        <v>31954.7549</v>
      </c>
      <c r="AS59" s="508">
        <v>0</v>
      </c>
      <c r="AT59" s="508"/>
      <c r="AU59" s="518">
        <f t="shared" si="8"/>
        <v>31954.7549</v>
      </c>
      <c r="AV59" s="508">
        <v>0</v>
      </c>
      <c r="AW59" s="508">
        <v>0</v>
      </c>
      <c r="AX59" s="508">
        <v>0</v>
      </c>
      <c r="AY59" s="508"/>
      <c r="AZ59" s="518">
        <f t="shared" si="9"/>
        <v>0</v>
      </c>
      <c r="BA59" s="508">
        <v>53643.91</v>
      </c>
      <c r="BB59" s="508">
        <v>86467.541100000002</v>
      </c>
      <c r="BC59" s="508">
        <v>0</v>
      </c>
      <c r="BD59" s="508"/>
      <c r="BE59" s="518">
        <f t="shared" si="10"/>
        <v>140111.45110000001</v>
      </c>
      <c r="BF59" s="508">
        <v>249217.6</v>
      </c>
      <c r="BG59" s="508">
        <v>27553.138900000002</v>
      </c>
      <c r="BH59" s="508">
        <v>0</v>
      </c>
      <c r="BI59" s="508"/>
      <c r="BJ59" s="518">
        <f t="shared" si="11"/>
        <v>276770.7389</v>
      </c>
      <c r="BK59" s="508">
        <v>2</v>
      </c>
      <c r="BL59" s="508">
        <v>1</v>
      </c>
      <c r="BM59" s="508">
        <v>0</v>
      </c>
      <c r="BN59" s="508"/>
      <c r="BO59" s="518">
        <f t="shared" si="12"/>
        <v>3</v>
      </c>
      <c r="BP59" s="508">
        <v>124101.57</v>
      </c>
      <c r="BQ59" s="508">
        <v>116760.9752</v>
      </c>
      <c r="BR59" s="508">
        <v>0</v>
      </c>
      <c r="BS59" s="508"/>
      <c r="BT59" s="518">
        <f t="shared" si="13"/>
        <v>240862.54519999999</v>
      </c>
      <c r="BU59" s="508">
        <v>3</v>
      </c>
      <c r="BV59" s="508">
        <v>1</v>
      </c>
      <c r="BW59" s="508">
        <v>0</v>
      </c>
      <c r="BX59" s="508"/>
      <c r="BY59" s="518">
        <f t="shared" si="14"/>
        <v>4</v>
      </c>
      <c r="BZ59" s="519">
        <v>0</v>
      </c>
      <c r="CA59" s="519">
        <v>0</v>
      </c>
      <c r="CB59" s="519">
        <v>0</v>
      </c>
      <c r="CC59" s="519"/>
      <c r="CD59" s="518">
        <f t="shared" si="15"/>
        <v>0</v>
      </c>
      <c r="CE59" s="519">
        <v>0</v>
      </c>
      <c r="CF59" s="519">
        <v>0</v>
      </c>
      <c r="CG59" s="519">
        <v>0</v>
      </c>
      <c r="CH59" s="519"/>
      <c r="CI59" s="518">
        <f t="shared" si="16"/>
        <v>0</v>
      </c>
      <c r="CJ59" s="519">
        <v>0</v>
      </c>
      <c r="CK59" s="519">
        <v>0</v>
      </c>
      <c r="CL59" s="519">
        <v>0</v>
      </c>
      <c r="CM59" s="519"/>
      <c r="CN59" s="518">
        <f t="shared" si="17"/>
        <v>0</v>
      </c>
      <c r="CO59" s="519">
        <v>0</v>
      </c>
      <c r="CP59" s="519">
        <v>0</v>
      </c>
      <c r="CQ59" s="519">
        <v>0</v>
      </c>
      <c r="CR59" s="519"/>
      <c r="CS59" s="518">
        <f t="shared" si="18"/>
        <v>0</v>
      </c>
    </row>
    <row r="60" spans="1:97" s="436" customFormat="1">
      <c r="A60" s="476" t="s">
        <v>633</v>
      </c>
      <c r="B60" s="475" t="s">
        <v>615</v>
      </c>
      <c r="C60" s="508"/>
      <c r="D60" s="508"/>
      <c r="E60" s="508"/>
      <c r="F60" s="508"/>
      <c r="G60" s="518">
        <f t="shared" si="0"/>
        <v>0</v>
      </c>
      <c r="H60" s="508"/>
      <c r="I60" s="508"/>
      <c r="J60" s="508"/>
      <c r="K60" s="508"/>
      <c r="L60" s="518">
        <f t="shared" si="1"/>
        <v>0</v>
      </c>
      <c r="M60" s="508"/>
      <c r="N60" s="508"/>
      <c r="O60" s="508"/>
      <c r="P60" s="508"/>
      <c r="Q60" s="518">
        <f t="shared" si="2"/>
        <v>0</v>
      </c>
      <c r="R60" s="508"/>
      <c r="S60" s="508"/>
      <c r="T60" s="508"/>
      <c r="U60" s="508"/>
      <c r="V60" s="518">
        <f t="shared" si="3"/>
        <v>0</v>
      </c>
      <c r="W60" s="508"/>
      <c r="X60" s="508"/>
      <c r="Y60" s="508"/>
      <c r="Z60" s="508"/>
      <c r="AA60" s="518">
        <f t="shared" si="4"/>
        <v>0</v>
      </c>
      <c r="AB60" s="508"/>
      <c r="AC60" s="508"/>
      <c r="AD60" s="508"/>
      <c r="AE60" s="508"/>
      <c r="AF60" s="518">
        <f t="shared" si="5"/>
        <v>0</v>
      </c>
      <c r="AG60" s="508"/>
      <c r="AH60" s="508"/>
      <c r="AI60" s="508"/>
      <c r="AJ60" s="508"/>
      <c r="AK60" s="518">
        <f t="shared" si="6"/>
        <v>0</v>
      </c>
      <c r="AL60" s="508"/>
      <c r="AM60" s="508"/>
      <c r="AN60" s="508"/>
      <c r="AO60" s="508"/>
      <c r="AP60" s="518">
        <f t="shared" si="7"/>
        <v>0</v>
      </c>
      <c r="AQ60" s="508"/>
      <c r="AR60" s="508"/>
      <c r="AS60" s="508"/>
      <c r="AT60" s="508"/>
      <c r="AU60" s="518">
        <f t="shared" si="8"/>
        <v>0</v>
      </c>
      <c r="AV60" s="508"/>
      <c r="AW60" s="508"/>
      <c r="AX60" s="508"/>
      <c r="AY60" s="508"/>
      <c r="AZ60" s="518">
        <f t="shared" si="9"/>
        <v>0</v>
      </c>
      <c r="BA60" s="508"/>
      <c r="BB60" s="508"/>
      <c r="BC60" s="508"/>
      <c r="BD60" s="508"/>
      <c r="BE60" s="518">
        <f t="shared" si="10"/>
        <v>0</v>
      </c>
      <c r="BF60" s="508"/>
      <c r="BG60" s="508"/>
      <c r="BH60" s="508"/>
      <c r="BI60" s="508"/>
      <c r="BJ60" s="518">
        <f t="shared" si="11"/>
        <v>0</v>
      </c>
      <c r="BK60" s="508"/>
      <c r="BL60" s="508"/>
      <c r="BM60" s="508"/>
      <c r="BN60" s="508"/>
      <c r="BO60" s="518">
        <f t="shared" si="12"/>
        <v>0</v>
      </c>
      <c r="BP60" s="508"/>
      <c r="BQ60" s="508"/>
      <c r="BR60" s="508"/>
      <c r="BS60" s="508"/>
      <c r="BT60" s="518">
        <f t="shared" si="13"/>
        <v>0</v>
      </c>
      <c r="BU60" s="508"/>
      <c r="BV60" s="508"/>
      <c r="BW60" s="508"/>
      <c r="BX60" s="508"/>
      <c r="BY60" s="518">
        <f t="shared" si="14"/>
        <v>0</v>
      </c>
      <c r="BZ60" s="519"/>
      <c r="CA60" s="519"/>
      <c r="CB60" s="519"/>
      <c r="CC60" s="519"/>
      <c r="CD60" s="518">
        <f t="shared" si="15"/>
        <v>0</v>
      </c>
      <c r="CE60" s="519"/>
      <c r="CF60" s="519"/>
      <c r="CG60" s="519"/>
      <c r="CH60" s="519"/>
      <c r="CI60" s="518">
        <f t="shared" si="16"/>
        <v>0</v>
      </c>
      <c r="CJ60" s="519"/>
      <c r="CK60" s="519"/>
      <c r="CL60" s="519"/>
      <c r="CM60" s="519"/>
      <c r="CN60" s="518">
        <f t="shared" si="17"/>
        <v>0</v>
      </c>
      <c r="CO60" s="519"/>
      <c r="CP60" s="519"/>
      <c r="CQ60" s="519"/>
      <c r="CR60" s="519"/>
      <c r="CS60" s="518">
        <f t="shared" si="18"/>
        <v>0</v>
      </c>
    </row>
    <row r="61" spans="1:97" s="436" customFormat="1">
      <c r="A61" s="458">
        <v>37.200000000000003</v>
      </c>
      <c r="B61" s="475" t="s">
        <v>634</v>
      </c>
      <c r="C61" s="508">
        <v>194559.55</v>
      </c>
      <c r="D61" s="508">
        <v>787341.56770000001</v>
      </c>
      <c r="E61" s="508">
        <v>19928.627</v>
      </c>
      <c r="F61" s="508"/>
      <c r="G61" s="518">
        <f t="shared" si="0"/>
        <v>1001829.7447</v>
      </c>
      <c r="H61" s="508">
        <v>113858.23</v>
      </c>
      <c r="I61" s="508">
        <v>260416.98060000001</v>
      </c>
      <c r="J61" s="508">
        <v>0</v>
      </c>
      <c r="K61" s="508"/>
      <c r="L61" s="518">
        <f t="shared" si="1"/>
        <v>374275.21059999999</v>
      </c>
      <c r="M61" s="508">
        <v>240054.07</v>
      </c>
      <c r="N61" s="508">
        <v>1404582.8348000001</v>
      </c>
      <c r="O61" s="508">
        <v>0</v>
      </c>
      <c r="P61" s="508"/>
      <c r="Q61" s="518">
        <f t="shared" si="2"/>
        <v>1644636.9048000001</v>
      </c>
      <c r="R61" s="508">
        <v>19827.05</v>
      </c>
      <c r="S61" s="508">
        <v>271712.93660000002</v>
      </c>
      <c r="T61" s="508">
        <v>0</v>
      </c>
      <c r="U61" s="508"/>
      <c r="V61" s="518">
        <f t="shared" si="3"/>
        <v>291539.9866</v>
      </c>
      <c r="W61" s="508">
        <v>162222.98000000001</v>
      </c>
      <c r="X61" s="508">
        <v>1062885.5634000001</v>
      </c>
      <c r="Y61" s="508">
        <v>0</v>
      </c>
      <c r="Z61" s="508"/>
      <c r="AA61" s="518">
        <f t="shared" si="4"/>
        <v>1225108.5434000001</v>
      </c>
      <c r="AB61" s="508">
        <v>191789.08</v>
      </c>
      <c r="AC61" s="508">
        <v>2285902.2559000002</v>
      </c>
      <c r="AD61" s="508">
        <v>0</v>
      </c>
      <c r="AE61" s="508"/>
      <c r="AF61" s="518">
        <f t="shared" si="5"/>
        <v>2477691.3359000003</v>
      </c>
      <c r="AG61" s="508">
        <v>329433.84000000003</v>
      </c>
      <c r="AH61" s="508">
        <v>1026983.666</v>
      </c>
      <c r="AI61" s="508">
        <v>1016.0097</v>
      </c>
      <c r="AJ61" s="508"/>
      <c r="AK61" s="518">
        <f t="shared" si="6"/>
        <v>1357433.5157000001</v>
      </c>
      <c r="AL61" s="508">
        <v>0</v>
      </c>
      <c r="AM61" s="508">
        <v>0</v>
      </c>
      <c r="AN61" s="508">
        <v>0</v>
      </c>
      <c r="AO61" s="508"/>
      <c r="AP61" s="518">
        <f t="shared" si="7"/>
        <v>0</v>
      </c>
      <c r="AQ61" s="508">
        <v>29611.46</v>
      </c>
      <c r="AR61" s="508">
        <v>422508.12900000002</v>
      </c>
      <c r="AS61" s="508">
        <v>0</v>
      </c>
      <c r="AT61" s="508"/>
      <c r="AU61" s="518">
        <f t="shared" si="8"/>
        <v>452119.58900000004</v>
      </c>
      <c r="AV61" s="508">
        <v>4169.91</v>
      </c>
      <c r="AW61" s="508">
        <v>111236.20050000001</v>
      </c>
      <c r="AX61" s="508">
        <v>0</v>
      </c>
      <c r="AY61" s="508"/>
      <c r="AZ61" s="518">
        <f t="shared" si="9"/>
        <v>115406.11050000001</v>
      </c>
      <c r="BA61" s="508">
        <v>417934.19</v>
      </c>
      <c r="BB61" s="508">
        <v>1266525.4593</v>
      </c>
      <c r="BC61" s="508">
        <v>0</v>
      </c>
      <c r="BD61" s="508"/>
      <c r="BE61" s="518">
        <f t="shared" si="10"/>
        <v>1684459.6492999999</v>
      </c>
      <c r="BF61" s="508">
        <v>474504.66</v>
      </c>
      <c r="BG61" s="508">
        <v>2681508.0073000002</v>
      </c>
      <c r="BH61" s="508">
        <v>0</v>
      </c>
      <c r="BI61" s="508"/>
      <c r="BJ61" s="518">
        <f t="shared" si="11"/>
        <v>3156012.6673000003</v>
      </c>
      <c r="BK61" s="508">
        <v>15</v>
      </c>
      <c r="BL61" s="508">
        <v>69</v>
      </c>
      <c r="BM61" s="508">
        <v>0</v>
      </c>
      <c r="BN61" s="508"/>
      <c r="BO61" s="518">
        <f t="shared" si="12"/>
        <v>84</v>
      </c>
      <c r="BP61" s="508">
        <v>88795.68</v>
      </c>
      <c r="BQ61" s="508">
        <v>238850.99129999999</v>
      </c>
      <c r="BR61" s="508">
        <v>19928.627</v>
      </c>
      <c r="BS61" s="508"/>
      <c r="BT61" s="518">
        <f t="shared" si="13"/>
        <v>347575.29829999997</v>
      </c>
      <c r="BU61" s="508">
        <v>13</v>
      </c>
      <c r="BV61" s="508">
        <v>12</v>
      </c>
      <c r="BW61" s="508">
        <v>1</v>
      </c>
      <c r="BX61" s="508"/>
      <c r="BY61" s="518">
        <f t="shared" si="14"/>
        <v>26</v>
      </c>
      <c r="BZ61" s="519">
        <v>0</v>
      </c>
      <c r="CA61" s="519">
        <v>125437.4249</v>
      </c>
      <c r="CB61" s="519">
        <v>0</v>
      </c>
      <c r="CC61" s="519"/>
      <c r="CD61" s="518">
        <f t="shared" si="15"/>
        <v>125437.4249</v>
      </c>
      <c r="CE61" s="519">
        <v>0</v>
      </c>
      <c r="CF61" s="519">
        <v>1</v>
      </c>
      <c r="CG61" s="519">
        <v>0</v>
      </c>
      <c r="CH61" s="519"/>
      <c r="CI61" s="518">
        <f t="shared" si="16"/>
        <v>1</v>
      </c>
      <c r="CJ61" s="519">
        <v>0</v>
      </c>
      <c r="CK61" s="519">
        <v>0</v>
      </c>
      <c r="CL61" s="519">
        <v>0</v>
      </c>
      <c r="CM61" s="519"/>
      <c r="CN61" s="518">
        <f t="shared" si="17"/>
        <v>0</v>
      </c>
      <c r="CO61" s="519">
        <v>0</v>
      </c>
      <c r="CP61" s="519">
        <v>0</v>
      </c>
      <c r="CQ61" s="519">
        <v>0</v>
      </c>
      <c r="CR61" s="519"/>
      <c r="CS61" s="518">
        <f t="shared" si="18"/>
        <v>0</v>
      </c>
    </row>
    <row r="62" spans="1:97" s="436" customFormat="1">
      <c r="A62" s="476" t="s">
        <v>635</v>
      </c>
      <c r="B62" s="475" t="s">
        <v>615</v>
      </c>
      <c r="C62" s="508"/>
      <c r="D62" s="508"/>
      <c r="E62" s="508"/>
      <c r="F62" s="508"/>
      <c r="G62" s="518">
        <f t="shared" si="0"/>
        <v>0</v>
      </c>
      <c r="H62" s="508"/>
      <c r="I62" s="508"/>
      <c r="J62" s="508"/>
      <c r="K62" s="508"/>
      <c r="L62" s="518">
        <f t="shared" si="1"/>
        <v>0</v>
      </c>
      <c r="M62" s="508"/>
      <c r="N62" s="508"/>
      <c r="O62" s="508"/>
      <c r="P62" s="508"/>
      <c r="Q62" s="518">
        <f t="shared" si="2"/>
        <v>0</v>
      </c>
      <c r="R62" s="508"/>
      <c r="S62" s="508"/>
      <c r="T62" s="508"/>
      <c r="U62" s="508"/>
      <c r="V62" s="518">
        <f t="shared" si="3"/>
        <v>0</v>
      </c>
      <c r="W62" s="508"/>
      <c r="X62" s="508"/>
      <c r="Y62" s="508"/>
      <c r="Z62" s="508"/>
      <c r="AA62" s="518">
        <f t="shared" si="4"/>
        <v>0</v>
      </c>
      <c r="AB62" s="508"/>
      <c r="AC62" s="508"/>
      <c r="AD62" s="508"/>
      <c r="AE62" s="508"/>
      <c r="AF62" s="518">
        <f t="shared" si="5"/>
        <v>0</v>
      </c>
      <c r="AG62" s="508"/>
      <c r="AH62" s="508"/>
      <c r="AI62" s="508"/>
      <c r="AJ62" s="508"/>
      <c r="AK62" s="518">
        <f t="shared" si="6"/>
        <v>0</v>
      </c>
      <c r="AL62" s="508"/>
      <c r="AM62" s="508"/>
      <c r="AN62" s="508"/>
      <c r="AO62" s="508"/>
      <c r="AP62" s="518">
        <f t="shared" si="7"/>
        <v>0</v>
      </c>
      <c r="AQ62" s="508"/>
      <c r="AR62" s="508"/>
      <c r="AS62" s="508"/>
      <c r="AT62" s="508"/>
      <c r="AU62" s="518">
        <f t="shared" si="8"/>
        <v>0</v>
      </c>
      <c r="AV62" s="508"/>
      <c r="AW62" s="508"/>
      <c r="AX62" s="508"/>
      <c r="AY62" s="508"/>
      <c r="AZ62" s="518">
        <f t="shared" si="9"/>
        <v>0</v>
      </c>
      <c r="BA62" s="508"/>
      <c r="BB62" s="508"/>
      <c r="BC62" s="508"/>
      <c r="BD62" s="508"/>
      <c r="BE62" s="518">
        <f t="shared" si="10"/>
        <v>0</v>
      </c>
      <c r="BF62" s="508"/>
      <c r="BG62" s="508"/>
      <c r="BH62" s="508"/>
      <c r="BI62" s="508"/>
      <c r="BJ62" s="518">
        <f t="shared" si="11"/>
        <v>0</v>
      </c>
      <c r="BK62" s="508"/>
      <c r="BL62" s="508"/>
      <c r="BM62" s="508"/>
      <c r="BN62" s="508"/>
      <c r="BO62" s="518">
        <f t="shared" si="12"/>
        <v>0</v>
      </c>
      <c r="BP62" s="508"/>
      <c r="BQ62" s="508"/>
      <c r="BR62" s="508"/>
      <c r="BS62" s="508"/>
      <c r="BT62" s="518">
        <f t="shared" si="13"/>
        <v>0</v>
      </c>
      <c r="BU62" s="508"/>
      <c r="BV62" s="508"/>
      <c r="BW62" s="508"/>
      <c r="BX62" s="508"/>
      <c r="BY62" s="518">
        <f t="shared" si="14"/>
        <v>0</v>
      </c>
      <c r="BZ62" s="519"/>
      <c r="CA62" s="519"/>
      <c r="CB62" s="519"/>
      <c r="CC62" s="519"/>
      <c r="CD62" s="518">
        <f t="shared" si="15"/>
        <v>0</v>
      </c>
      <c r="CE62" s="519"/>
      <c r="CF62" s="519"/>
      <c r="CG62" s="519"/>
      <c r="CH62" s="519"/>
      <c r="CI62" s="518">
        <f t="shared" si="16"/>
        <v>0</v>
      </c>
      <c r="CJ62" s="519"/>
      <c r="CK62" s="519"/>
      <c r="CL62" s="519"/>
      <c r="CM62" s="519"/>
      <c r="CN62" s="518">
        <f t="shared" si="17"/>
        <v>0</v>
      </c>
      <c r="CO62" s="519"/>
      <c r="CP62" s="519"/>
      <c r="CQ62" s="519"/>
      <c r="CR62" s="519"/>
      <c r="CS62" s="518">
        <f t="shared" si="18"/>
        <v>0</v>
      </c>
    </row>
    <row r="63" spans="1:97" s="523" customFormat="1">
      <c r="A63" s="483">
        <v>38</v>
      </c>
      <c r="B63" s="469" t="s">
        <v>636</v>
      </c>
      <c r="C63" s="521">
        <f>C58+C38+SUM(C10:C36)</f>
        <v>172272750.73999998</v>
      </c>
      <c r="D63" s="521">
        <f t="shared" ref="D63:BN63" si="46">D58+D38+SUM(D10:D36)</f>
        <v>639129741.73599994</v>
      </c>
      <c r="E63" s="521">
        <f t="shared" si="46"/>
        <v>49861021.254900008</v>
      </c>
      <c r="F63" s="521">
        <f t="shared" si="46"/>
        <v>0</v>
      </c>
      <c r="G63" s="461">
        <f t="shared" si="0"/>
        <v>861263513.73089993</v>
      </c>
      <c r="H63" s="521">
        <f t="shared" si="46"/>
        <v>4266817.32</v>
      </c>
      <c r="I63" s="521">
        <f t="shared" si="46"/>
        <v>26049909.969300002</v>
      </c>
      <c r="J63" s="521">
        <f t="shared" si="46"/>
        <v>58455.4709</v>
      </c>
      <c r="K63" s="521">
        <f t="shared" si="46"/>
        <v>0</v>
      </c>
      <c r="L63" s="461">
        <f t="shared" si="1"/>
        <v>30375182.760200001</v>
      </c>
      <c r="M63" s="521">
        <f t="shared" si="46"/>
        <v>1574079.69</v>
      </c>
      <c r="N63" s="521">
        <f t="shared" si="46"/>
        <v>24455575.655200001</v>
      </c>
      <c r="O63" s="521">
        <f t="shared" si="46"/>
        <v>0</v>
      </c>
      <c r="P63" s="521">
        <f t="shared" si="46"/>
        <v>0</v>
      </c>
      <c r="Q63" s="461">
        <f t="shared" si="2"/>
        <v>26029655.345200002</v>
      </c>
      <c r="R63" s="521">
        <f t="shared" si="46"/>
        <v>291463.14</v>
      </c>
      <c r="S63" s="521">
        <f t="shared" si="46"/>
        <v>394104.36720000004</v>
      </c>
      <c r="T63" s="521">
        <f t="shared" si="46"/>
        <v>2455.2080999999998</v>
      </c>
      <c r="U63" s="521">
        <f t="shared" si="46"/>
        <v>0</v>
      </c>
      <c r="V63" s="461">
        <f t="shared" si="3"/>
        <v>688022.71530000016</v>
      </c>
      <c r="W63" s="521">
        <f t="shared" si="46"/>
        <v>539019.64</v>
      </c>
      <c r="X63" s="521">
        <f t="shared" si="46"/>
        <v>4520544.7388000004</v>
      </c>
      <c r="Y63" s="521">
        <f t="shared" si="46"/>
        <v>0.55579999999999996</v>
      </c>
      <c r="Z63" s="521">
        <f t="shared" si="46"/>
        <v>0</v>
      </c>
      <c r="AA63" s="461">
        <f t="shared" si="4"/>
        <v>5059564.9346000003</v>
      </c>
      <c r="AB63" s="521">
        <f t="shared" si="46"/>
        <v>838502.57</v>
      </c>
      <c r="AC63" s="521">
        <f t="shared" si="46"/>
        <v>7485378.9653000012</v>
      </c>
      <c r="AD63" s="521">
        <f t="shared" si="46"/>
        <v>23378.075000000001</v>
      </c>
      <c r="AE63" s="521">
        <f t="shared" si="46"/>
        <v>0</v>
      </c>
      <c r="AF63" s="461">
        <f t="shared" si="5"/>
        <v>8347259.6103000017</v>
      </c>
      <c r="AG63" s="521">
        <f t="shared" si="46"/>
        <v>1004310.6472999982</v>
      </c>
      <c r="AH63" s="521">
        <f t="shared" si="46"/>
        <v>2662947.2760000047</v>
      </c>
      <c r="AI63" s="521">
        <f t="shared" si="46"/>
        <v>5125.9601999999995</v>
      </c>
      <c r="AJ63" s="521">
        <f t="shared" si="46"/>
        <v>0</v>
      </c>
      <c r="AK63" s="461">
        <f t="shared" si="6"/>
        <v>3672383.8835000028</v>
      </c>
      <c r="AL63" s="521">
        <f t="shared" si="46"/>
        <v>0</v>
      </c>
      <c r="AM63" s="521">
        <f t="shared" si="46"/>
        <v>0</v>
      </c>
      <c r="AN63" s="521">
        <f t="shared" si="46"/>
        <v>0</v>
      </c>
      <c r="AO63" s="521">
        <f t="shared" si="46"/>
        <v>0</v>
      </c>
      <c r="AP63" s="461">
        <f t="shared" si="7"/>
        <v>0</v>
      </c>
      <c r="AQ63" s="521">
        <f t="shared" si="46"/>
        <v>1495165.34</v>
      </c>
      <c r="AR63" s="521">
        <f t="shared" si="46"/>
        <v>9672714.3530000001</v>
      </c>
      <c r="AS63" s="521">
        <f t="shared" si="46"/>
        <v>0</v>
      </c>
      <c r="AT63" s="521">
        <f t="shared" si="46"/>
        <v>0</v>
      </c>
      <c r="AU63" s="461">
        <f t="shared" si="8"/>
        <v>11167879.693</v>
      </c>
      <c r="AV63" s="521">
        <f t="shared" si="46"/>
        <v>123263.20000000001</v>
      </c>
      <c r="AW63" s="521">
        <f t="shared" si="46"/>
        <v>2414900.9605999999</v>
      </c>
      <c r="AX63" s="521">
        <f t="shared" si="46"/>
        <v>0</v>
      </c>
      <c r="AY63" s="521">
        <f t="shared" si="46"/>
        <v>0</v>
      </c>
      <c r="AZ63" s="461">
        <f t="shared" si="9"/>
        <v>2538164.1606000001</v>
      </c>
      <c r="BA63" s="521">
        <f t="shared" si="46"/>
        <v>1233399.93</v>
      </c>
      <c r="BB63" s="521">
        <f t="shared" si="46"/>
        <v>10558394.532499999</v>
      </c>
      <c r="BC63" s="521">
        <f t="shared" si="46"/>
        <v>0</v>
      </c>
      <c r="BD63" s="521">
        <f t="shared" si="46"/>
        <v>0</v>
      </c>
      <c r="BE63" s="461">
        <f t="shared" si="10"/>
        <v>11791794.462499999</v>
      </c>
      <c r="BF63" s="521">
        <f t="shared" si="46"/>
        <v>3652608.1300000013</v>
      </c>
      <c r="BG63" s="521">
        <f t="shared" si="46"/>
        <v>37028761.204400003</v>
      </c>
      <c r="BH63" s="521">
        <f t="shared" si="46"/>
        <v>58455.4709</v>
      </c>
      <c r="BI63" s="521">
        <f t="shared" si="46"/>
        <v>0</v>
      </c>
      <c r="BJ63" s="461">
        <f t="shared" si="11"/>
        <v>40739824.805300005</v>
      </c>
      <c r="BK63" s="521">
        <f t="shared" si="46"/>
        <v>56</v>
      </c>
      <c r="BL63" s="521">
        <f t="shared" si="46"/>
        <v>246</v>
      </c>
      <c r="BM63" s="521">
        <f t="shared" si="46"/>
        <v>2</v>
      </c>
      <c r="BN63" s="521">
        <f t="shared" si="46"/>
        <v>0</v>
      </c>
      <c r="BO63" s="461">
        <f t="shared" si="12"/>
        <v>304</v>
      </c>
      <c r="BP63" s="521">
        <f t="shared" ref="BP63:CR63" si="47">BP58+BP38+SUM(BP10:BP36)</f>
        <v>39061075.619999997</v>
      </c>
      <c r="BQ63" s="521">
        <f t="shared" si="47"/>
        <v>146126356.46300003</v>
      </c>
      <c r="BR63" s="521">
        <f t="shared" si="47"/>
        <v>11522976.536100002</v>
      </c>
      <c r="BS63" s="521">
        <f t="shared" si="47"/>
        <v>0</v>
      </c>
      <c r="BT63" s="461">
        <f t="shared" si="13"/>
        <v>196710408.61910003</v>
      </c>
      <c r="BU63" s="521">
        <f t="shared" si="47"/>
        <v>773</v>
      </c>
      <c r="BV63" s="521">
        <f t="shared" si="47"/>
        <v>784</v>
      </c>
      <c r="BW63" s="521">
        <f t="shared" si="47"/>
        <v>47</v>
      </c>
      <c r="BX63" s="521">
        <f t="shared" si="47"/>
        <v>0</v>
      </c>
      <c r="BY63" s="461">
        <f t="shared" si="14"/>
        <v>1604</v>
      </c>
      <c r="BZ63" s="522">
        <f t="shared" si="47"/>
        <v>1289624.02</v>
      </c>
      <c r="CA63" s="522">
        <f t="shared" si="47"/>
        <v>4735391.0829999996</v>
      </c>
      <c r="CB63" s="522">
        <f t="shared" si="47"/>
        <v>0</v>
      </c>
      <c r="CC63" s="522">
        <f t="shared" si="47"/>
        <v>0</v>
      </c>
      <c r="CD63" s="461">
        <f t="shared" si="15"/>
        <v>6025015.1030000001</v>
      </c>
      <c r="CE63" s="522">
        <f t="shared" si="47"/>
        <v>9</v>
      </c>
      <c r="CF63" s="522">
        <f t="shared" si="47"/>
        <v>10</v>
      </c>
      <c r="CG63" s="522">
        <f t="shared" si="47"/>
        <v>0</v>
      </c>
      <c r="CH63" s="522">
        <f t="shared" si="47"/>
        <v>0</v>
      </c>
      <c r="CI63" s="461">
        <f t="shared" si="16"/>
        <v>19</v>
      </c>
      <c r="CJ63" s="522">
        <f t="shared" si="47"/>
        <v>12130893.84</v>
      </c>
      <c r="CK63" s="522">
        <f t="shared" si="47"/>
        <v>32293713.541400004</v>
      </c>
      <c r="CL63" s="522">
        <f t="shared" si="47"/>
        <v>6468166.2307999991</v>
      </c>
      <c r="CM63" s="522">
        <f t="shared" si="47"/>
        <v>0</v>
      </c>
      <c r="CN63" s="461">
        <f t="shared" si="17"/>
        <v>50892773.612200007</v>
      </c>
      <c r="CO63" s="522">
        <f t="shared" si="47"/>
        <v>49</v>
      </c>
      <c r="CP63" s="522">
        <f t="shared" si="47"/>
        <v>82</v>
      </c>
      <c r="CQ63" s="522">
        <f t="shared" si="47"/>
        <v>8</v>
      </c>
      <c r="CR63" s="522">
        <f t="shared" si="47"/>
        <v>0</v>
      </c>
      <c r="CS63" s="461">
        <f t="shared" si="18"/>
        <v>139</v>
      </c>
    </row>
    <row r="64" spans="1:97" s="436" customFormat="1">
      <c r="A64" s="478">
        <v>38.1</v>
      </c>
      <c r="B64" s="475" t="s">
        <v>637</v>
      </c>
      <c r="C64" s="508"/>
      <c r="D64" s="508"/>
      <c r="E64" s="508"/>
      <c r="F64" s="508"/>
      <c r="G64" s="518">
        <f t="shared" si="0"/>
        <v>0</v>
      </c>
      <c r="H64" s="508"/>
      <c r="I64" s="508"/>
      <c r="J64" s="508"/>
      <c r="K64" s="508"/>
      <c r="L64" s="518">
        <f t="shared" si="1"/>
        <v>0</v>
      </c>
      <c r="M64" s="508"/>
      <c r="N64" s="508"/>
      <c r="O64" s="508"/>
      <c r="P64" s="508"/>
      <c r="Q64" s="518">
        <f t="shared" si="2"/>
        <v>0</v>
      </c>
      <c r="R64" s="508"/>
      <c r="S64" s="508"/>
      <c r="T64" s="508"/>
      <c r="U64" s="508"/>
      <c r="V64" s="518">
        <f t="shared" si="3"/>
        <v>0</v>
      </c>
      <c r="W64" s="508"/>
      <c r="X64" s="508"/>
      <c r="Y64" s="508"/>
      <c r="Z64" s="508"/>
      <c r="AA64" s="518">
        <f t="shared" si="4"/>
        <v>0</v>
      </c>
      <c r="AB64" s="508"/>
      <c r="AC64" s="508"/>
      <c r="AD64" s="508"/>
      <c r="AE64" s="508"/>
      <c r="AF64" s="518">
        <f t="shared" si="5"/>
        <v>0</v>
      </c>
      <c r="AG64" s="508"/>
      <c r="AH64" s="508"/>
      <c r="AI64" s="508"/>
      <c r="AJ64" s="508"/>
      <c r="AK64" s="518">
        <f t="shared" si="6"/>
        <v>0</v>
      </c>
      <c r="AL64" s="508"/>
      <c r="AM64" s="508"/>
      <c r="AN64" s="508"/>
      <c r="AO64" s="508"/>
      <c r="AP64" s="518">
        <f t="shared" si="7"/>
        <v>0</v>
      </c>
      <c r="AQ64" s="508"/>
      <c r="AR64" s="508"/>
      <c r="AS64" s="508"/>
      <c r="AT64" s="508"/>
      <c r="AU64" s="518">
        <f t="shared" si="8"/>
        <v>0</v>
      </c>
      <c r="AV64" s="508"/>
      <c r="AW64" s="508"/>
      <c r="AX64" s="508"/>
      <c r="AY64" s="508"/>
      <c r="AZ64" s="518">
        <f t="shared" si="9"/>
        <v>0</v>
      </c>
      <c r="BA64" s="508"/>
      <c r="BB64" s="508"/>
      <c r="BC64" s="508"/>
      <c r="BD64" s="508"/>
      <c r="BE64" s="518">
        <f t="shared" si="10"/>
        <v>0</v>
      </c>
      <c r="BF64" s="508"/>
      <c r="BG64" s="508"/>
      <c r="BH64" s="508"/>
      <c r="BI64" s="508"/>
      <c r="BJ64" s="518">
        <f t="shared" si="11"/>
        <v>0</v>
      </c>
      <c r="BK64" s="508"/>
      <c r="BL64" s="508"/>
      <c r="BM64" s="508"/>
      <c r="BN64" s="508"/>
      <c r="BO64" s="518">
        <f t="shared" si="12"/>
        <v>0</v>
      </c>
      <c r="BP64" s="508"/>
      <c r="BQ64" s="508"/>
      <c r="BR64" s="508"/>
      <c r="BS64" s="508"/>
      <c r="BT64" s="518">
        <f t="shared" si="13"/>
        <v>0</v>
      </c>
      <c r="BU64" s="508"/>
      <c r="BV64" s="508"/>
      <c r="BW64" s="508"/>
      <c r="BX64" s="508"/>
      <c r="BY64" s="518">
        <f t="shared" si="14"/>
        <v>0</v>
      </c>
      <c r="BZ64" s="519"/>
      <c r="CA64" s="519"/>
      <c r="CB64" s="519"/>
      <c r="CC64" s="519"/>
      <c r="CD64" s="518">
        <f t="shared" si="15"/>
        <v>0</v>
      </c>
      <c r="CE64" s="519"/>
      <c r="CF64" s="519"/>
      <c r="CG64" s="519"/>
      <c r="CH64" s="519"/>
      <c r="CI64" s="518">
        <f t="shared" si="16"/>
        <v>0</v>
      </c>
      <c r="CJ64" s="519"/>
      <c r="CK64" s="519"/>
      <c r="CL64" s="519"/>
      <c r="CM64" s="519"/>
      <c r="CN64" s="518">
        <f t="shared" si="17"/>
        <v>0</v>
      </c>
      <c r="CO64" s="519"/>
      <c r="CP64" s="519"/>
      <c r="CQ64" s="519"/>
      <c r="CR64" s="519"/>
      <c r="CS64" s="518">
        <f t="shared" si="18"/>
        <v>0</v>
      </c>
    </row>
    <row r="65" spans="1:97" s="436" customFormat="1">
      <c r="A65" s="478" t="s">
        <v>638</v>
      </c>
      <c r="B65" s="484" t="s">
        <v>639</v>
      </c>
      <c r="C65" s="508"/>
      <c r="D65" s="508"/>
      <c r="E65" s="508"/>
      <c r="F65" s="508"/>
      <c r="G65" s="518">
        <f t="shared" si="0"/>
        <v>0</v>
      </c>
      <c r="H65" s="508"/>
      <c r="I65" s="508"/>
      <c r="J65" s="508"/>
      <c r="K65" s="508"/>
      <c r="L65" s="518">
        <f t="shared" si="1"/>
        <v>0</v>
      </c>
      <c r="M65" s="508"/>
      <c r="N65" s="508"/>
      <c r="O65" s="508"/>
      <c r="P65" s="508"/>
      <c r="Q65" s="518">
        <f t="shared" si="2"/>
        <v>0</v>
      </c>
      <c r="R65" s="508"/>
      <c r="S65" s="508"/>
      <c r="T65" s="508"/>
      <c r="U65" s="508"/>
      <c r="V65" s="518">
        <f t="shared" si="3"/>
        <v>0</v>
      </c>
      <c r="W65" s="508"/>
      <c r="X65" s="508"/>
      <c r="Y65" s="508"/>
      <c r="Z65" s="508"/>
      <c r="AA65" s="518">
        <f t="shared" si="4"/>
        <v>0</v>
      </c>
      <c r="AB65" s="508"/>
      <c r="AC65" s="508"/>
      <c r="AD65" s="508"/>
      <c r="AE65" s="508"/>
      <c r="AF65" s="518">
        <f t="shared" si="5"/>
        <v>0</v>
      </c>
      <c r="AG65" s="508"/>
      <c r="AH65" s="508"/>
      <c r="AI65" s="508"/>
      <c r="AJ65" s="508"/>
      <c r="AK65" s="518">
        <f t="shared" si="6"/>
        <v>0</v>
      </c>
      <c r="AL65" s="508"/>
      <c r="AM65" s="508"/>
      <c r="AN65" s="508"/>
      <c r="AO65" s="508"/>
      <c r="AP65" s="518">
        <f t="shared" si="7"/>
        <v>0</v>
      </c>
      <c r="AQ65" s="508"/>
      <c r="AR65" s="508"/>
      <c r="AS65" s="508"/>
      <c r="AT65" s="508"/>
      <c r="AU65" s="518">
        <f t="shared" si="8"/>
        <v>0</v>
      </c>
      <c r="AV65" s="508"/>
      <c r="AW65" s="508"/>
      <c r="AX65" s="508"/>
      <c r="AY65" s="508"/>
      <c r="AZ65" s="518">
        <f t="shared" si="9"/>
        <v>0</v>
      </c>
      <c r="BA65" s="508"/>
      <c r="BB65" s="508"/>
      <c r="BC65" s="508"/>
      <c r="BD65" s="508"/>
      <c r="BE65" s="518">
        <f t="shared" si="10"/>
        <v>0</v>
      </c>
      <c r="BF65" s="508"/>
      <c r="BG65" s="508"/>
      <c r="BH65" s="508"/>
      <c r="BI65" s="508"/>
      <c r="BJ65" s="518">
        <f t="shared" si="11"/>
        <v>0</v>
      </c>
      <c r="BK65" s="508"/>
      <c r="BL65" s="508"/>
      <c r="BM65" s="508"/>
      <c r="BN65" s="508"/>
      <c r="BO65" s="518">
        <f t="shared" si="12"/>
        <v>0</v>
      </c>
      <c r="BP65" s="508"/>
      <c r="BQ65" s="508"/>
      <c r="BR65" s="508"/>
      <c r="BS65" s="508"/>
      <c r="BT65" s="518">
        <f t="shared" si="13"/>
        <v>0</v>
      </c>
      <c r="BU65" s="508"/>
      <c r="BV65" s="508"/>
      <c r="BW65" s="508"/>
      <c r="BX65" s="508"/>
      <c r="BY65" s="518">
        <f t="shared" si="14"/>
        <v>0</v>
      </c>
      <c r="BZ65" s="519"/>
      <c r="CA65" s="519"/>
      <c r="CB65" s="519"/>
      <c r="CC65" s="519"/>
      <c r="CD65" s="518">
        <f t="shared" si="15"/>
        <v>0</v>
      </c>
      <c r="CE65" s="519"/>
      <c r="CF65" s="519"/>
      <c r="CG65" s="519"/>
      <c r="CH65" s="519"/>
      <c r="CI65" s="518">
        <f t="shared" si="16"/>
        <v>0</v>
      </c>
      <c r="CJ65" s="519"/>
      <c r="CK65" s="519"/>
      <c r="CL65" s="519"/>
      <c r="CM65" s="519"/>
      <c r="CN65" s="518">
        <f t="shared" si="17"/>
        <v>0</v>
      </c>
      <c r="CO65" s="519"/>
      <c r="CP65" s="519"/>
      <c r="CQ65" s="519"/>
      <c r="CR65" s="519"/>
      <c r="CS65" s="518">
        <f t="shared" si="18"/>
        <v>0</v>
      </c>
    </row>
    <row r="66" spans="1:97" s="436" customFormat="1">
      <c r="A66" s="478" t="s">
        <v>640</v>
      </c>
      <c r="B66" s="484" t="s">
        <v>641</v>
      </c>
      <c r="C66" s="508"/>
      <c r="D66" s="508"/>
      <c r="E66" s="508"/>
      <c r="F66" s="508"/>
      <c r="G66" s="518">
        <f t="shared" si="0"/>
        <v>0</v>
      </c>
      <c r="H66" s="508"/>
      <c r="I66" s="508"/>
      <c r="J66" s="508"/>
      <c r="K66" s="508"/>
      <c r="L66" s="518">
        <f t="shared" si="1"/>
        <v>0</v>
      </c>
      <c r="M66" s="508"/>
      <c r="N66" s="508"/>
      <c r="O66" s="508"/>
      <c r="P66" s="508"/>
      <c r="Q66" s="518">
        <f t="shared" si="2"/>
        <v>0</v>
      </c>
      <c r="R66" s="508"/>
      <c r="S66" s="508"/>
      <c r="T66" s="508"/>
      <c r="U66" s="508"/>
      <c r="V66" s="518">
        <f t="shared" si="3"/>
        <v>0</v>
      </c>
      <c r="W66" s="508"/>
      <c r="X66" s="508"/>
      <c r="Y66" s="508"/>
      <c r="Z66" s="508"/>
      <c r="AA66" s="518">
        <f t="shared" si="4"/>
        <v>0</v>
      </c>
      <c r="AB66" s="508"/>
      <c r="AC66" s="508"/>
      <c r="AD66" s="508"/>
      <c r="AE66" s="508"/>
      <c r="AF66" s="518">
        <f t="shared" si="5"/>
        <v>0</v>
      </c>
      <c r="AG66" s="508"/>
      <c r="AH66" s="508"/>
      <c r="AI66" s="508"/>
      <c r="AJ66" s="508"/>
      <c r="AK66" s="518">
        <f t="shared" si="6"/>
        <v>0</v>
      </c>
      <c r="AL66" s="508"/>
      <c r="AM66" s="508"/>
      <c r="AN66" s="508"/>
      <c r="AO66" s="508"/>
      <c r="AP66" s="518">
        <f t="shared" si="7"/>
        <v>0</v>
      </c>
      <c r="AQ66" s="508"/>
      <c r="AR66" s="508"/>
      <c r="AS66" s="508"/>
      <c r="AT66" s="508"/>
      <c r="AU66" s="518">
        <f t="shared" si="8"/>
        <v>0</v>
      </c>
      <c r="AV66" s="508"/>
      <c r="AW66" s="508"/>
      <c r="AX66" s="508"/>
      <c r="AY66" s="508"/>
      <c r="AZ66" s="518">
        <f t="shared" si="9"/>
        <v>0</v>
      </c>
      <c r="BA66" s="508"/>
      <c r="BB66" s="508"/>
      <c r="BC66" s="508"/>
      <c r="BD66" s="508"/>
      <c r="BE66" s="518">
        <f t="shared" si="10"/>
        <v>0</v>
      </c>
      <c r="BF66" s="508"/>
      <c r="BG66" s="508"/>
      <c r="BH66" s="508"/>
      <c r="BI66" s="508"/>
      <c r="BJ66" s="518">
        <f t="shared" si="11"/>
        <v>0</v>
      </c>
      <c r="BK66" s="508"/>
      <c r="BL66" s="508"/>
      <c r="BM66" s="508"/>
      <c r="BN66" s="508"/>
      <c r="BO66" s="518">
        <f t="shared" si="12"/>
        <v>0</v>
      </c>
      <c r="BP66" s="508"/>
      <c r="BQ66" s="508"/>
      <c r="BR66" s="508"/>
      <c r="BS66" s="508"/>
      <c r="BT66" s="518">
        <f t="shared" si="13"/>
        <v>0</v>
      </c>
      <c r="BU66" s="508"/>
      <c r="BV66" s="508"/>
      <c r="BW66" s="508"/>
      <c r="BX66" s="508"/>
      <c r="BY66" s="518">
        <f t="shared" si="14"/>
        <v>0</v>
      </c>
      <c r="BZ66" s="519"/>
      <c r="CA66" s="519"/>
      <c r="CB66" s="519"/>
      <c r="CC66" s="519"/>
      <c r="CD66" s="518">
        <f t="shared" si="15"/>
        <v>0</v>
      </c>
      <c r="CE66" s="519"/>
      <c r="CF66" s="519"/>
      <c r="CG66" s="519"/>
      <c r="CH66" s="519"/>
      <c r="CI66" s="518">
        <f t="shared" si="16"/>
        <v>0</v>
      </c>
      <c r="CJ66" s="519"/>
      <c r="CK66" s="519"/>
      <c r="CL66" s="519"/>
      <c r="CM66" s="519"/>
      <c r="CN66" s="518">
        <f t="shared" si="17"/>
        <v>0</v>
      </c>
      <c r="CO66" s="519"/>
      <c r="CP66" s="519"/>
      <c r="CQ66" s="519"/>
      <c r="CR66" s="519"/>
      <c r="CS66" s="518">
        <f t="shared" si="18"/>
        <v>0</v>
      </c>
    </row>
    <row r="67" spans="1:97" s="436" customFormat="1">
      <c r="A67" s="478" t="s">
        <v>642</v>
      </c>
      <c r="B67" s="484" t="s">
        <v>643</v>
      </c>
      <c r="C67" s="508"/>
      <c r="D67" s="508"/>
      <c r="E67" s="508"/>
      <c r="F67" s="508"/>
      <c r="G67" s="518">
        <f t="shared" si="0"/>
        <v>0</v>
      </c>
      <c r="H67" s="508"/>
      <c r="I67" s="508"/>
      <c r="J67" s="508"/>
      <c r="K67" s="508"/>
      <c r="L67" s="518">
        <f t="shared" si="1"/>
        <v>0</v>
      </c>
      <c r="M67" s="508"/>
      <c r="N67" s="508"/>
      <c r="O67" s="508"/>
      <c r="P67" s="508"/>
      <c r="Q67" s="518">
        <f t="shared" si="2"/>
        <v>0</v>
      </c>
      <c r="R67" s="508"/>
      <c r="S67" s="508"/>
      <c r="T67" s="508"/>
      <c r="U67" s="508"/>
      <c r="V67" s="518">
        <f t="shared" si="3"/>
        <v>0</v>
      </c>
      <c r="W67" s="508"/>
      <c r="X67" s="508"/>
      <c r="Y67" s="508"/>
      <c r="Z67" s="508"/>
      <c r="AA67" s="518">
        <f t="shared" si="4"/>
        <v>0</v>
      </c>
      <c r="AB67" s="508"/>
      <c r="AC67" s="508"/>
      <c r="AD67" s="508"/>
      <c r="AE67" s="508"/>
      <c r="AF67" s="518">
        <f t="shared" si="5"/>
        <v>0</v>
      </c>
      <c r="AG67" s="508"/>
      <c r="AH67" s="508"/>
      <c r="AI67" s="508"/>
      <c r="AJ67" s="508"/>
      <c r="AK67" s="518">
        <f t="shared" si="6"/>
        <v>0</v>
      </c>
      <c r="AL67" s="508"/>
      <c r="AM67" s="508"/>
      <c r="AN67" s="508"/>
      <c r="AO67" s="508"/>
      <c r="AP67" s="518">
        <f t="shared" si="7"/>
        <v>0</v>
      </c>
      <c r="AQ67" s="508"/>
      <c r="AR67" s="508"/>
      <c r="AS67" s="508"/>
      <c r="AT67" s="508"/>
      <c r="AU67" s="518">
        <f t="shared" si="8"/>
        <v>0</v>
      </c>
      <c r="AV67" s="508"/>
      <c r="AW67" s="508"/>
      <c r="AX67" s="508"/>
      <c r="AY67" s="508"/>
      <c r="AZ67" s="518">
        <f t="shared" si="9"/>
        <v>0</v>
      </c>
      <c r="BA67" s="508"/>
      <c r="BB67" s="508"/>
      <c r="BC67" s="508"/>
      <c r="BD67" s="508"/>
      <c r="BE67" s="518">
        <f t="shared" si="10"/>
        <v>0</v>
      </c>
      <c r="BF67" s="508"/>
      <c r="BG67" s="508"/>
      <c r="BH67" s="508"/>
      <c r="BI67" s="508"/>
      <c r="BJ67" s="518">
        <f t="shared" si="11"/>
        <v>0</v>
      </c>
      <c r="BK67" s="508"/>
      <c r="BL67" s="508"/>
      <c r="BM67" s="508"/>
      <c r="BN67" s="508"/>
      <c r="BO67" s="518">
        <f t="shared" si="12"/>
        <v>0</v>
      </c>
      <c r="BP67" s="508"/>
      <c r="BQ67" s="508"/>
      <c r="BR67" s="508"/>
      <c r="BS67" s="508"/>
      <c r="BT67" s="518">
        <f t="shared" si="13"/>
        <v>0</v>
      </c>
      <c r="BU67" s="508"/>
      <c r="BV67" s="508"/>
      <c r="BW67" s="508"/>
      <c r="BX67" s="508"/>
      <c r="BY67" s="518">
        <f t="shared" si="14"/>
        <v>0</v>
      </c>
      <c r="BZ67" s="519"/>
      <c r="CA67" s="519"/>
      <c r="CB67" s="519"/>
      <c r="CC67" s="519"/>
      <c r="CD67" s="518">
        <f t="shared" si="15"/>
        <v>0</v>
      </c>
      <c r="CE67" s="519"/>
      <c r="CF67" s="519"/>
      <c r="CG67" s="519"/>
      <c r="CH67" s="519"/>
      <c r="CI67" s="518">
        <f t="shared" si="16"/>
        <v>0</v>
      </c>
      <c r="CJ67" s="519"/>
      <c r="CK67" s="519"/>
      <c r="CL67" s="519"/>
      <c r="CM67" s="519"/>
      <c r="CN67" s="518">
        <f t="shared" si="17"/>
        <v>0</v>
      </c>
      <c r="CO67" s="519"/>
      <c r="CP67" s="519"/>
      <c r="CQ67" s="519"/>
      <c r="CR67" s="519"/>
      <c r="CS67" s="518">
        <f t="shared" si="18"/>
        <v>0</v>
      </c>
    </row>
    <row r="68" spans="1:97" s="436" customFormat="1">
      <c r="A68" s="478" t="s">
        <v>644</v>
      </c>
      <c r="B68" s="484" t="s">
        <v>645</v>
      </c>
      <c r="C68" s="508"/>
      <c r="D68" s="508"/>
      <c r="E68" s="508"/>
      <c r="F68" s="508"/>
      <c r="G68" s="518">
        <f t="shared" si="0"/>
        <v>0</v>
      </c>
      <c r="H68" s="508"/>
      <c r="I68" s="508"/>
      <c r="J68" s="508"/>
      <c r="K68" s="508"/>
      <c r="L68" s="518">
        <f t="shared" si="1"/>
        <v>0</v>
      </c>
      <c r="M68" s="508"/>
      <c r="N68" s="508"/>
      <c r="O68" s="508"/>
      <c r="P68" s="508"/>
      <c r="Q68" s="518">
        <f t="shared" si="2"/>
        <v>0</v>
      </c>
      <c r="R68" s="508"/>
      <c r="S68" s="508"/>
      <c r="T68" s="508"/>
      <c r="U68" s="508"/>
      <c r="V68" s="518">
        <f t="shared" si="3"/>
        <v>0</v>
      </c>
      <c r="W68" s="508"/>
      <c r="X68" s="508"/>
      <c r="Y68" s="508"/>
      <c r="Z68" s="508"/>
      <c r="AA68" s="518">
        <f t="shared" si="4"/>
        <v>0</v>
      </c>
      <c r="AB68" s="508"/>
      <c r="AC68" s="508"/>
      <c r="AD68" s="508"/>
      <c r="AE68" s="508"/>
      <c r="AF68" s="518">
        <f t="shared" si="5"/>
        <v>0</v>
      </c>
      <c r="AG68" s="508"/>
      <c r="AH68" s="508"/>
      <c r="AI68" s="508"/>
      <c r="AJ68" s="508"/>
      <c r="AK68" s="518">
        <f t="shared" si="6"/>
        <v>0</v>
      </c>
      <c r="AL68" s="508"/>
      <c r="AM68" s="508"/>
      <c r="AN68" s="508"/>
      <c r="AO68" s="508"/>
      <c r="AP68" s="518">
        <f t="shared" si="7"/>
        <v>0</v>
      </c>
      <c r="AQ68" s="508"/>
      <c r="AR68" s="508"/>
      <c r="AS68" s="508"/>
      <c r="AT68" s="508"/>
      <c r="AU68" s="518">
        <f t="shared" si="8"/>
        <v>0</v>
      </c>
      <c r="AV68" s="508"/>
      <c r="AW68" s="508"/>
      <c r="AX68" s="508"/>
      <c r="AY68" s="508"/>
      <c r="AZ68" s="518">
        <f t="shared" si="9"/>
        <v>0</v>
      </c>
      <c r="BA68" s="508"/>
      <c r="BB68" s="508"/>
      <c r="BC68" s="508"/>
      <c r="BD68" s="508"/>
      <c r="BE68" s="518">
        <f t="shared" si="10"/>
        <v>0</v>
      </c>
      <c r="BF68" s="508"/>
      <c r="BG68" s="508"/>
      <c r="BH68" s="508"/>
      <c r="BI68" s="508"/>
      <c r="BJ68" s="518">
        <f t="shared" si="11"/>
        <v>0</v>
      </c>
      <c r="BK68" s="508"/>
      <c r="BL68" s="508"/>
      <c r="BM68" s="508"/>
      <c r="BN68" s="508"/>
      <c r="BO68" s="518">
        <f t="shared" si="12"/>
        <v>0</v>
      </c>
      <c r="BP68" s="508"/>
      <c r="BQ68" s="508"/>
      <c r="BR68" s="508"/>
      <c r="BS68" s="508"/>
      <c r="BT68" s="518">
        <f t="shared" si="13"/>
        <v>0</v>
      </c>
      <c r="BU68" s="508"/>
      <c r="BV68" s="508"/>
      <c r="BW68" s="508"/>
      <c r="BX68" s="508"/>
      <c r="BY68" s="518">
        <f t="shared" si="14"/>
        <v>0</v>
      </c>
      <c r="BZ68" s="519"/>
      <c r="CA68" s="519"/>
      <c r="CB68" s="519"/>
      <c r="CC68" s="519"/>
      <c r="CD68" s="518">
        <f t="shared" si="15"/>
        <v>0</v>
      </c>
      <c r="CE68" s="519"/>
      <c r="CF68" s="519"/>
      <c r="CG68" s="519"/>
      <c r="CH68" s="519"/>
      <c r="CI68" s="518">
        <f t="shared" si="16"/>
        <v>0</v>
      </c>
      <c r="CJ68" s="519"/>
      <c r="CK68" s="519"/>
      <c r="CL68" s="519"/>
      <c r="CM68" s="519"/>
      <c r="CN68" s="518">
        <f t="shared" si="17"/>
        <v>0</v>
      </c>
      <c r="CO68" s="519"/>
      <c r="CP68" s="519"/>
      <c r="CQ68" s="519"/>
      <c r="CR68" s="519"/>
      <c r="CS68" s="518">
        <f t="shared" si="18"/>
        <v>0</v>
      </c>
    </row>
    <row r="69" spans="1:97" s="436" customFormat="1">
      <c r="A69" s="478" t="s">
        <v>646</v>
      </c>
      <c r="B69" s="484" t="s">
        <v>647</v>
      </c>
      <c r="C69" s="508"/>
      <c r="D69" s="508"/>
      <c r="E69" s="508"/>
      <c r="F69" s="508"/>
      <c r="G69" s="518">
        <f t="shared" si="0"/>
        <v>0</v>
      </c>
      <c r="H69" s="508"/>
      <c r="I69" s="508"/>
      <c r="J69" s="508"/>
      <c r="K69" s="508"/>
      <c r="L69" s="518">
        <f t="shared" si="1"/>
        <v>0</v>
      </c>
      <c r="M69" s="508"/>
      <c r="N69" s="508"/>
      <c r="O69" s="508"/>
      <c r="P69" s="508"/>
      <c r="Q69" s="518">
        <f t="shared" si="2"/>
        <v>0</v>
      </c>
      <c r="R69" s="508"/>
      <c r="S69" s="508"/>
      <c r="T69" s="508"/>
      <c r="U69" s="508"/>
      <c r="V69" s="518">
        <f t="shared" si="3"/>
        <v>0</v>
      </c>
      <c r="W69" s="508"/>
      <c r="X69" s="508"/>
      <c r="Y69" s="508"/>
      <c r="Z69" s="508"/>
      <c r="AA69" s="518">
        <f t="shared" si="4"/>
        <v>0</v>
      </c>
      <c r="AB69" s="508"/>
      <c r="AC69" s="508"/>
      <c r="AD69" s="508"/>
      <c r="AE69" s="508"/>
      <c r="AF69" s="518">
        <f t="shared" si="5"/>
        <v>0</v>
      </c>
      <c r="AG69" s="508"/>
      <c r="AH69" s="508"/>
      <c r="AI69" s="508"/>
      <c r="AJ69" s="508"/>
      <c r="AK69" s="518">
        <f t="shared" si="6"/>
        <v>0</v>
      </c>
      <c r="AL69" s="508"/>
      <c r="AM69" s="508"/>
      <c r="AN69" s="508"/>
      <c r="AO69" s="508"/>
      <c r="AP69" s="518">
        <f t="shared" si="7"/>
        <v>0</v>
      </c>
      <c r="AQ69" s="508"/>
      <c r="AR69" s="508"/>
      <c r="AS69" s="508"/>
      <c r="AT69" s="508"/>
      <c r="AU69" s="518">
        <f t="shared" si="8"/>
        <v>0</v>
      </c>
      <c r="AV69" s="508"/>
      <c r="AW69" s="508"/>
      <c r="AX69" s="508"/>
      <c r="AY69" s="508"/>
      <c r="AZ69" s="518">
        <f t="shared" si="9"/>
        <v>0</v>
      </c>
      <c r="BA69" s="508"/>
      <c r="BB69" s="508"/>
      <c r="BC69" s="508"/>
      <c r="BD69" s="508"/>
      <c r="BE69" s="518">
        <f t="shared" si="10"/>
        <v>0</v>
      </c>
      <c r="BF69" s="508"/>
      <c r="BG69" s="508"/>
      <c r="BH69" s="508"/>
      <c r="BI69" s="508"/>
      <c r="BJ69" s="518">
        <f t="shared" si="11"/>
        <v>0</v>
      </c>
      <c r="BK69" s="508"/>
      <c r="BL69" s="508"/>
      <c r="BM69" s="508"/>
      <c r="BN69" s="508"/>
      <c r="BO69" s="518">
        <f t="shared" si="12"/>
        <v>0</v>
      </c>
      <c r="BP69" s="508"/>
      <c r="BQ69" s="508"/>
      <c r="BR69" s="508"/>
      <c r="BS69" s="508"/>
      <c r="BT69" s="518">
        <f t="shared" si="13"/>
        <v>0</v>
      </c>
      <c r="BU69" s="508"/>
      <c r="BV69" s="508"/>
      <c r="BW69" s="508"/>
      <c r="BX69" s="508"/>
      <c r="BY69" s="518">
        <f t="shared" si="14"/>
        <v>0</v>
      </c>
      <c r="BZ69" s="519"/>
      <c r="CA69" s="519"/>
      <c r="CB69" s="519"/>
      <c r="CC69" s="519"/>
      <c r="CD69" s="518">
        <f t="shared" si="15"/>
        <v>0</v>
      </c>
      <c r="CE69" s="519"/>
      <c r="CF69" s="519"/>
      <c r="CG69" s="519"/>
      <c r="CH69" s="519"/>
      <c r="CI69" s="518">
        <f t="shared" si="16"/>
        <v>0</v>
      </c>
      <c r="CJ69" s="519"/>
      <c r="CK69" s="519"/>
      <c r="CL69" s="519"/>
      <c r="CM69" s="519"/>
      <c r="CN69" s="518">
        <f t="shared" si="17"/>
        <v>0</v>
      </c>
      <c r="CO69" s="519"/>
      <c r="CP69" s="519"/>
      <c r="CQ69" s="519"/>
      <c r="CR69" s="519"/>
      <c r="CS69" s="518">
        <f t="shared" si="18"/>
        <v>0</v>
      </c>
    </row>
    <row r="70" spans="1:97" s="436" customFormat="1">
      <c r="A70" s="478" t="s">
        <v>648</v>
      </c>
      <c r="B70" s="484" t="s">
        <v>649</v>
      </c>
      <c r="C70" s="508"/>
      <c r="D70" s="508"/>
      <c r="E70" s="508"/>
      <c r="F70" s="508"/>
      <c r="G70" s="518">
        <f t="shared" si="0"/>
        <v>0</v>
      </c>
      <c r="H70" s="508"/>
      <c r="I70" s="508"/>
      <c r="J70" s="508"/>
      <c r="K70" s="508"/>
      <c r="L70" s="518">
        <f t="shared" si="1"/>
        <v>0</v>
      </c>
      <c r="M70" s="508"/>
      <c r="N70" s="508"/>
      <c r="O70" s="508"/>
      <c r="P70" s="508"/>
      <c r="Q70" s="518">
        <f t="shared" si="2"/>
        <v>0</v>
      </c>
      <c r="R70" s="508"/>
      <c r="S70" s="508"/>
      <c r="T70" s="508"/>
      <c r="U70" s="508"/>
      <c r="V70" s="518">
        <f t="shared" si="3"/>
        <v>0</v>
      </c>
      <c r="W70" s="508"/>
      <c r="X70" s="508"/>
      <c r="Y70" s="508"/>
      <c r="Z70" s="508"/>
      <c r="AA70" s="518">
        <f t="shared" si="4"/>
        <v>0</v>
      </c>
      <c r="AB70" s="508"/>
      <c r="AC70" s="508"/>
      <c r="AD70" s="508"/>
      <c r="AE70" s="508"/>
      <c r="AF70" s="518">
        <f t="shared" si="5"/>
        <v>0</v>
      </c>
      <c r="AG70" s="508"/>
      <c r="AH70" s="508"/>
      <c r="AI70" s="508"/>
      <c r="AJ70" s="508"/>
      <c r="AK70" s="518">
        <f t="shared" si="6"/>
        <v>0</v>
      </c>
      <c r="AL70" s="508"/>
      <c r="AM70" s="508"/>
      <c r="AN70" s="508"/>
      <c r="AO70" s="508"/>
      <c r="AP70" s="518">
        <f t="shared" si="7"/>
        <v>0</v>
      </c>
      <c r="AQ70" s="508"/>
      <c r="AR70" s="508"/>
      <c r="AS70" s="508"/>
      <c r="AT70" s="508"/>
      <c r="AU70" s="518">
        <f t="shared" si="8"/>
        <v>0</v>
      </c>
      <c r="AV70" s="508"/>
      <c r="AW70" s="508"/>
      <c r="AX70" s="508"/>
      <c r="AY70" s="508"/>
      <c r="AZ70" s="518">
        <f t="shared" si="9"/>
        <v>0</v>
      </c>
      <c r="BA70" s="508"/>
      <c r="BB70" s="508"/>
      <c r="BC70" s="508"/>
      <c r="BD70" s="508"/>
      <c r="BE70" s="518">
        <f t="shared" si="10"/>
        <v>0</v>
      </c>
      <c r="BF70" s="508"/>
      <c r="BG70" s="508"/>
      <c r="BH70" s="508"/>
      <c r="BI70" s="508"/>
      <c r="BJ70" s="518">
        <f t="shared" si="11"/>
        <v>0</v>
      </c>
      <c r="BK70" s="508"/>
      <c r="BL70" s="508"/>
      <c r="BM70" s="508"/>
      <c r="BN70" s="508"/>
      <c r="BO70" s="518">
        <f t="shared" si="12"/>
        <v>0</v>
      </c>
      <c r="BP70" s="508"/>
      <c r="BQ70" s="508"/>
      <c r="BR70" s="508"/>
      <c r="BS70" s="508"/>
      <c r="BT70" s="518">
        <f t="shared" si="13"/>
        <v>0</v>
      </c>
      <c r="BU70" s="508"/>
      <c r="BV70" s="508"/>
      <c r="BW70" s="508"/>
      <c r="BX70" s="508"/>
      <c r="BY70" s="518">
        <f t="shared" si="14"/>
        <v>0</v>
      </c>
      <c r="BZ70" s="519"/>
      <c r="CA70" s="519"/>
      <c r="CB70" s="519"/>
      <c r="CC70" s="519"/>
      <c r="CD70" s="518">
        <f t="shared" si="15"/>
        <v>0</v>
      </c>
      <c r="CE70" s="519"/>
      <c r="CF70" s="519"/>
      <c r="CG70" s="519"/>
      <c r="CH70" s="519"/>
      <c r="CI70" s="518">
        <f t="shared" si="16"/>
        <v>0</v>
      </c>
      <c r="CJ70" s="519"/>
      <c r="CK70" s="519"/>
      <c r="CL70" s="519"/>
      <c r="CM70" s="519"/>
      <c r="CN70" s="518">
        <f t="shared" si="17"/>
        <v>0</v>
      </c>
      <c r="CO70" s="519"/>
      <c r="CP70" s="519"/>
      <c r="CQ70" s="519"/>
      <c r="CR70" s="519"/>
      <c r="CS70" s="518">
        <f t="shared" si="18"/>
        <v>0</v>
      </c>
    </row>
    <row r="71" spans="1:97" s="436" customFormat="1">
      <c r="A71" s="478">
        <v>38.200000000000003</v>
      </c>
      <c r="B71" s="475" t="s">
        <v>651</v>
      </c>
      <c r="C71" s="470">
        <f>SUM(C72:C78)</f>
        <v>164014448.81999999</v>
      </c>
      <c r="D71" s="470">
        <f t="shared" ref="D71:F71" si="48">SUM(D72:D78)</f>
        <v>590584042.44430006</v>
      </c>
      <c r="E71" s="470">
        <f t="shared" si="48"/>
        <v>48754134.350699991</v>
      </c>
      <c r="F71" s="470">
        <f t="shared" si="48"/>
        <v>0</v>
      </c>
      <c r="G71" s="461">
        <f t="shared" si="0"/>
        <v>803352625.61500013</v>
      </c>
      <c r="H71" s="470">
        <f t="shared" ref="H71:K71" si="49">SUM(H72:H78)</f>
        <v>3833994.86</v>
      </c>
      <c r="I71" s="470">
        <f t="shared" si="49"/>
        <v>24849910.405499998</v>
      </c>
      <c r="J71" s="470">
        <f t="shared" si="49"/>
        <v>58455.4709</v>
      </c>
      <c r="K71" s="470">
        <f t="shared" si="49"/>
        <v>0</v>
      </c>
      <c r="L71" s="461">
        <f t="shared" si="1"/>
        <v>28742360.736399997</v>
      </c>
      <c r="M71" s="470">
        <f t="shared" ref="M71:P71" si="50">SUM(M72:M78)</f>
        <v>1039637.91</v>
      </c>
      <c r="N71" s="470">
        <f t="shared" si="50"/>
        <v>22213682.666199997</v>
      </c>
      <c r="O71" s="470">
        <f t="shared" si="50"/>
        <v>0</v>
      </c>
      <c r="P71" s="470">
        <f t="shared" si="50"/>
        <v>0</v>
      </c>
      <c r="Q71" s="461">
        <f t="shared" si="2"/>
        <v>23253320.576199997</v>
      </c>
      <c r="R71" s="470">
        <f t="shared" ref="R71:U71" si="51">SUM(R72:R78)</f>
        <v>248288.45</v>
      </c>
      <c r="S71" s="470">
        <f t="shared" si="51"/>
        <v>63083.852299999999</v>
      </c>
      <c r="T71" s="470">
        <f t="shared" si="51"/>
        <v>2455.2080999999998</v>
      </c>
      <c r="U71" s="470">
        <f t="shared" si="51"/>
        <v>0</v>
      </c>
      <c r="V71" s="461">
        <f t="shared" si="3"/>
        <v>313827.51039999997</v>
      </c>
      <c r="W71" s="470">
        <f t="shared" ref="W71:Z71" si="52">SUM(W72:W78)</f>
        <v>292270.71999999997</v>
      </c>
      <c r="X71" s="470">
        <f t="shared" si="52"/>
        <v>3059628.8174000001</v>
      </c>
      <c r="Y71" s="470">
        <f t="shared" si="52"/>
        <v>0.55579999999999996</v>
      </c>
      <c r="Z71" s="470">
        <f t="shared" si="52"/>
        <v>0</v>
      </c>
      <c r="AA71" s="461">
        <f t="shared" si="4"/>
        <v>3351900.0932</v>
      </c>
      <c r="AB71" s="470">
        <f t="shared" ref="AB71:AE71" si="53">SUM(AB72:AB78)</f>
        <v>416157.88</v>
      </c>
      <c r="AC71" s="470">
        <f t="shared" si="53"/>
        <v>4784753.7264999999</v>
      </c>
      <c r="AD71" s="470">
        <f t="shared" si="53"/>
        <v>23378.075000000001</v>
      </c>
      <c r="AE71" s="470">
        <f t="shared" si="53"/>
        <v>0</v>
      </c>
      <c r="AF71" s="461">
        <f t="shared" si="5"/>
        <v>5224289.6814999999</v>
      </c>
      <c r="AG71" s="470">
        <f t="shared" ref="AG71:AJ71" si="54">SUM(AG72:AG78)</f>
        <v>221402.09729999813</v>
      </c>
      <c r="AH71" s="470">
        <f t="shared" si="54"/>
        <v>1330755.8899999999</v>
      </c>
      <c r="AI71" s="470">
        <f t="shared" si="54"/>
        <v>4109.95</v>
      </c>
      <c r="AJ71" s="470">
        <f t="shared" si="54"/>
        <v>0</v>
      </c>
      <c r="AK71" s="461">
        <f t="shared" si="6"/>
        <v>1556267.937299998</v>
      </c>
      <c r="AL71" s="470">
        <f t="shared" ref="AL71:AO71" si="55">SUM(AL72:AL78)</f>
        <v>0</v>
      </c>
      <c r="AM71" s="470">
        <f t="shared" si="55"/>
        <v>0</v>
      </c>
      <c r="AN71" s="470">
        <f t="shared" si="55"/>
        <v>0</v>
      </c>
      <c r="AO71" s="470">
        <f t="shared" si="55"/>
        <v>0</v>
      </c>
      <c r="AP71" s="461">
        <f t="shared" si="7"/>
        <v>0</v>
      </c>
      <c r="AQ71" s="470">
        <f t="shared" ref="AQ71:AT71" si="56">SUM(AQ72:AQ78)</f>
        <v>1300382.77</v>
      </c>
      <c r="AR71" s="470">
        <f t="shared" si="56"/>
        <v>8828106.2304999996</v>
      </c>
      <c r="AS71" s="470">
        <f t="shared" si="56"/>
        <v>0</v>
      </c>
      <c r="AT71" s="470">
        <f t="shared" si="56"/>
        <v>0</v>
      </c>
      <c r="AU71" s="461">
        <f t="shared" si="8"/>
        <v>10128489.000499999</v>
      </c>
      <c r="AV71" s="470">
        <f t="shared" ref="AV71:AY71" si="57">SUM(AV72:AV78)</f>
        <v>0</v>
      </c>
      <c r="AW71" s="470">
        <f t="shared" si="57"/>
        <v>2262143.9992</v>
      </c>
      <c r="AX71" s="470">
        <f t="shared" si="57"/>
        <v>0</v>
      </c>
      <c r="AY71" s="470">
        <f t="shared" si="57"/>
        <v>0</v>
      </c>
      <c r="AZ71" s="461">
        <f t="shared" si="9"/>
        <v>2262143.9992</v>
      </c>
      <c r="BA71" s="470">
        <f t="shared" ref="BA71:BD71" si="58">SUM(BA72:BA78)</f>
        <v>687374.18</v>
      </c>
      <c r="BB71" s="470">
        <f t="shared" si="58"/>
        <v>8214340.5165999997</v>
      </c>
      <c r="BC71" s="470">
        <f t="shared" si="58"/>
        <v>0</v>
      </c>
      <c r="BD71" s="470">
        <f t="shared" si="58"/>
        <v>0</v>
      </c>
      <c r="BE71" s="461">
        <f t="shared" si="10"/>
        <v>8901714.6965999994</v>
      </c>
      <c r="BF71" s="470">
        <f t="shared" ref="BF71:BI71" si="59">SUM(BF72:BF78)</f>
        <v>2886634.74</v>
      </c>
      <c r="BG71" s="470">
        <f t="shared" si="59"/>
        <v>33330778.218199998</v>
      </c>
      <c r="BH71" s="470">
        <f t="shared" si="59"/>
        <v>58455.4709</v>
      </c>
      <c r="BI71" s="470">
        <f t="shared" si="59"/>
        <v>0</v>
      </c>
      <c r="BJ71" s="461">
        <f t="shared" si="11"/>
        <v>36275868.429099999</v>
      </c>
      <c r="BK71" s="470">
        <f t="shared" ref="BK71:BN71" si="60">SUM(BK72:BK78)</f>
        <v>33</v>
      </c>
      <c r="BL71" s="470">
        <f t="shared" si="60"/>
        <v>150</v>
      </c>
      <c r="BM71" s="470">
        <f t="shared" si="60"/>
        <v>2</v>
      </c>
      <c r="BN71" s="470">
        <f t="shared" si="60"/>
        <v>0</v>
      </c>
      <c r="BO71" s="461">
        <f t="shared" si="12"/>
        <v>185</v>
      </c>
      <c r="BP71" s="470">
        <f t="shared" ref="BP71:BS71" si="61">SUM(BP72:BP78)</f>
        <v>36900826.450000003</v>
      </c>
      <c r="BQ71" s="470">
        <f t="shared" si="61"/>
        <v>135723876.56009999</v>
      </c>
      <c r="BR71" s="470">
        <f t="shared" si="61"/>
        <v>10855145.6537</v>
      </c>
      <c r="BS71" s="470">
        <f t="shared" si="61"/>
        <v>0</v>
      </c>
      <c r="BT71" s="461">
        <f t="shared" si="13"/>
        <v>183479848.6638</v>
      </c>
      <c r="BU71" s="470">
        <f t="shared" ref="BU71:BX71" si="62">SUM(BU72:BU78)</f>
        <v>228</v>
      </c>
      <c r="BV71" s="470">
        <f t="shared" si="62"/>
        <v>643</v>
      </c>
      <c r="BW71" s="470">
        <f t="shared" si="62"/>
        <v>43</v>
      </c>
      <c r="BX71" s="470">
        <f t="shared" si="62"/>
        <v>0</v>
      </c>
      <c r="BY71" s="461">
        <f t="shared" si="14"/>
        <v>914</v>
      </c>
      <c r="BZ71" s="470">
        <f t="shared" ref="BZ71:CC71" si="63">SUM(BZ72:BZ78)</f>
        <v>1285300.75</v>
      </c>
      <c r="CA71" s="470">
        <f t="shared" si="63"/>
        <v>4609953.6580999997</v>
      </c>
      <c r="CB71" s="470">
        <f t="shared" si="63"/>
        <v>0</v>
      </c>
      <c r="CC71" s="470">
        <f t="shared" si="63"/>
        <v>0</v>
      </c>
      <c r="CD71" s="461">
        <f t="shared" si="15"/>
        <v>5895254.4080999997</v>
      </c>
      <c r="CE71" s="470">
        <f t="shared" ref="CE71:CH71" si="64">SUM(CE72:CE78)</f>
        <v>7</v>
      </c>
      <c r="CF71" s="470">
        <f t="shared" si="64"/>
        <v>9</v>
      </c>
      <c r="CG71" s="470">
        <f t="shared" si="64"/>
        <v>0</v>
      </c>
      <c r="CH71" s="470">
        <f t="shared" si="64"/>
        <v>0</v>
      </c>
      <c r="CI71" s="461">
        <f t="shared" si="16"/>
        <v>16</v>
      </c>
      <c r="CJ71" s="470">
        <f t="shared" ref="CJ71:CM71" si="65">SUM(CJ72:CJ78)</f>
        <v>12083263.189999999</v>
      </c>
      <c r="CK71" s="470">
        <f t="shared" si="65"/>
        <v>29534549.348899998</v>
      </c>
      <c r="CL71" s="470">
        <f t="shared" si="65"/>
        <v>6468166.2307999991</v>
      </c>
      <c r="CM71" s="470">
        <f t="shared" si="65"/>
        <v>0</v>
      </c>
      <c r="CN71" s="461">
        <f t="shared" si="17"/>
        <v>48085978.769699991</v>
      </c>
      <c r="CO71" s="470">
        <f t="shared" ref="CO71:CR71" si="66">SUM(CO72:CO78)</f>
        <v>39</v>
      </c>
      <c r="CP71" s="470">
        <f t="shared" si="66"/>
        <v>70</v>
      </c>
      <c r="CQ71" s="470">
        <f t="shared" si="66"/>
        <v>8</v>
      </c>
      <c r="CR71" s="470">
        <f t="shared" si="66"/>
        <v>0</v>
      </c>
      <c r="CS71" s="461">
        <f t="shared" si="18"/>
        <v>117</v>
      </c>
    </row>
    <row r="72" spans="1:97" s="436" customFormat="1">
      <c r="A72" s="478" t="s">
        <v>652</v>
      </c>
      <c r="B72" s="484" t="s">
        <v>653</v>
      </c>
      <c r="C72" s="508">
        <v>31356295.379999999</v>
      </c>
      <c r="D72" s="508">
        <v>236440115.5311</v>
      </c>
      <c r="E72" s="508">
        <v>15827434.955700001</v>
      </c>
      <c r="F72" s="508"/>
      <c r="G72" s="518">
        <f t="shared" si="0"/>
        <v>283623845.86680001</v>
      </c>
      <c r="H72" s="508">
        <v>2131528.52</v>
      </c>
      <c r="I72" s="508">
        <v>14228450.9922</v>
      </c>
      <c r="J72" s="508">
        <v>58455.4709</v>
      </c>
      <c r="K72" s="508"/>
      <c r="L72" s="518">
        <f t="shared" si="1"/>
        <v>16418434.983099999</v>
      </c>
      <c r="M72" s="508">
        <v>555948.16</v>
      </c>
      <c r="N72" s="508">
        <v>16397239.821799999</v>
      </c>
      <c r="O72" s="508">
        <v>0</v>
      </c>
      <c r="P72" s="508"/>
      <c r="Q72" s="518">
        <f t="shared" si="2"/>
        <v>16953187.981799997</v>
      </c>
      <c r="R72" s="508">
        <v>248288.45</v>
      </c>
      <c r="S72" s="508">
        <v>63083.852299999999</v>
      </c>
      <c r="T72" s="508">
        <v>2455.2080999999998</v>
      </c>
      <c r="U72" s="508"/>
      <c r="V72" s="518">
        <f t="shared" si="3"/>
        <v>313827.51039999997</v>
      </c>
      <c r="W72" s="508">
        <v>292270.71999999997</v>
      </c>
      <c r="X72" s="508">
        <v>3059628.8174000001</v>
      </c>
      <c r="Y72" s="508">
        <v>0.55579999999999996</v>
      </c>
      <c r="Z72" s="508"/>
      <c r="AA72" s="518">
        <f t="shared" si="4"/>
        <v>3351900.0932</v>
      </c>
      <c r="AB72" s="508">
        <v>366157.88</v>
      </c>
      <c r="AC72" s="508">
        <v>4008542.7565000001</v>
      </c>
      <c r="AD72" s="508">
        <v>23378.075000000001</v>
      </c>
      <c r="AE72" s="508"/>
      <c r="AF72" s="518">
        <f t="shared" si="5"/>
        <v>4398078.7115000002</v>
      </c>
      <c r="AG72" s="508">
        <v>221402.09729999813</v>
      </c>
      <c r="AH72" s="508">
        <v>1330755.8899999999</v>
      </c>
      <c r="AI72" s="508">
        <v>4109.95</v>
      </c>
      <c r="AJ72" s="508"/>
      <c r="AK72" s="518">
        <f t="shared" si="6"/>
        <v>1556267.937299998</v>
      </c>
      <c r="AL72" s="508"/>
      <c r="AM72" s="508"/>
      <c r="AN72" s="508"/>
      <c r="AO72" s="508"/>
      <c r="AP72" s="518">
        <f t="shared" si="7"/>
        <v>0</v>
      </c>
      <c r="AQ72" s="508">
        <v>506206.12</v>
      </c>
      <c r="AR72" s="508">
        <v>6749637.7954000002</v>
      </c>
      <c r="AS72" s="508"/>
      <c r="AT72" s="508"/>
      <c r="AU72" s="518">
        <f t="shared" si="8"/>
        <v>7255843.9154000003</v>
      </c>
      <c r="AV72" s="508"/>
      <c r="AW72" s="508">
        <v>2262143.9992</v>
      </c>
      <c r="AX72" s="508"/>
      <c r="AY72" s="508"/>
      <c r="AZ72" s="518">
        <f t="shared" si="9"/>
        <v>2262143.9992</v>
      </c>
      <c r="BA72" s="508">
        <v>687374.18</v>
      </c>
      <c r="BB72" s="508">
        <v>7258697.8218999999</v>
      </c>
      <c r="BC72" s="508"/>
      <c r="BD72" s="508"/>
      <c r="BE72" s="518">
        <f t="shared" si="10"/>
        <v>7946072.0018999996</v>
      </c>
      <c r="BF72" s="508">
        <v>1827753.19</v>
      </c>
      <c r="BG72" s="508">
        <v>25784962.9058</v>
      </c>
      <c r="BH72" s="508">
        <v>58455.4709</v>
      </c>
      <c r="BI72" s="508"/>
      <c r="BJ72" s="518">
        <f t="shared" si="11"/>
        <v>27671171.5667</v>
      </c>
      <c r="BK72" s="508">
        <v>29</v>
      </c>
      <c r="BL72" s="508">
        <v>139</v>
      </c>
      <c r="BM72" s="508">
        <v>2</v>
      </c>
      <c r="BN72" s="508"/>
      <c r="BO72" s="518">
        <f t="shared" si="12"/>
        <v>170</v>
      </c>
      <c r="BP72" s="508">
        <v>8198642.9000000004</v>
      </c>
      <c r="BQ72" s="508">
        <v>68637917.714499995</v>
      </c>
      <c r="BR72" s="508">
        <v>3482907.8966000001</v>
      </c>
      <c r="BS72" s="508"/>
      <c r="BT72" s="518">
        <f t="shared" si="13"/>
        <v>80319468.511099994</v>
      </c>
      <c r="BU72" s="508">
        <v>145</v>
      </c>
      <c r="BV72" s="508">
        <v>506</v>
      </c>
      <c r="BW72" s="508">
        <v>27</v>
      </c>
      <c r="BX72" s="508"/>
      <c r="BY72" s="518">
        <f t="shared" si="14"/>
        <v>678</v>
      </c>
      <c r="BZ72" s="519">
        <v>606120.48</v>
      </c>
      <c r="CA72" s="519">
        <v>847512.00360000005</v>
      </c>
      <c r="CB72" s="519"/>
      <c r="CC72" s="519"/>
      <c r="CD72" s="518">
        <f t="shared" si="15"/>
        <v>1453632.4835999999</v>
      </c>
      <c r="CE72" s="519">
        <v>5</v>
      </c>
      <c r="CF72" s="519">
        <v>5</v>
      </c>
      <c r="CG72" s="519"/>
      <c r="CH72" s="519"/>
      <c r="CI72" s="518">
        <f t="shared" si="16"/>
        <v>10</v>
      </c>
      <c r="CJ72" s="519">
        <v>1992424.44</v>
      </c>
      <c r="CK72" s="519">
        <v>9476796.6340999994</v>
      </c>
      <c r="CL72" s="519">
        <v>1224022.4431</v>
      </c>
      <c r="CM72" s="519"/>
      <c r="CN72" s="518">
        <f t="shared" si="17"/>
        <v>12693243.517199999</v>
      </c>
      <c r="CO72" s="519">
        <v>21</v>
      </c>
      <c r="CP72" s="519">
        <v>44</v>
      </c>
      <c r="CQ72" s="519">
        <v>3</v>
      </c>
      <c r="CR72" s="519"/>
      <c r="CS72" s="518">
        <f t="shared" si="18"/>
        <v>68</v>
      </c>
    </row>
    <row r="73" spans="1:97" s="436" customFormat="1">
      <c r="A73" s="478" t="s">
        <v>654</v>
      </c>
      <c r="B73" s="484" t="s">
        <v>655</v>
      </c>
      <c r="C73" s="508">
        <v>17931145.829999998</v>
      </c>
      <c r="D73" s="508">
        <v>89872083.511000007</v>
      </c>
      <c r="E73" s="508">
        <v>4955373.3965999996</v>
      </c>
      <c r="F73" s="508"/>
      <c r="G73" s="518">
        <f t="shared" ref="G73:G91" si="67">SUM(C73:F73)</f>
        <v>112758602.7376</v>
      </c>
      <c r="H73" s="508">
        <v>585597.65</v>
      </c>
      <c r="I73" s="508">
        <v>3072945.5133000002</v>
      </c>
      <c r="J73" s="508"/>
      <c r="K73" s="508"/>
      <c r="L73" s="518">
        <f t="shared" ref="L73:L91" si="68">SUM(H73:K73)</f>
        <v>3658543.1633000001</v>
      </c>
      <c r="M73" s="508">
        <v>483689.75</v>
      </c>
      <c r="N73" s="508">
        <v>3587698.8289999999</v>
      </c>
      <c r="O73" s="508"/>
      <c r="P73" s="508"/>
      <c r="Q73" s="518">
        <f t="shared" ref="Q73:Q91" si="69">SUM(M73:P73)</f>
        <v>4071388.5789999999</v>
      </c>
      <c r="R73" s="508"/>
      <c r="S73" s="508"/>
      <c r="T73" s="508"/>
      <c r="U73" s="508"/>
      <c r="V73" s="518">
        <f t="shared" ref="V73:V91" si="70">SUM(R73:U73)</f>
        <v>0</v>
      </c>
      <c r="W73" s="508"/>
      <c r="X73" s="508"/>
      <c r="Y73" s="508"/>
      <c r="Z73" s="508"/>
      <c r="AA73" s="518">
        <f t="shared" ref="AA73:AA91" si="71">SUM(W73:Z73)</f>
        <v>0</v>
      </c>
      <c r="AB73" s="508">
        <v>50000</v>
      </c>
      <c r="AC73" s="508">
        <v>776210.97</v>
      </c>
      <c r="AD73" s="508"/>
      <c r="AE73" s="508"/>
      <c r="AF73" s="518">
        <f t="shared" ref="AF73:AF91" si="72">SUM(AB73:AE73)</f>
        <v>826210.97</v>
      </c>
      <c r="AG73" s="508"/>
      <c r="AH73" s="508"/>
      <c r="AI73" s="508"/>
      <c r="AJ73" s="508"/>
      <c r="AK73" s="518">
        <f t="shared" ref="AK73:AK91" si="73">SUM(AG73:AJ73)</f>
        <v>0</v>
      </c>
      <c r="AL73" s="508"/>
      <c r="AM73" s="508"/>
      <c r="AN73" s="508"/>
      <c r="AO73" s="508"/>
      <c r="AP73" s="518">
        <f t="shared" ref="AP73:AP91" si="74">SUM(AL73:AO73)</f>
        <v>0</v>
      </c>
      <c r="AQ73" s="508"/>
      <c r="AR73" s="508">
        <v>1076510.311</v>
      </c>
      <c r="AS73" s="508"/>
      <c r="AT73" s="508"/>
      <c r="AU73" s="518">
        <f t="shared" ref="AU73:AU91" si="75">SUM(AQ73:AT73)</f>
        <v>1076510.311</v>
      </c>
      <c r="AV73" s="508"/>
      <c r="AW73" s="508"/>
      <c r="AX73" s="508"/>
      <c r="AY73" s="508"/>
      <c r="AZ73" s="518">
        <f t="shared" ref="AZ73:AZ91" si="76">SUM(AV73:AY73)</f>
        <v>0</v>
      </c>
      <c r="BA73" s="508"/>
      <c r="BB73" s="508">
        <v>955642.69469999999</v>
      </c>
      <c r="BC73" s="508"/>
      <c r="BD73" s="508"/>
      <c r="BE73" s="518">
        <f t="shared" ref="BE73:BE91" si="77">SUM(BA73:BD73)</f>
        <v>955642.69469999999</v>
      </c>
      <c r="BF73" s="508">
        <v>1058881.55</v>
      </c>
      <c r="BG73" s="508">
        <v>5435534.7061999999</v>
      </c>
      <c r="BH73" s="508"/>
      <c r="BI73" s="508"/>
      <c r="BJ73" s="518">
        <f t="shared" ref="BJ73:BJ91" si="78">SUM(BF73:BI73)</f>
        <v>6494416.2561999997</v>
      </c>
      <c r="BK73" s="508">
        <v>4</v>
      </c>
      <c r="BL73" s="508">
        <v>8</v>
      </c>
      <c r="BM73" s="508"/>
      <c r="BN73" s="508"/>
      <c r="BO73" s="518">
        <f t="shared" ref="BO73:BO91" si="79">SUM(BK73:BN73)</f>
        <v>12</v>
      </c>
      <c r="BP73" s="508">
        <v>6481600.8399999999</v>
      </c>
      <c r="BQ73" s="508">
        <v>25232256.119600002</v>
      </c>
      <c r="BR73" s="508">
        <v>1473523.9838</v>
      </c>
      <c r="BS73" s="508"/>
      <c r="BT73" s="518">
        <f t="shared" ref="BT73:BT91" si="80">SUM(BP73:BS73)</f>
        <v>33187380.943400003</v>
      </c>
      <c r="BU73" s="508">
        <v>39</v>
      </c>
      <c r="BV73" s="508">
        <v>56</v>
      </c>
      <c r="BW73" s="508">
        <v>6</v>
      </c>
      <c r="BX73" s="508"/>
      <c r="BY73" s="518">
        <f t="shared" ref="BY73:BY91" si="81">SUM(BU73:BX73)</f>
        <v>101</v>
      </c>
      <c r="BZ73" s="519">
        <v>679180.27</v>
      </c>
      <c r="CA73" s="519">
        <v>1951973.9545</v>
      </c>
      <c r="CB73" s="519"/>
      <c r="CC73" s="519"/>
      <c r="CD73" s="518">
        <f t="shared" ref="CD73:CD91" si="82">SUM(BZ73:CC73)</f>
        <v>2631154.2245</v>
      </c>
      <c r="CE73" s="519">
        <v>2</v>
      </c>
      <c r="CF73" s="519">
        <v>2</v>
      </c>
      <c r="CG73" s="519"/>
      <c r="CH73" s="519"/>
      <c r="CI73" s="518">
        <f t="shared" ref="CI73:CI91" si="83">SUM(CE73:CH73)</f>
        <v>4</v>
      </c>
      <c r="CJ73" s="519">
        <v>1118417.06</v>
      </c>
      <c r="CK73" s="519">
        <v>6407312.8786000004</v>
      </c>
      <c r="CL73" s="519">
        <v>1066152.5582999999</v>
      </c>
      <c r="CM73" s="519"/>
      <c r="CN73" s="518">
        <f t="shared" ref="CN73:CN91" si="84">SUM(CJ73:CM73)</f>
        <v>8591882.4968999997</v>
      </c>
      <c r="CO73" s="519">
        <v>7</v>
      </c>
      <c r="CP73" s="519">
        <v>9</v>
      </c>
      <c r="CQ73" s="519">
        <v>1</v>
      </c>
      <c r="CR73" s="519"/>
      <c r="CS73" s="518">
        <f t="shared" ref="CS73:CS91" si="85">SUM(CO73:CR73)</f>
        <v>17</v>
      </c>
    </row>
    <row r="74" spans="1:97" s="436" customFormat="1">
      <c r="A74" s="478" t="s">
        <v>656</v>
      </c>
      <c r="B74" s="484" t="s">
        <v>657</v>
      </c>
      <c r="C74" s="508">
        <v>22952225.140000001</v>
      </c>
      <c r="D74" s="508">
        <v>103975682.19840001</v>
      </c>
      <c r="E74" s="508">
        <v>3102289.8237000001</v>
      </c>
      <c r="F74" s="508"/>
      <c r="G74" s="518">
        <f t="shared" si="67"/>
        <v>130030197.1621</v>
      </c>
      <c r="H74" s="508"/>
      <c r="I74" s="508">
        <v>1810467.7</v>
      </c>
      <c r="J74" s="508"/>
      <c r="K74" s="508"/>
      <c r="L74" s="518">
        <f t="shared" si="68"/>
        <v>1810467.7</v>
      </c>
      <c r="M74" s="508"/>
      <c r="N74" s="508">
        <v>2228744.0153999999</v>
      </c>
      <c r="O74" s="508"/>
      <c r="P74" s="508"/>
      <c r="Q74" s="518">
        <f t="shared" si="69"/>
        <v>2228744.0153999999</v>
      </c>
      <c r="R74" s="508"/>
      <c r="S74" s="508"/>
      <c r="T74" s="508"/>
      <c r="U74" s="508"/>
      <c r="V74" s="518">
        <f t="shared" si="70"/>
        <v>0</v>
      </c>
      <c r="W74" s="508"/>
      <c r="X74" s="508"/>
      <c r="Y74" s="508"/>
      <c r="Z74" s="508"/>
      <c r="AA74" s="518">
        <f t="shared" si="71"/>
        <v>0</v>
      </c>
      <c r="AB74" s="508"/>
      <c r="AC74" s="508"/>
      <c r="AD74" s="508"/>
      <c r="AE74" s="508"/>
      <c r="AF74" s="518">
        <f t="shared" si="72"/>
        <v>0</v>
      </c>
      <c r="AG74" s="508"/>
      <c r="AH74" s="508"/>
      <c r="AI74" s="508"/>
      <c r="AJ74" s="508"/>
      <c r="AK74" s="518">
        <f t="shared" si="73"/>
        <v>0</v>
      </c>
      <c r="AL74" s="508"/>
      <c r="AM74" s="508"/>
      <c r="AN74" s="508"/>
      <c r="AO74" s="508"/>
      <c r="AP74" s="518">
        <f t="shared" si="74"/>
        <v>0</v>
      </c>
      <c r="AQ74" s="508">
        <v>794176.65</v>
      </c>
      <c r="AR74" s="508"/>
      <c r="AS74" s="508"/>
      <c r="AT74" s="508"/>
      <c r="AU74" s="518">
        <f t="shared" si="75"/>
        <v>794176.65</v>
      </c>
      <c r="AV74" s="508"/>
      <c r="AW74" s="508"/>
      <c r="AX74" s="508"/>
      <c r="AY74" s="508"/>
      <c r="AZ74" s="518">
        <f t="shared" si="76"/>
        <v>0</v>
      </c>
      <c r="BA74" s="508"/>
      <c r="BB74" s="508"/>
      <c r="BC74" s="508"/>
      <c r="BD74" s="508"/>
      <c r="BE74" s="518">
        <f t="shared" si="77"/>
        <v>0</v>
      </c>
      <c r="BF74" s="508"/>
      <c r="BG74" s="508">
        <v>1810467.7</v>
      </c>
      <c r="BH74" s="508"/>
      <c r="BI74" s="508"/>
      <c r="BJ74" s="518">
        <f t="shared" si="78"/>
        <v>1810467.7</v>
      </c>
      <c r="BK74" s="508"/>
      <c r="BL74" s="508">
        <v>2</v>
      </c>
      <c r="BM74" s="508"/>
      <c r="BN74" s="508"/>
      <c r="BO74" s="518">
        <f t="shared" si="79"/>
        <v>2</v>
      </c>
      <c r="BP74" s="508">
        <v>7299775.4500000002</v>
      </c>
      <c r="BQ74" s="508">
        <v>21801074.006499998</v>
      </c>
      <c r="BR74" s="508">
        <v>785473.53390000004</v>
      </c>
      <c r="BS74" s="508"/>
      <c r="BT74" s="518">
        <f t="shared" si="80"/>
        <v>29886322.990399998</v>
      </c>
      <c r="BU74" s="508">
        <v>26</v>
      </c>
      <c r="BV74" s="508">
        <v>55</v>
      </c>
      <c r="BW74" s="508">
        <v>5</v>
      </c>
      <c r="BX74" s="508"/>
      <c r="BY74" s="518">
        <f t="shared" si="81"/>
        <v>86</v>
      </c>
      <c r="BZ74" s="519"/>
      <c r="CA74" s="519">
        <v>1810467.7</v>
      </c>
      <c r="CB74" s="519"/>
      <c r="CC74" s="519"/>
      <c r="CD74" s="518">
        <f t="shared" si="82"/>
        <v>1810467.7</v>
      </c>
      <c r="CE74" s="519"/>
      <c r="CF74" s="519">
        <v>2</v>
      </c>
      <c r="CG74" s="519"/>
      <c r="CH74" s="519"/>
      <c r="CI74" s="518">
        <f t="shared" si="83"/>
        <v>2</v>
      </c>
      <c r="CJ74" s="519">
        <v>2355371.21</v>
      </c>
      <c r="CK74" s="519">
        <v>6871537.6012000004</v>
      </c>
      <c r="CL74" s="519">
        <v>381090.99</v>
      </c>
      <c r="CM74" s="519"/>
      <c r="CN74" s="518">
        <f t="shared" si="84"/>
        <v>9607999.8012000006</v>
      </c>
      <c r="CO74" s="519">
        <v>5</v>
      </c>
      <c r="CP74" s="519">
        <v>12</v>
      </c>
      <c r="CQ74" s="519">
        <v>1</v>
      </c>
      <c r="CR74" s="519"/>
      <c r="CS74" s="518">
        <f t="shared" si="85"/>
        <v>18</v>
      </c>
    </row>
    <row r="75" spans="1:97" s="436" customFormat="1">
      <c r="A75" s="478" t="s">
        <v>658</v>
      </c>
      <c r="B75" s="484" t="s">
        <v>659</v>
      </c>
      <c r="C75" s="508">
        <v>24571691.079999998</v>
      </c>
      <c r="D75" s="508">
        <v>85308200.683300003</v>
      </c>
      <c r="E75" s="508">
        <v>20055963.0517</v>
      </c>
      <c r="F75" s="508"/>
      <c r="G75" s="518">
        <f t="shared" si="67"/>
        <v>129935854.815</v>
      </c>
      <c r="H75" s="508">
        <v>1116868.69</v>
      </c>
      <c r="I75" s="508">
        <v>299812.90620000003</v>
      </c>
      <c r="J75" s="508"/>
      <c r="K75" s="508"/>
      <c r="L75" s="518">
        <f t="shared" si="68"/>
        <v>1416681.5962</v>
      </c>
      <c r="M75" s="508"/>
      <c r="N75" s="508"/>
      <c r="O75" s="508"/>
      <c r="P75" s="508"/>
      <c r="Q75" s="518">
        <f t="shared" si="69"/>
        <v>0</v>
      </c>
      <c r="R75" s="508"/>
      <c r="S75" s="508"/>
      <c r="T75" s="508"/>
      <c r="U75" s="508"/>
      <c r="V75" s="518">
        <f t="shared" si="70"/>
        <v>0</v>
      </c>
      <c r="W75" s="508"/>
      <c r="X75" s="508"/>
      <c r="Y75" s="508"/>
      <c r="Z75" s="508"/>
      <c r="AA75" s="518">
        <f t="shared" si="71"/>
        <v>0</v>
      </c>
      <c r="AB75" s="508"/>
      <c r="AC75" s="508"/>
      <c r="AD75" s="508"/>
      <c r="AE75" s="508"/>
      <c r="AF75" s="518">
        <f t="shared" si="72"/>
        <v>0</v>
      </c>
      <c r="AG75" s="508"/>
      <c r="AH75" s="508"/>
      <c r="AI75" s="508"/>
      <c r="AJ75" s="508"/>
      <c r="AK75" s="518">
        <f t="shared" si="73"/>
        <v>0</v>
      </c>
      <c r="AL75" s="508"/>
      <c r="AM75" s="508"/>
      <c r="AN75" s="508"/>
      <c r="AO75" s="508"/>
      <c r="AP75" s="518">
        <f t="shared" si="74"/>
        <v>0</v>
      </c>
      <c r="AQ75" s="508"/>
      <c r="AR75" s="508">
        <v>1001958.1241</v>
      </c>
      <c r="AS75" s="508"/>
      <c r="AT75" s="508"/>
      <c r="AU75" s="518">
        <f t="shared" si="75"/>
        <v>1001958.1241</v>
      </c>
      <c r="AV75" s="508"/>
      <c r="AW75" s="508"/>
      <c r="AX75" s="508"/>
      <c r="AY75" s="508"/>
      <c r="AZ75" s="518">
        <f t="shared" si="76"/>
        <v>0</v>
      </c>
      <c r="BA75" s="508"/>
      <c r="BB75" s="508"/>
      <c r="BC75" s="508"/>
      <c r="BD75" s="508"/>
      <c r="BE75" s="518">
        <f t="shared" si="77"/>
        <v>0</v>
      </c>
      <c r="BF75" s="508"/>
      <c r="BG75" s="508">
        <v>299812.90620000003</v>
      </c>
      <c r="BH75" s="508"/>
      <c r="BI75" s="508"/>
      <c r="BJ75" s="518">
        <f t="shared" si="78"/>
        <v>299812.90620000003</v>
      </c>
      <c r="BK75" s="508"/>
      <c r="BL75" s="508">
        <v>1</v>
      </c>
      <c r="BM75" s="508"/>
      <c r="BN75" s="508"/>
      <c r="BO75" s="518">
        <f t="shared" si="79"/>
        <v>1</v>
      </c>
      <c r="BP75" s="508">
        <v>3727413.8</v>
      </c>
      <c r="BQ75" s="508">
        <v>14374891.601</v>
      </c>
      <c r="BR75" s="508">
        <v>2919340.9706999999</v>
      </c>
      <c r="BS75" s="508"/>
      <c r="BT75" s="518">
        <f t="shared" si="80"/>
        <v>21021646.3717</v>
      </c>
      <c r="BU75" s="508">
        <v>5</v>
      </c>
      <c r="BV75" s="508">
        <v>14</v>
      </c>
      <c r="BW75" s="508">
        <v>3</v>
      </c>
      <c r="BX75" s="508"/>
      <c r="BY75" s="518">
        <f t="shared" si="81"/>
        <v>22</v>
      </c>
      <c r="BZ75" s="519"/>
      <c r="CA75" s="519"/>
      <c r="CB75" s="519"/>
      <c r="CC75" s="519"/>
      <c r="CD75" s="518">
        <f t="shared" si="82"/>
        <v>0</v>
      </c>
      <c r="CE75" s="519"/>
      <c r="CF75" s="519"/>
      <c r="CG75" s="519"/>
      <c r="CH75" s="519"/>
      <c r="CI75" s="518">
        <f t="shared" si="83"/>
        <v>0</v>
      </c>
      <c r="CJ75" s="519">
        <v>192500</v>
      </c>
      <c r="CK75" s="519">
        <v>5486159.5192</v>
      </c>
      <c r="CL75" s="519">
        <v>2919340.9706999999</v>
      </c>
      <c r="CM75" s="519"/>
      <c r="CN75" s="518">
        <f t="shared" si="84"/>
        <v>8598000.4899000004</v>
      </c>
      <c r="CO75" s="519">
        <v>1</v>
      </c>
      <c r="CP75" s="519">
        <v>3</v>
      </c>
      <c r="CQ75" s="519">
        <v>2</v>
      </c>
      <c r="CR75" s="519"/>
      <c r="CS75" s="518">
        <f t="shared" si="85"/>
        <v>6</v>
      </c>
    </row>
    <row r="76" spans="1:97" s="436" customFormat="1">
      <c r="A76" s="478" t="s">
        <v>660</v>
      </c>
      <c r="B76" s="484" t="s">
        <v>661</v>
      </c>
      <c r="C76" s="508">
        <v>17334078.079999998</v>
      </c>
      <c r="D76" s="508">
        <v>17862672.203600001</v>
      </c>
      <c r="E76" s="508">
        <v>4813073.1229999997</v>
      </c>
      <c r="F76" s="508"/>
      <c r="G76" s="518">
        <f t="shared" si="67"/>
        <v>40009823.406599998</v>
      </c>
      <c r="H76" s="508"/>
      <c r="I76" s="508">
        <v>5438233.2938000001</v>
      </c>
      <c r="J76" s="508"/>
      <c r="K76" s="508"/>
      <c r="L76" s="518">
        <f t="shared" si="68"/>
        <v>5438233.2938000001</v>
      </c>
      <c r="M76" s="508"/>
      <c r="N76" s="508"/>
      <c r="O76" s="508"/>
      <c r="P76" s="508"/>
      <c r="Q76" s="518">
        <f t="shared" si="69"/>
        <v>0</v>
      </c>
      <c r="R76" s="508"/>
      <c r="S76" s="508"/>
      <c r="T76" s="508"/>
      <c r="U76" s="508"/>
      <c r="V76" s="518">
        <f t="shared" si="70"/>
        <v>0</v>
      </c>
      <c r="W76" s="508"/>
      <c r="X76" s="508"/>
      <c r="Y76" s="508"/>
      <c r="Z76" s="508"/>
      <c r="AA76" s="518">
        <f t="shared" si="71"/>
        <v>0</v>
      </c>
      <c r="AB76" s="508"/>
      <c r="AC76" s="508"/>
      <c r="AD76" s="508"/>
      <c r="AE76" s="508"/>
      <c r="AF76" s="518">
        <f t="shared" si="72"/>
        <v>0</v>
      </c>
      <c r="AG76" s="508"/>
      <c r="AH76" s="508"/>
      <c r="AI76" s="508"/>
      <c r="AJ76" s="508"/>
      <c r="AK76" s="518">
        <f t="shared" si="73"/>
        <v>0</v>
      </c>
      <c r="AL76" s="508"/>
      <c r="AM76" s="508"/>
      <c r="AN76" s="508"/>
      <c r="AO76" s="508"/>
      <c r="AP76" s="518">
        <f t="shared" si="74"/>
        <v>0</v>
      </c>
      <c r="AQ76" s="508"/>
      <c r="AR76" s="508"/>
      <c r="AS76" s="508"/>
      <c r="AT76" s="508"/>
      <c r="AU76" s="518">
        <f t="shared" si="75"/>
        <v>0</v>
      </c>
      <c r="AV76" s="508"/>
      <c r="AW76" s="508"/>
      <c r="AX76" s="508"/>
      <c r="AY76" s="508"/>
      <c r="AZ76" s="518">
        <f t="shared" si="76"/>
        <v>0</v>
      </c>
      <c r="BA76" s="508"/>
      <c r="BB76" s="508"/>
      <c r="BC76" s="508"/>
      <c r="BD76" s="508"/>
      <c r="BE76" s="518">
        <f t="shared" si="77"/>
        <v>0</v>
      </c>
      <c r="BF76" s="508"/>
      <c r="BG76" s="508"/>
      <c r="BH76" s="508"/>
      <c r="BI76" s="508"/>
      <c r="BJ76" s="518">
        <f t="shared" si="78"/>
        <v>0</v>
      </c>
      <c r="BK76" s="508"/>
      <c r="BL76" s="508"/>
      <c r="BM76" s="508"/>
      <c r="BN76" s="508"/>
      <c r="BO76" s="518">
        <f t="shared" si="79"/>
        <v>0</v>
      </c>
      <c r="BP76" s="508">
        <v>2651893.46</v>
      </c>
      <c r="BQ76" s="508">
        <v>2030526.1605</v>
      </c>
      <c r="BR76" s="508">
        <v>2193899.2686999999</v>
      </c>
      <c r="BS76" s="508"/>
      <c r="BT76" s="518">
        <f t="shared" si="80"/>
        <v>6876318.8892000001</v>
      </c>
      <c r="BU76" s="508">
        <v>3</v>
      </c>
      <c r="BV76" s="508">
        <v>3</v>
      </c>
      <c r="BW76" s="508">
        <v>2</v>
      </c>
      <c r="BX76" s="508"/>
      <c r="BY76" s="518">
        <f t="shared" si="81"/>
        <v>8</v>
      </c>
      <c r="BZ76" s="519"/>
      <c r="CA76" s="519"/>
      <c r="CB76" s="519"/>
      <c r="CC76" s="519"/>
      <c r="CD76" s="518">
        <f t="shared" si="82"/>
        <v>0</v>
      </c>
      <c r="CE76" s="519"/>
      <c r="CF76" s="519"/>
      <c r="CG76" s="519"/>
      <c r="CH76" s="519"/>
      <c r="CI76" s="518">
        <f t="shared" si="83"/>
        <v>0</v>
      </c>
      <c r="CJ76" s="519">
        <v>993550.48</v>
      </c>
      <c r="CK76" s="519"/>
      <c r="CL76" s="519">
        <v>877559.26870000002</v>
      </c>
      <c r="CM76" s="519"/>
      <c r="CN76" s="518">
        <f t="shared" si="84"/>
        <v>1871109.7486999999</v>
      </c>
      <c r="CO76" s="519">
        <v>1</v>
      </c>
      <c r="CP76" s="519"/>
      <c r="CQ76" s="519">
        <v>1</v>
      </c>
      <c r="CR76" s="519"/>
      <c r="CS76" s="518">
        <f t="shared" si="85"/>
        <v>2</v>
      </c>
    </row>
    <row r="77" spans="1:97" s="436" customFormat="1">
      <c r="A77" s="478" t="s">
        <v>662</v>
      </c>
      <c r="B77" s="484" t="s">
        <v>643</v>
      </c>
      <c r="C77" s="508">
        <v>30531542.960000001</v>
      </c>
      <c r="D77" s="508">
        <v>29619120.6536</v>
      </c>
      <c r="E77" s="508">
        <v>0</v>
      </c>
      <c r="F77" s="508"/>
      <c r="G77" s="518">
        <f t="shared" si="67"/>
        <v>60150663.613600001</v>
      </c>
      <c r="H77" s="508"/>
      <c r="I77" s="508"/>
      <c r="J77" s="508"/>
      <c r="K77" s="508"/>
      <c r="L77" s="518">
        <f t="shared" si="68"/>
        <v>0</v>
      </c>
      <c r="M77" s="508"/>
      <c r="N77" s="508"/>
      <c r="O77" s="508"/>
      <c r="P77" s="508"/>
      <c r="Q77" s="518">
        <f t="shared" si="69"/>
        <v>0</v>
      </c>
      <c r="R77" s="508"/>
      <c r="S77" s="508"/>
      <c r="T77" s="508"/>
      <c r="U77" s="508"/>
      <c r="V77" s="518">
        <f t="shared" si="70"/>
        <v>0</v>
      </c>
      <c r="W77" s="508"/>
      <c r="X77" s="508"/>
      <c r="Y77" s="508"/>
      <c r="Z77" s="508"/>
      <c r="AA77" s="518">
        <f t="shared" si="71"/>
        <v>0</v>
      </c>
      <c r="AB77" s="508"/>
      <c r="AC77" s="508"/>
      <c r="AD77" s="508"/>
      <c r="AE77" s="508"/>
      <c r="AF77" s="518">
        <f t="shared" si="72"/>
        <v>0</v>
      </c>
      <c r="AG77" s="508"/>
      <c r="AH77" s="508"/>
      <c r="AI77" s="508"/>
      <c r="AJ77" s="508"/>
      <c r="AK77" s="518">
        <f t="shared" si="73"/>
        <v>0</v>
      </c>
      <c r="AL77" s="508"/>
      <c r="AM77" s="508"/>
      <c r="AN77" s="508"/>
      <c r="AO77" s="508"/>
      <c r="AP77" s="518">
        <f t="shared" si="74"/>
        <v>0</v>
      </c>
      <c r="AQ77" s="508"/>
      <c r="AR77" s="508"/>
      <c r="AS77" s="508"/>
      <c r="AT77" s="508"/>
      <c r="AU77" s="518">
        <f t="shared" si="75"/>
        <v>0</v>
      </c>
      <c r="AV77" s="508"/>
      <c r="AW77" s="508"/>
      <c r="AX77" s="508"/>
      <c r="AY77" s="508"/>
      <c r="AZ77" s="518">
        <f t="shared" si="76"/>
        <v>0</v>
      </c>
      <c r="BA77" s="508"/>
      <c r="BB77" s="508"/>
      <c r="BC77" s="508"/>
      <c r="BD77" s="508"/>
      <c r="BE77" s="518">
        <f t="shared" si="77"/>
        <v>0</v>
      </c>
      <c r="BF77" s="508"/>
      <c r="BG77" s="508"/>
      <c r="BH77" s="508"/>
      <c r="BI77" s="508"/>
      <c r="BJ77" s="518">
        <f t="shared" si="78"/>
        <v>0</v>
      </c>
      <c r="BK77" s="508"/>
      <c r="BL77" s="508"/>
      <c r="BM77" s="508"/>
      <c r="BN77" s="508"/>
      <c r="BO77" s="518">
        <f t="shared" si="79"/>
        <v>0</v>
      </c>
      <c r="BP77" s="508">
        <v>8541500</v>
      </c>
      <c r="BQ77" s="508">
        <v>2941351.4580000001</v>
      </c>
      <c r="BR77" s="508"/>
      <c r="BS77" s="508"/>
      <c r="BT77" s="518">
        <f t="shared" si="80"/>
        <v>11482851.458000001</v>
      </c>
      <c r="BU77" s="508">
        <v>10</v>
      </c>
      <c r="BV77" s="508">
        <v>7</v>
      </c>
      <c r="BW77" s="508"/>
      <c r="BX77" s="508"/>
      <c r="BY77" s="518">
        <f t="shared" si="81"/>
        <v>17</v>
      </c>
      <c r="BZ77" s="519"/>
      <c r="CA77" s="519"/>
      <c r="CB77" s="519"/>
      <c r="CC77" s="519"/>
      <c r="CD77" s="518">
        <f t="shared" si="82"/>
        <v>0</v>
      </c>
      <c r="CE77" s="519"/>
      <c r="CF77" s="519"/>
      <c r="CG77" s="519"/>
      <c r="CH77" s="519"/>
      <c r="CI77" s="518">
        <f t="shared" si="83"/>
        <v>0</v>
      </c>
      <c r="CJ77" s="519">
        <v>5431000</v>
      </c>
      <c r="CK77" s="519">
        <v>586883.21580000001</v>
      </c>
      <c r="CL77" s="519"/>
      <c r="CM77" s="519"/>
      <c r="CN77" s="518">
        <f t="shared" si="84"/>
        <v>6017883.2158000004</v>
      </c>
      <c r="CO77" s="519">
        <v>4</v>
      </c>
      <c r="CP77" s="519">
        <v>1</v>
      </c>
      <c r="CQ77" s="519"/>
      <c r="CR77" s="519"/>
      <c r="CS77" s="518">
        <f t="shared" si="85"/>
        <v>5</v>
      </c>
    </row>
    <row r="78" spans="1:97" s="436" customFormat="1">
      <c r="A78" s="478" t="s">
        <v>663</v>
      </c>
      <c r="B78" s="484" t="s">
        <v>664</v>
      </c>
      <c r="C78" s="508">
        <v>19337470.350000001</v>
      </c>
      <c r="D78" s="508">
        <v>27506167.6633</v>
      </c>
      <c r="E78" s="508"/>
      <c r="F78" s="508"/>
      <c r="G78" s="518">
        <f t="shared" si="67"/>
        <v>46843638.013300002</v>
      </c>
      <c r="H78" s="508"/>
      <c r="I78" s="508"/>
      <c r="J78" s="508"/>
      <c r="K78" s="508"/>
      <c r="L78" s="518">
        <f t="shared" si="68"/>
        <v>0</v>
      </c>
      <c r="M78" s="508"/>
      <c r="N78" s="508"/>
      <c r="O78" s="508"/>
      <c r="P78" s="508"/>
      <c r="Q78" s="518">
        <f t="shared" si="69"/>
        <v>0</v>
      </c>
      <c r="R78" s="508"/>
      <c r="S78" s="508"/>
      <c r="T78" s="508"/>
      <c r="U78" s="508"/>
      <c r="V78" s="518">
        <f t="shared" si="70"/>
        <v>0</v>
      </c>
      <c r="W78" s="508"/>
      <c r="X78" s="508"/>
      <c r="Y78" s="508"/>
      <c r="Z78" s="508"/>
      <c r="AA78" s="518">
        <f t="shared" si="71"/>
        <v>0</v>
      </c>
      <c r="AB78" s="508"/>
      <c r="AC78" s="508"/>
      <c r="AD78" s="508"/>
      <c r="AE78" s="508"/>
      <c r="AF78" s="518">
        <f t="shared" si="72"/>
        <v>0</v>
      </c>
      <c r="AG78" s="508"/>
      <c r="AH78" s="508"/>
      <c r="AI78" s="508"/>
      <c r="AJ78" s="508"/>
      <c r="AK78" s="518">
        <f t="shared" si="73"/>
        <v>0</v>
      </c>
      <c r="AL78" s="508"/>
      <c r="AM78" s="508"/>
      <c r="AN78" s="508"/>
      <c r="AO78" s="508"/>
      <c r="AP78" s="518">
        <f t="shared" si="74"/>
        <v>0</v>
      </c>
      <c r="AQ78" s="508"/>
      <c r="AR78" s="508"/>
      <c r="AS78" s="508"/>
      <c r="AT78" s="508"/>
      <c r="AU78" s="518">
        <f t="shared" si="75"/>
        <v>0</v>
      </c>
      <c r="AV78" s="508"/>
      <c r="AW78" s="508"/>
      <c r="AX78" s="508"/>
      <c r="AY78" s="508"/>
      <c r="AZ78" s="518">
        <f t="shared" si="76"/>
        <v>0</v>
      </c>
      <c r="BA78" s="508"/>
      <c r="BB78" s="508"/>
      <c r="BC78" s="508"/>
      <c r="BD78" s="508"/>
      <c r="BE78" s="518">
        <f t="shared" si="77"/>
        <v>0</v>
      </c>
      <c r="BF78" s="508"/>
      <c r="BG78" s="508"/>
      <c r="BH78" s="508"/>
      <c r="BI78" s="508"/>
      <c r="BJ78" s="518">
        <f t="shared" si="78"/>
        <v>0</v>
      </c>
      <c r="BK78" s="508"/>
      <c r="BL78" s="508"/>
      <c r="BM78" s="508"/>
      <c r="BN78" s="508"/>
      <c r="BO78" s="518">
        <f t="shared" si="79"/>
        <v>0</v>
      </c>
      <c r="BP78" s="508"/>
      <c r="BQ78" s="508">
        <v>705859.5</v>
      </c>
      <c r="BR78" s="508"/>
      <c r="BS78" s="508"/>
      <c r="BT78" s="518">
        <f t="shared" si="80"/>
        <v>705859.5</v>
      </c>
      <c r="BU78" s="508"/>
      <c r="BV78" s="508">
        <v>2</v>
      </c>
      <c r="BW78" s="508"/>
      <c r="BX78" s="508"/>
      <c r="BY78" s="518">
        <f t="shared" si="81"/>
        <v>2</v>
      </c>
      <c r="BZ78" s="519"/>
      <c r="CA78" s="519"/>
      <c r="CB78" s="519"/>
      <c r="CC78" s="519"/>
      <c r="CD78" s="518">
        <f t="shared" si="82"/>
        <v>0</v>
      </c>
      <c r="CE78" s="519"/>
      <c r="CF78" s="519"/>
      <c r="CG78" s="519"/>
      <c r="CH78" s="519"/>
      <c r="CI78" s="518">
        <f t="shared" si="83"/>
        <v>0</v>
      </c>
      <c r="CJ78" s="519"/>
      <c r="CK78" s="519">
        <v>705859.5</v>
      </c>
      <c r="CL78" s="519"/>
      <c r="CM78" s="519"/>
      <c r="CN78" s="518">
        <f t="shared" si="84"/>
        <v>705859.5</v>
      </c>
      <c r="CO78" s="519"/>
      <c r="CP78" s="519">
        <v>1</v>
      </c>
      <c r="CQ78" s="519"/>
      <c r="CR78" s="519"/>
      <c r="CS78" s="518">
        <f t="shared" si="85"/>
        <v>1</v>
      </c>
    </row>
    <row r="79" spans="1:97" s="436" customFormat="1">
      <c r="A79" s="478">
        <v>38.299999999999997</v>
      </c>
      <c r="B79" s="475" t="s">
        <v>666</v>
      </c>
      <c r="C79" s="470">
        <f>SUM(C80:C85)</f>
        <v>7993284.71</v>
      </c>
      <c r="D79" s="470">
        <f t="shared" ref="D79:F79" si="86">SUM(D80:D85)</f>
        <v>47755171.746700004</v>
      </c>
      <c r="E79" s="470">
        <f t="shared" si="86"/>
        <v>1086958.2771999999</v>
      </c>
      <c r="F79" s="470">
        <f t="shared" si="86"/>
        <v>0</v>
      </c>
      <c r="G79" s="461">
        <f t="shared" si="67"/>
        <v>56835414.733900003</v>
      </c>
      <c r="H79" s="470">
        <f t="shared" ref="H79:K79" si="87">SUM(H80:H85)</f>
        <v>197713.88</v>
      </c>
      <c r="I79" s="470">
        <f t="shared" si="87"/>
        <v>794052.83039999998</v>
      </c>
      <c r="J79" s="470">
        <f t="shared" si="87"/>
        <v>0</v>
      </c>
      <c r="K79" s="470">
        <f t="shared" si="87"/>
        <v>0</v>
      </c>
      <c r="L79" s="461">
        <f t="shared" si="68"/>
        <v>991766.71039999998</v>
      </c>
      <c r="M79" s="470">
        <f t="shared" ref="M79:P79" si="88">SUM(M80:M85)</f>
        <v>166420.46000000002</v>
      </c>
      <c r="N79" s="470">
        <f t="shared" si="88"/>
        <v>809757.01529999997</v>
      </c>
      <c r="O79" s="470">
        <f t="shared" si="88"/>
        <v>0</v>
      </c>
      <c r="P79" s="470">
        <f t="shared" si="88"/>
        <v>0</v>
      </c>
      <c r="Q79" s="461">
        <f t="shared" si="69"/>
        <v>976177.47530000005</v>
      </c>
      <c r="R79" s="470">
        <f t="shared" ref="R79:U79" si="89">SUM(R80:R85)</f>
        <v>23347.64</v>
      </c>
      <c r="S79" s="470">
        <f t="shared" si="89"/>
        <v>59307.578300000001</v>
      </c>
      <c r="T79" s="470">
        <f t="shared" si="89"/>
        <v>0</v>
      </c>
      <c r="U79" s="470">
        <f t="shared" si="89"/>
        <v>0</v>
      </c>
      <c r="V79" s="461">
        <f t="shared" si="70"/>
        <v>82655.218300000008</v>
      </c>
      <c r="W79" s="470">
        <f t="shared" ref="W79:Z79" si="90">SUM(W80:W85)</f>
        <v>30882.03</v>
      </c>
      <c r="X79" s="470">
        <f t="shared" si="90"/>
        <v>311562.81689999998</v>
      </c>
      <c r="Y79" s="470">
        <f t="shared" si="90"/>
        <v>0</v>
      </c>
      <c r="Z79" s="470">
        <f t="shared" si="90"/>
        <v>0</v>
      </c>
      <c r="AA79" s="461">
        <f t="shared" si="71"/>
        <v>342444.8469</v>
      </c>
      <c r="AB79" s="470">
        <f t="shared" ref="AB79:AE79" si="91">SUM(AB80:AB85)</f>
        <v>169325.00999999998</v>
      </c>
      <c r="AC79" s="470">
        <f t="shared" si="91"/>
        <v>381173.15169999999</v>
      </c>
      <c r="AD79" s="470">
        <f t="shared" si="91"/>
        <v>0</v>
      </c>
      <c r="AE79" s="470">
        <f t="shared" si="91"/>
        <v>0</v>
      </c>
      <c r="AF79" s="461">
        <f t="shared" si="72"/>
        <v>550498.16169999994</v>
      </c>
      <c r="AG79" s="470">
        <f t="shared" ref="AG79:AJ79" si="92">SUM(AG80:AG85)</f>
        <v>269869.57</v>
      </c>
      <c r="AH79" s="470">
        <f t="shared" si="92"/>
        <v>120264.60189999998</v>
      </c>
      <c r="AI79" s="470">
        <f t="shared" si="92"/>
        <v>0</v>
      </c>
      <c r="AJ79" s="470">
        <f t="shared" si="92"/>
        <v>0</v>
      </c>
      <c r="AK79" s="461">
        <f t="shared" si="73"/>
        <v>390134.17189999996</v>
      </c>
      <c r="AL79" s="470">
        <f t="shared" ref="AL79:AO79" si="93">SUM(AL80:AL85)</f>
        <v>0</v>
      </c>
      <c r="AM79" s="470">
        <f t="shared" si="93"/>
        <v>0</v>
      </c>
      <c r="AN79" s="470">
        <f t="shared" si="93"/>
        <v>0</v>
      </c>
      <c r="AO79" s="470">
        <f t="shared" si="93"/>
        <v>0</v>
      </c>
      <c r="AP79" s="461">
        <f t="shared" si="74"/>
        <v>0</v>
      </c>
      <c r="AQ79" s="470">
        <f t="shared" ref="AQ79:AT79" si="94">SUM(AQ80:AQ85)</f>
        <v>165171.10999999999</v>
      </c>
      <c r="AR79" s="470">
        <f t="shared" si="94"/>
        <v>390145.23860000004</v>
      </c>
      <c r="AS79" s="470">
        <f t="shared" si="94"/>
        <v>0</v>
      </c>
      <c r="AT79" s="470">
        <f t="shared" si="94"/>
        <v>0</v>
      </c>
      <c r="AU79" s="461">
        <f t="shared" si="75"/>
        <v>555316.34860000003</v>
      </c>
      <c r="AV79" s="470">
        <f t="shared" ref="AV79:AY79" si="95">SUM(AV80:AV85)</f>
        <v>119093.29000000001</v>
      </c>
      <c r="AW79" s="470">
        <f t="shared" si="95"/>
        <v>41520.760900000001</v>
      </c>
      <c r="AX79" s="470">
        <f t="shared" si="95"/>
        <v>0</v>
      </c>
      <c r="AY79" s="470">
        <f t="shared" si="95"/>
        <v>0</v>
      </c>
      <c r="AZ79" s="461">
        <f t="shared" si="76"/>
        <v>160614.0509</v>
      </c>
      <c r="BA79" s="470">
        <f t="shared" ref="BA79:BD79" si="96">SUM(BA80:BA85)</f>
        <v>74447.649999999994</v>
      </c>
      <c r="BB79" s="470">
        <f t="shared" si="96"/>
        <v>991061.01549999998</v>
      </c>
      <c r="BC79" s="470">
        <f t="shared" si="96"/>
        <v>0</v>
      </c>
      <c r="BD79" s="470">
        <f t="shared" si="96"/>
        <v>0</v>
      </c>
      <c r="BE79" s="461">
        <f t="shared" si="77"/>
        <v>1065508.6654999999</v>
      </c>
      <c r="BF79" s="470">
        <f t="shared" ref="BF79:BI79" si="97">SUM(BF80:BF85)</f>
        <v>42251.13</v>
      </c>
      <c r="BG79" s="470">
        <f t="shared" si="97"/>
        <v>988921.84</v>
      </c>
      <c r="BH79" s="470">
        <f t="shared" si="97"/>
        <v>0</v>
      </c>
      <c r="BI79" s="470">
        <f t="shared" si="97"/>
        <v>0</v>
      </c>
      <c r="BJ79" s="461">
        <f t="shared" si="78"/>
        <v>1031172.97</v>
      </c>
      <c r="BK79" s="470">
        <f t="shared" ref="BK79:BN79" si="98">SUM(BK80:BK85)</f>
        <v>6</v>
      </c>
      <c r="BL79" s="470">
        <f t="shared" si="98"/>
        <v>26</v>
      </c>
      <c r="BM79" s="470">
        <f t="shared" si="98"/>
        <v>0</v>
      </c>
      <c r="BN79" s="470">
        <f t="shared" si="98"/>
        <v>0</v>
      </c>
      <c r="BO79" s="461">
        <f t="shared" si="79"/>
        <v>32</v>
      </c>
      <c r="BP79" s="470">
        <f t="shared" ref="BP79:BS79" si="99">SUM(BP80:BP85)</f>
        <v>1947351.9200000002</v>
      </c>
      <c r="BQ79" s="470">
        <f t="shared" si="99"/>
        <v>10046867.9364</v>
      </c>
      <c r="BR79" s="470">
        <f t="shared" si="99"/>
        <v>647902.25540000002</v>
      </c>
      <c r="BS79" s="470">
        <f t="shared" si="99"/>
        <v>0</v>
      </c>
      <c r="BT79" s="461">
        <f t="shared" si="80"/>
        <v>12642122.1118</v>
      </c>
      <c r="BU79" s="470">
        <f t="shared" ref="BU79:BX79" si="100">SUM(BU80:BU85)</f>
        <v>529</v>
      </c>
      <c r="BV79" s="470">
        <f t="shared" si="100"/>
        <v>128</v>
      </c>
      <c r="BW79" s="470">
        <f t="shared" si="100"/>
        <v>3</v>
      </c>
      <c r="BX79" s="470">
        <f t="shared" si="100"/>
        <v>0</v>
      </c>
      <c r="BY79" s="461">
        <f t="shared" si="81"/>
        <v>660</v>
      </c>
      <c r="BZ79" s="470">
        <f t="shared" ref="BZ79:CC79" si="101">SUM(BZ80:BZ85)</f>
        <v>4323.2700000000004</v>
      </c>
      <c r="CA79" s="470">
        <f t="shared" si="101"/>
        <v>0</v>
      </c>
      <c r="CB79" s="470">
        <f t="shared" si="101"/>
        <v>0</v>
      </c>
      <c r="CC79" s="470">
        <f t="shared" si="101"/>
        <v>0</v>
      </c>
      <c r="CD79" s="461">
        <f t="shared" si="82"/>
        <v>4323.2700000000004</v>
      </c>
      <c r="CE79" s="470">
        <f t="shared" ref="CE79:CH79" si="102">SUM(CE80:CE85)</f>
        <v>2</v>
      </c>
      <c r="CF79" s="470">
        <f t="shared" si="102"/>
        <v>0</v>
      </c>
      <c r="CG79" s="470">
        <f t="shared" si="102"/>
        <v>0</v>
      </c>
      <c r="CH79" s="470">
        <f t="shared" si="102"/>
        <v>0</v>
      </c>
      <c r="CI79" s="461">
        <f t="shared" si="83"/>
        <v>2</v>
      </c>
      <c r="CJ79" s="470">
        <f t="shared" ref="CJ79:CM79" si="103">SUM(CJ80:CJ85)</f>
        <v>47630.649999999994</v>
      </c>
      <c r="CK79" s="470">
        <f t="shared" si="103"/>
        <v>2759164.1924999999</v>
      </c>
      <c r="CL79" s="470">
        <f t="shared" si="103"/>
        <v>0</v>
      </c>
      <c r="CM79" s="470">
        <f t="shared" si="103"/>
        <v>0</v>
      </c>
      <c r="CN79" s="461">
        <f t="shared" si="84"/>
        <v>2806794.8424999998</v>
      </c>
      <c r="CO79" s="470">
        <f t="shared" ref="CO79:CR79" si="104">SUM(CO80:CO85)</f>
        <v>10</v>
      </c>
      <c r="CP79" s="470">
        <f t="shared" si="104"/>
        <v>12</v>
      </c>
      <c r="CQ79" s="470">
        <f t="shared" si="104"/>
        <v>0</v>
      </c>
      <c r="CR79" s="470">
        <f t="shared" si="104"/>
        <v>0</v>
      </c>
      <c r="CS79" s="461">
        <f t="shared" si="85"/>
        <v>22</v>
      </c>
    </row>
    <row r="80" spans="1:97" s="436" customFormat="1">
      <c r="A80" s="478" t="s">
        <v>667</v>
      </c>
      <c r="B80" s="484" t="s">
        <v>668</v>
      </c>
      <c r="C80" s="508">
        <v>2766834.11</v>
      </c>
      <c r="D80" s="508">
        <v>1213044.4665000001</v>
      </c>
      <c r="E80" s="508">
        <v>16938.780200000001</v>
      </c>
      <c r="F80" s="508"/>
      <c r="G80" s="518">
        <f t="shared" si="67"/>
        <v>3996817.3566999999</v>
      </c>
      <c r="H80" s="508">
        <v>67699.7</v>
      </c>
      <c r="I80" s="508">
        <v>54650.020100000002</v>
      </c>
      <c r="J80" s="508"/>
      <c r="K80" s="508"/>
      <c r="L80" s="518">
        <f t="shared" si="68"/>
        <v>122349.72010000001</v>
      </c>
      <c r="M80" s="508">
        <v>74831.850000000006</v>
      </c>
      <c r="N80" s="508">
        <v>73723.928799999994</v>
      </c>
      <c r="O80" s="508"/>
      <c r="P80" s="508"/>
      <c r="Q80" s="518">
        <f t="shared" si="69"/>
        <v>148555.7788</v>
      </c>
      <c r="R80" s="508">
        <v>23347.64</v>
      </c>
      <c r="S80" s="508">
        <v>10024.3442</v>
      </c>
      <c r="T80" s="508"/>
      <c r="U80" s="508"/>
      <c r="V80" s="518">
        <f t="shared" si="70"/>
        <v>33371.984199999999</v>
      </c>
      <c r="W80" s="508">
        <v>30882.03</v>
      </c>
      <c r="X80" s="508">
        <v>24985.965</v>
      </c>
      <c r="Y80" s="508"/>
      <c r="Z80" s="508"/>
      <c r="AA80" s="518">
        <f t="shared" si="71"/>
        <v>55867.994999999995</v>
      </c>
      <c r="AB80" s="508">
        <v>168525.00999999998</v>
      </c>
      <c r="AC80" s="508">
        <v>65383.940300000002</v>
      </c>
      <c r="AD80" s="508"/>
      <c r="AE80" s="508"/>
      <c r="AF80" s="518">
        <f t="shared" si="72"/>
        <v>233908.95029999997</v>
      </c>
      <c r="AG80" s="508">
        <v>269869.57</v>
      </c>
      <c r="AH80" s="508">
        <v>97582.834399999992</v>
      </c>
      <c r="AI80" s="508">
        <v>0</v>
      </c>
      <c r="AJ80" s="508"/>
      <c r="AK80" s="518">
        <f t="shared" si="73"/>
        <v>367452.4044</v>
      </c>
      <c r="AL80" s="508"/>
      <c r="AM80" s="508"/>
      <c r="AN80" s="508"/>
      <c r="AO80" s="508"/>
      <c r="AP80" s="518">
        <f t="shared" si="74"/>
        <v>0</v>
      </c>
      <c r="AQ80" s="508">
        <v>94995.12</v>
      </c>
      <c r="AR80" s="508">
        <v>16634.507799999999</v>
      </c>
      <c r="AS80" s="508"/>
      <c r="AT80" s="508"/>
      <c r="AU80" s="518">
        <f t="shared" si="75"/>
        <v>111629.62779999999</v>
      </c>
      <c r="AV80" s="508">
        <v>76198.13</v>
      </c>
      <c r="AW80" s="508">
        <v>41520.760900000001</v>
      </c>
      <c r="AX80" s="508"/>
      <c r="AY80" s="508"/>
      <c r="AZ80" s="518">
        <f t="shared" si="76"/>
        <v>117718.8909</v>
      </c>
      <c r="BA80" s="508">
        <v>74447.649999999994</v>
      </c>
      <c r="BB80" s="508">
        <v>6822.6149999999998</v>
      </c>
      <c r="BC80" s="508"/>
      <c r="BD80" s="508"/>
      <c r="BE80" s="518">
        <f t="shared" si="77"/>
        <v>81270.264999999999</v>
      </c>
      <c r="BF80" s="508">
        <v>9972.56</v>
      </c>
      <c r="BG80" s="508">
        <v>127139.6856</v>
      </c>
      <c r="BH80" s="508"/>
      <c r="BI80" s="508"/>
      <c r="BJ80" s="518">
        <f t="shared" si="78"/>
        <v>137112.24559999999</v>
      </c>
      <c r="BK80" s="508">
        <v>3</v>
      </c>
      <c r="BL80" s="508">
        <v>13</v>
      </c>
      <c r="BM80" s="508"/>
      <c r="BN80" s="508"/>
      <c r="BO80" s="518">
        <f t="shared" si="79"/>
        <v>16</v>
      </c>
      <c r="BP80" s="508">
        <v>845226.61</v>
      </c>
      <c r="BQ80" s="508">
        <v>258821.34179999999</v>
      </c>
      <c r="BR80" s="508"/>
      <c r="BS80" s="508"/>
      <c r="BT80" s="518">
        <f t="shared" si="80"/>
        <v>1104047.9517999999</v>
      </c>
      <c r="BU80" s="508">
        <v>491</v>
      </c>
      <c r="BV80" s="508">
        <v>38</v>
      </c>
      <c r="BW80" s="508"/>
      <c r="BX80" s="508"/>
      <c r="BY80" s="518">
        <f t="shared" si="81"/>
        <v>529</v>
      </c>
      <c r="BZ80" s="519">
        <v>4323.2700000000004</v>
      </c>
      <c r="CA80" s="519"/>
      <c r="CB80" s="519"/>
      <c r="CC80" s="519"/>
      <c r="CD80" s="518">
        <f t="shared" si="82"/>
        <v>4323.2700000000004</v>
      </c>
      <c r="CE80" s="519">
        <v>2</v>
      </c>
      <c r="CF80" s="519"/>
      <c r="CG80" s="519"/>
      <c r="CH80" s="519"/>
      <c r="CI80" s="518">
        <f t="shared" si="83"/>
        <v>2</v>
      </c>
      <c r="CJ80" s="519">
        <v>29494.62</v>
      </c>
      <c r="CK80" s="519"/>
      <c r="CL80" s="519"/>
      <c r="CM80" s="519"/>
      <c r="CN80" s="518">
        <f t="shared" si="84"/>
        <v>29494.62</v>
      </c>
      <c r="CO80" s="519">
        <v>8</v>
      </c>
      <c r="CP80" s="519"/>
      <c r="CQ80" s="519"/>
      <c r="CR80" s="519"/>
      <c r="CS80" s="518">
        <f t="shared" si="85"/>
        <v>8</v>
      </c>
    </row>
    <row r="81" spans="1:97" s="436" customFormat="1">
      <c r="A81" s="478" t="s">
        <v>669</v>
      </c>
      <c r="B81" s="484" t="s">
        <v>670</v>
      </c>
      <c r="C81" s="508">
        <v>912454.28</v>
      </c>
      <c r="D81" s="508">
        <v>2412905.9789</v>
      </c>
      <c r="E81" s="508">
        <v>47940.722399999999</v>
      </c>
      <c r="F81" s="508"/>
      <c r="G81" s="518">
        <f t="shared" si="67"/>
        <v>3373300.9812999996</v>
      </c>
      <c r="H81" s="508">
        <v>27072</v>
      </c>
      <c r="I81" s="508">
        <v>34481.162300000004</v>
      </c>
      <c r="J81" s="508"/>
      <c r="K81" s="508"/>
      <c r="L81" s="518">
        <f t="shared" si="68"/>
        <v>61553.162300000004</v>
      </c>
      <c r="M81" s="508">
        <v>17829.23</v>
      </c>
      <c r="N81" s="508"/>
      <c r="O81" s="508"/>
      <c r="P81" s="508"/>
      <c r="Q81" s="518">
        <f t="shared" si="69"/>
        <v>17829.23</v>
      </c>
      <c r="R81" s="508"/>
      <c r="S81" s="508">
        <v>49283.234100000001</v>
      </c>
      <c r="T81" s="508"/>
      <c r="U81" s="508"/>
      <c r="V81" s="518">
        <f t="shared" si="70"/>
        <v>49283.234100000001</v>
      </c>
      <c r="W81" s="508"/>
      <c r="X81" s="508">
        <v>75917.294500000004</v>
      </c>
      <c r="Y81" s="508"/>
      <c r="Z81" s="508"/>
      <c r="AA81" s="518">
        <f t="shared" si="71"/>
        <v>75917.294500000004</v>
      </c>
      <c r="AB81" s="508"/>
      <c r="AC81" s="508">
        <v>73406.279899999994</v>
      </c>
      <c r="AD81" s="508"/>
      <c r="AE81" s="508"/>
      <c r="AF81" s="518">
        <f t="shared" si="72"/>
        <v>73406.279899999994</v>
      </c>
      <c r="AG81" s="508"/>
      <c r="AH81" s="508">
        <v>5393.6583000000001</v>
      </c>
      <c r="AI81" s="508"/>
      <c r="AJ81" s="508"/>
      <c r="AK81" s="518">
        <f t="shared" si="73"/>
        <v>5393.6583000000001</v>
      </c>
      <c r="AL81" s="508"/>
      <c r="AM81" s="508"/>
      <c r="AN81" s="508"/>
      <c r="AO81" s="508"/>
      <c r="AP81" s="518">
        <f t="shared" si="74"/>
        <v>0</v>
      </c>
      <c r="AQ81" s="508">
        <v>17829.23</v>
      </c>
      <c r="AR81" s="508">
        <v>89261.110100000005</v>
      </c>
      <c r="AS81" s="508"/>
      <c r="AT81" s="508"/>
      <c r="AU81" s="518">
        <f t="shared" si="75"/>
        <v>107090.3401</v>
      </c>
      <c r="AV81" s="508"/>
      <c r="AW81" s="508"/>
      <c r="AX81" s="508"/>
      <c r="AY81" s="508"/>
      <c r="AZ81" s="518">
        <f t="shared" si="76"/>
        <v>0</v>
      </c>
      <c r="BA81" s="508"/>
      <c r="BB81" s="508">
        <v>37545.756600000001</v>
      </c>
      <c r="BC81" s="508"/>
      <c r="BD81" s="508"/>
      <c r="BE81" s="518">
        <f t="shared" si="77"/>
        <v>37545.756600000001</v>
      </c>
      <c r="BF81" s="508">
        <v>32278.57</v>
      </c>
      <c r="BG81" s="508">
        <v>76018.641000000003</v>
      </c>
      <c r="BH81" s="508"/>
      <c r="BI81" s="508"/>
      <c r="BJ81" s="518">
        <f t="shared" si="78"/>
        <v>108297.21100000001</v>
      </c>
      <c r="BK81" s="508">
        <v>3</v>
      </c>
      <c r="BL81" s="508">
        <v>2</v>
      </c>
      <c r="BM81" s="508"/>
      <c r="BN81" s="508"/>
      <c r="BO81" s="518">
        <f t="shared" si="79"/>
        <v>5</v>
      </c>
      <c r="BP81" s="508">
        <v>176587.73</v>
      </c>
      <c r="BQ81" s="508">
        <v>591406.56169999996</v>
      </c>
      <c r="BR81" s="508">
        <v>5260.3579</v>
      </c>
      <c r="BS81" s="508"/>
      <c r="BT81" s="518">
        <f t="shared" si="80"/>
        <v>773254.64959999989</v>
      </c>
      <c r="BU81" s="508">
        <v>17</v>
      </c>
      <c r="BV81" s="508">
        <v>18</v>
      </c>
      <c r="BW81" s="508">
        <v>1</v>
      </c>
      <c r="BX81" s="508"/>
      <c r="BY81" s="518">
        <f t="shared" si="81"/>
        <v>36</v>
      </c>
      <c r="BZ81" s="519"/>
      <c r="CA81" s="519"/>
      <c r="CB81" s="519"/>
      <c r="CC81" s="519"/>
      <c r="CD81" s="518">
        <f t="shared" si="82"/>
        <v>0</v>
      </c>
      <c r="CE81" s="519"/>
      <c r="CF81" s="519"/>
      <c r="CG81" s="519"/>
      <c r="CH81" s="519"/>
      <c r="CI81" s="518">
        <f t="shared" si="83"/>
        <v>0</v>
      </c>
      <c r="CJ81" s="519">
        <v>18136.03</v>
      </c>
      <c r="CK81" s="519"/>
      <c r="CL81" s="519"/>
      <c r="CM81" s="519"/>
      <c r="CN81" s="518">
        <f t="shared" si="84"/>
        <v>18136.03</v>
      </c>
      <c r="CO81" s="519">
        <v>2</v>
      </c>
      <c r="CP81" s="519"/>
      <c r="CQ81" s="519"/>
      <c r="CR81" s="519"/>
      <c r="CS81" s="518">
        <f t="shared" si="85"/>
        <v>2</v>
      </c>
    </row>
    <row r="82" spans="1:97" s="436" customFormat="1">
      <c r="A82" s="478" t="s">
        <v>671</v>
      </c>
      <c r="B82" s="484" t="s">
        <v>672</v>
      </c>
      <c r="C82" s="508">
        <v>1992188.52</v>
      </c>
      <c r="D82" s="508">
        <v>13552919.5503</v>
      </c>
      <c r="E82" s="508">
        <v>141769.49619999999</v>
      </c>
      <c r="F82" s="508"/>
      <c r="G82" s="518">
        <f t="shared" si="67"/>
        <v>15686877.566500001</v>
      </c>
      <c r="H82" s="508">
        <v>102942.18</v>
      </c>
      <c r="I82" s="508">
        <v>169976.8126</v>
      </c>
      <c r="J82" s="508"/>
      <c r="K82" s="508"/>
      <c r="L82" s="518">
        <f t="shared" si="68"/>
        <v>272918.9926</v>
      </c>
      <c r="M82" s="508">
        <v>73759.38</v>
      </c>
      <c r="N82" s="508"/>
      <c r="O82" s="508"/>
      <c r="P82" s="508"/>
      <c r="Q82" s="518">
        <f t="shared" si="69"/>
        <v>73759.38</v>
      </c>
      <c r="R82" s="508"/>
      <c r="S82" s="508"/>
      <c r="T82" s="508"/>
      <c r="U82" s="508"/>
      <c r="V82" s="518">
        <f t="shared" si="70"/>
        <v>0</v>
      </c>
      <c r="W82" s="508"/>
      <c r="X82" s="508">
        <v>51659.751600000003</v>
      </c>
      <c r="Y82" s="508"/>
      <c r="Z82" s="508"/>
      <c r="AA82" s="518">
        <f t="shared" si="71"/>
        <v>51659.751600000003</v>
      </c>
      <c r="AB82" s="508"/>
      <c r="AC82" s="508"/>
      <c r="AD82" s="508"/>
      <c r="AE82" s="508"/>
      <c r="AF82" s="518">
        <f t="shared" si="72"/>
        <v>0</v>
      </c>
      <c r="AG82" s="508"/>
      <c r="AH82" s="508">
        <v>15329.980600000001</v>
      </c>
      <c r="AI82" s="508"/>
      <c r="AJ82" s="508"/>
      <c r="AK82" s="518">
        <f t="shared" si="73"/>
        <v>15329.980600000001</v>
      </c>
      <c r="AL82" s="508"/>
      <c r="AM82" s="508"/>
      <c r="AN82" s="508"/>
      <c r="AO82" s="508"/>
      <c r="AP82" s="518">
        <f t="shared" si="74"/>
        <v>0</v>
      </c>
      <c r="AQ82" s="508"/>
      <c r="AR82" s="508"/>
      <c r="AS82" s="508"/>
      <c r="AT82" s="508"/>
      <c r="AU82" s="518">
        <f t="shared" si="75"/>
        <v>0</v>
      </c>
      <c r="AV82" s="508">
        <v>42895.16</v>
      </c>
      <c r="AW82" s="508"/>
      <c r="AX82" s="508"/>
      <c r="AY82" s="508"/>
      <c r="AZ82" s="518">
        <f t="shared" si="76"/>
        <v>42895.16</v>
      </c>
      <c r="BA82" s="508"/>
      <c r="BB82" s="508">
        <v>51659.751600000003</v>
      </c>
      <c r="BC82" s="508"/>
      <c r="BD82" s="508"/>
      <c r="BE82" s="518">
        <f t="shared" si="77"/>
        <v>51659.751600000003</v>
      </c>
      <c r="BF82" s="508"/>
      <c r="BG82" s="508">
        <v>275417.26250000001</v>
      </c>
      <c r="BH82" s="508"/>
      <c r="BI82" s="508"/>
      <c r="BJ82" s="518">
        <f t="shared" si="78"/>
        <v>275417.26250000001</v>
      </c>
      <c r="BK82" s="508"/>
      <c r="BL82" s="508">
        <v>7</v>
      </c>
      <c r="BM82" s="508"/>
      <c r="BN82" s="508"/>
      <c r="BO82" s="518">
        <f t="shared" si="79"/>
        <v>7</v>
      </c>
      <c r="BP82" s="508">
        <v>411721.53</v>
      </c>
      <c r="BQ82" s="508">
        <v>2259514.2393999998</v>
      </c>
      <c r="BR82" s="508"/>
      <c r="BS82" s="508"/>
      <c r="BT82" s="518">
        <f t="shared" si="80"/>
        <v>2671235.7693999996</v>
      </c>
      <c r="BU82" s="508">
        <v>16</v>
      </c>
      <c r="BV82" s="508">
        <v>38</v>
      </c>
      <c r="BW82" s="508"/>
      <c r="BX82" s="508"/>
      <c r="BY82" s="518">
        <f t="shared" si="81"/>
        <v>54</v>
      </c>
      <c r="BZ82" s="519"/>
      <c r="CA82" s="519"/>
      <c r="CB82" s="519"/>
      <c r="CC82" s="519"/>
      <c r="CD82" s="518">
        <f t="shared" si="82"/>
        <v>0</v>
      </c>
      <c r="CE82" s="519"/>
      <c r="CF82" s="519"/>
      <c r="CG82" s="519"/>
      <c r="CH82" s="519"/>
      <c r="CI82" s="518">
        <f t="shared" si="83"/>
        <v>0</v>
      </c>
      <c r="CJ82" s="519"/>
      <c r="CK82" s="519">
        <v>478402.4927</v>
      </c>
      <c r="CL82" s="519"/>
      <c r="CM82" s="519"/>
      <c r="CN82" s="518">
        <f t="shared" si="84"/>
        <v>478402.4927</v>
      </c>
      <c r="CO82" s="519"/>
      <c r="CP82" s="519">
        <v>4</v>
      </c>
      <c r="CQ82" s="519"/>
      <c r="CR82" s="519"/>
      <c r="CS82" s="518">
        <f t="shared" si="85"/>
        <v>4</v>
      </c>
    </row>
    <row r="83" spans="1:97" s="436" customFormat="1">
      <c r="A83" s="478" t="s">
        <v>673</v>
      </c>
      <c r="B83" s="484" t="s">
        <v>674</v>
      </c>
      <c r="C83" s="508">
        <v>1645997.87</v>
      </c>
      <c r="D83" s="508">
        <v>17032065.2381</v>
      </c>
      <c r="E83" s="508">
        <v>419847.05249999999</v>
      </c>
      <c r="F83" s="508"/>
      <c r="G83" s="518">
        <f t="shared" si="67"/>
        <v>19097910.160599999</v>
      </c>
      <c r="H83" s="508"/>
      <c r="I83" s="508">
        <v>534944.83539999998</v>
      </c>
      <c r="J83" s="508"/>
      <c r="K83" s="508"/>
      <c r="L83" s="518">
        <f t="shared" si="68"/>
        <v>534944.83539999998</v>
      </c>
      <c r="M83" s="508"/>
      <c r="N83" s="508">
        <v>186112.38920000001</v>
      </c>
      <c r="O83" s="508"/>
      <c r="P83" s="508"/>
      <c r="Q83" s="518">
        <f t="shared" si="69"/>
        <v>186112.38920000001</v>
      </c>
      <c r="R83" s="508"/>
      <c r="S83" s="508"/>
      <c r="T83" s="508"/>
      <c r="U83" s="508"/>
      <c r="V83" s="518">
        <f t="shared" si="70"/>
        <v>0</v>
      </c>
      <c r="W83" s="508"/>
      <c r="X83" s="508">
        <v>158999.8058</v>
      </c>
      <c r="Y83" s="508"/>
      <c r="Z83" s="508"/>
      <c r="AA83" s="518">
        <f t="shared" si="71"/>
        <v>158999.8058</v>
      </c>
      <c r="AB83" s="508"/>
      <c r="AC83" s="508"/>
      <c r="AD83" s="508"/>
      <c r="AE83" s="508"/>
      <c r="AF83" s="518">
        <f t="shared" si="72"/>
        <v>0</v>
      </c>
      <c r="AG83" s="508"/>
      <c r="AH83" s="508"/>
      <c r="AI83" s="508"/>
      <c r="AJ83" s="508"/>
      <c r="AK83" s="518">
        <f t="shared" si="73"/>
        <v>0</v>
      </c>
      <c r="AL83" s="508"/>
      <c r="AM83" s="508"/>
      <c r="AN83" s="508"/>
      <c r="AO83" s="508"/>
      <c r="AP83" s="518">
        <f t="shared" si="74"/>
        <v>0</v>
      </c>
      <c r="AQ83" s="508">
        <v>52346.76</v>
      </c>
      <c r="AR83" s="508"/>
      <c r="AS83" s="508"/>
      <c r="AT83" s="508"/>
      <c r="AU83" s="518">
        <f t="shared" si="75"/>
        <v>52346.76</v>
      </c>
      <c r="AV83" s="508"/>
      <c r="AW83" s="508"/>
      <c r="AX83" s="508"/>
      <c r="AY83" s="508"/>
      <c r="AZ83" s="518">
        <f t="shared" si="76"/>
        <v>0</v>
      </c>
      <c r="BA83" s="508"/>
      <c r="BB83" s="508">
        <v>345112.19500000001</v>
      </c>
      <c r="BC83" s="508"/>
      <c r="BD83" s="508"/>
      <c r="BE83" s="518">
        <f t="shared" si="77"/>
        <v>345112.19500000001</v>
      </c>
      <c r="BF83" s="508"/>
      <c r="BG83" s="508">
        <v>510346.25089999998</v>
      </c>
      <c r="BH83" s="508"/>
      <c r="BI83" s="508"/>
      <c r="BJ83" s="518">
        <f t="shared" si="78"/>
        <v>510346.25089999998</v>
      </c>
      <c r="BK83" s="508"/>
      <c r="BL83" s="508">
        <v>4</v>
      </c>
      <c r="BM83" s="508"/>
      <c r="BN83" s="508"/>
      <c r="BO83" s="518">
        <f t="shared" si="79"/>
        <v>4</v>
      </c>
      <c r="BP83" s="508">
        <v>183219.64</v>
      </c>
      <c r="BQ83" s="508">
        <v>4328477.05</v>
      </c>
      <c r="BR83" s="508">
        <v>182179.6716</v>
      </c>
      <c r="BS83" s="508"/>
      <c r="BT83" s="518">
        <f t="shared" si="80"/>
        <v>4693876.3615999995</v>
      </c>
      <c r="BU83" s="508">
        <v>3</v>
      </c>
      <c r="BV83" s="508">
        <v>28</v>
      </c>
      <c r="BW83" s="508">
        <v>1</v>
      </c>
      <c r="BX83" s="508"/>
      <c r="BY83" s="518">
        <f t="shared" si="81"/>
        <v>32</v>
      </c>
      <c r="BZ83" s="519"/>
      <c r="CA83" s="519"/>
      <c r="CB83" s="519"/>
      <c r="CC83" s="519"/>
      <c r="CD83" s="518">
        <f t="shared" si="82"/>
        <v>0</v>
      </c>
      <c r="CE83" s="519"/>
      <c r="CF83" s="519"/>
      <c r="CG83" s="519"/>
      <c r="CH83" s="519"/>
      <c r="CI83" s="518">
        <f t="shared" si="83"/>
        <v>0</v>
      </c>
      <c r="CJ83" s="519"/>
      <c r="CK83" s="519">
        <v>1090387.4097</v>
      </c>
      <c r="CL83" s="519"/>
      <c r="CM83" s="519"/>
      <c r="CN83" s="518">
        <f t="shared" si="84"/>
        <v>1090387.4097</v>
      </c>
      <c r="CO83" s="519"/>
      <c r="CP83" s="519">
        <v>6</v>
      </c>
      <c r="CQ83" s="519"/>
      <c r="CR83" s="519"/>
      <c r="CS83" s="518">
        <f t="shared" si="85"/>
        <v>6</v>
      </c>
    </row>
    <row r="84" spans="1:97" s="436" customFormat="1">
      <c r="A84" s="478" t="s">
        <v>675</v>
      </c>
      <c r="B84" s="484" t="s">
        <v>676</v>
      </c>
      <c r="C84" s="508">
        <v>675809.93</v>
      </c>
      <c r="D84" s="508">
        <v>13544236.5129</v>
      </c>
      <c r="E84" s="508">
        <v>460462.22590000002</v>
      </c>
      <c r="F84" s="508"/>
      <c r="G84" s="518">
        <f t="shared" si="67"/>
        <v>14680508.6688</v>
      </c>
      <c r="H84" s="508"/>
      <c r="I84" s="508"/>
      <c r="J84" s="508"/>
      <c r="K84" s="508"/>
      <c r="L84" s="518">
        <f t="shared" si="68"/>
        <v>0</v>
      </c>
      <c r="M84" s="508"/>
      <c r="N84" s="508">
        <v>549920.6973</v>
      </c>
      <c r="O84" s="508"/>
      <c r="P84" s="508"/>
      <c r="Q84" s="518">
        <f t="shared" si="69"/>
        <v>549920.6973</v>
      </c>
      <c r="R84" s="508"/>
      <c r="S84" s="508"/>
      <c r="T84" s="508"/>
      <c r="U84" s="508"/>
      <c r="V84" s="518">
        <f t="shared" si="70"/>
        <v>0</v>
      </c>
      <c r="W84" s="508"/>
      <c r="X84" s="508"/>
      <c r="Y84" s="508"/>
      <c r="Z84" s="508"/>
      <c r="AA84" s="518">
        <f t="shared" si="71"/>
        <v>0</v>
      </c>
      <c r="AB84" s="508">
        <v>800</v>
      </c>
      <c r="AC84" s="508">
        <v>242382.93150000001</v>
      </c>
      <c r="AD84" s="508"/>
      <c r="AE84" s="508"/>
      <c r="AF84" s="518">
        <f t="shared" si="72"/>
        <v>243182.93150000001</v>
      </c>
      <c r="AG84" s="508"/>
      <c r="AH84" s="508">
        <v>1958.1286</v>
      </c>
      <c r="AI84" s="508"/>
      <c r="AJ84" s="508"/>
      <c r="AK84" s="518">
        <f t="shared" si="73"/>
        <v>1958.1286</v>
      </c>
      <c r="AL84" s="508"/>
      <c r="AM84" s="508"/>
      <c r="AN84" s="508"/>
      <c r="AO84" s="508"/>
      <c r="AP84" s="518">
        <f t="shared" si="74"/>
        <v>0</v>
      </c>
      <c r="AQ84" s="508"/>
      <c r="AR84" s="508">
        <v>284249.62070000003</v>
      </c>
      <c r="AS84" s="508"/>
      <c r="AT84" s="508"/>
      <c r="AU84" s="518">
        <f t="shared" si="75"/>
        <v>284249.62070000003</v>
      </c>
      <c r="AV84" s="508"/>
      <c r="AW84" s="508"/>
      <c r="AX84" s="508"/>
      <c r="AY84" s="508"/>
      <c r="AZ84" s="518">
        <f t="shared" si="76"/>
        <v>0</v>
      </c>
      <c r="BA84" s="508"/>
      <c r="BB84" s="508">
        <v>549920.6973</v>
      </c>
      <c r="BC84" s="508"/>
      <c r="BD84" s="508"/>
      <c r="BE84" s="518">
        <f t="shared" si="77"/>
        <v>549920.6973</v>
      </c>
      <c r="BF84" s="508"/>
      <c r="BG84" s="508"/>
      <c r="BH84" s="508"/>
      <c r="BI84" s="508"/>
      <c r="BJ84" s="518">
        <f t="shared" si="78"/>
        <v>0</v>
      </c>
      <c r="BK84" s="508"/>
      <c r="BL84" s="508"/>
      <c r="BM84" s="508"/>
      <c r="BN84" s="508"/>
      <c r="BO84" s="518">
        <f t="shared" si="79"/>
        <v>0</v>
      </c>
      <c r="BP84" s="508">
        <v>330596.40999999997</v>
      </c>
      <c r="BQ84" s="508">
        <v>2608648.7434999999</v>
      </c>
      <c r="BR84" s="508">
        <v>460462.22590000002</v>
      </c>
      <c r="BS84" s="508"/>
      <c r="BT84" s="518">
        <f t="shared" si="80"/>
        <v>3399707.3794</v>
      </c>
      <c r="BU84" s="508">
        <v>2</v>
      </c>
      <c r="BV84" s="508">
        <v>6</v>
      </c>
      <c r="BW84" s="508">
        <v>1</v>
      </c>
      <c r="BX84" s="508"/>
      <c r="BY84" s="518">
        <f t="shared" si="81"/>
        <v>9</v>
      </c>
      <c r="BZ84" s="519"/>
      <c r="CA84" s="519"/>
      <c r="CB84" s="519"/>
      <c r="CC84" s="519"/>
      <c r="CD84" s="518">
        <f t="shared" si="82"/>
        <v>0</v>
      </c>
      <c r="CE84" s="519"/>
      <c r="CF84" s="519"/>
      <c r="CG84" s="519"/>
      <c r="CH84" s="519"/>
      <c r="CI84" s="518">
        <f t="shared" si="83"/>
        <v>0</v>
      </c>
      <c r="CJ84" s="519"/>
      <c r="CK84" s="519">
        <v>1190374.2901000001</v>
      </c>
      <c r="CL84" s="519"/>
      <c r="CM84" s="519"/>
      <c r="CN84" s="518">
        <f t="shared" si="84"/>
        <v>1190374.2901000001</v>
      </c>
      <c r="CO84" s="519"/>
      <c r="CP84" s="519">
        <v>2</v>
      </c>
      <c r="CQ84" s="519"/>
      <c r="CR84" s="519"/>
      <c r="CS84" s="518">
        <f t="shared" si="85"/>
        <v>2</v>
      </c>
    </row>
    <row r="85" spans="1:97" s="436" customFormat="1">
      <c r="A85" s="478" t="s">
        <v>677</v>
      </c>
      <c r="B85" s="484" t="s">
        <v>678</v>
      </c>
      <c r="C85" s="508"/>
      <c r="D85" s="508"/>
      <c r="E85" s="508"/>
      <c r="F85" s="508"/>
      <c r="G85" s="518">
        <f t="shared" si="67"/>
        <v>0</v>
      </c>
      <c r="H85" s="508"/>
      <c r="I85" s="508"/>
      <c r="J85" s="508"/>
      <c r="K85" s="508"/>
      <c r="L85" s="518">
        <f t="shared" si="68"/>
        <v>0</v>
      </c>
      <c r="M85" s="508"/>
      <c r="N85" s="508"/>
      <c r="O85" s="508"/>
      <c r="P85" s="508"/>
      <c r="Q85" s="518">
        <f t="shared" si="69"/>
        <v>0</v>
      </c>
      <c r="R85" s="508"/>
      <c r="S85" s="508"/>
      <c r="T85" s="508"/>
      <c r="U85" s="508"/>
      <c r="V85" s="518">
        <f t="shared" si="70"/>
        <v>0</v>
      </c>
      <c r="W85" s="508"/>
      <c r="X85" s="508"/>
      <c r="Y85" s="508"/>
      <c r="Z85" s="508"/>
      <c r="AA85" s="518">
        <f t="shared" si="71"/>
        <v>0</v>
      </c>
      <c r="AB85" s="508"/>
      <c r="AC85" s="508"/>
      <c r="AD85" s="508"/>
      <c r="AE85" s="508"/>
      <c r="AF85" s="518">
        <f t="shared" si="72"/>
        <v>0</v>
      </c>
      <c r="AG85" s="508"/>
      <c r="AH85" s="508"/>
      <c r="AI85" s="508"/>
      <c r="AJ85" s="508"/>
      <c r="AK85" s="518">
        <f t="shared" si="73"/>
        <v>0</v>
      </c>
      <c r="AL85" s="508"/>
      <c r="AM85" s="508"/>
      <c r="AN85" s="508"/>
      <c r="AO85" s="508"/>
      <c r="AP85" s="518">
        <f t="shared" si="74"/>
        <v>0</v>
      </c>
      <c r="AQ85" s="508"/>
      <c r="AR85" s="508"/>
      <c r="AS85" s="508"/>
      <c r="AT85" s="508"/>
      <c r="AU85" s="518">
        <f t="shared" si="75"/>
        <v>0</v>
      </c>
      <c r="AV85" s="508"/>
      <c r="AW85" s="508"/>
      <c r="AX85" s="508"/>
      <c r="AY85" s="508"/>
      <c r="AZ85" s="518">
        <f t="shared" si="76"/>
        <v>0</v>
      </c>
      <c r="BA85" s="508"/>
      <c r="BB85" s="508"/>
      <c r="BC85" s="508"/>
      <c r="BD85" s="508"/>
      <c r="BE85" s="518">
        <f t="shared" si="77"/>
        <v>0</v>
      </c>
      <c r="BF85" s="508"/>
      <c r="BG85" s="508"/>
      <c r="BH85" s="508"/>
      <c r="BI85" s="508"/>
      <c r="BJ85" s="518">
        <f t="shared" si="78"/>
        <v>0</v>
      </c>
      <c r="BK85" s="508"/>
      <c r="BL85" s="508"/>
      <c r="BM85" s="508"/>
      <c r="BN85" s="508"/>
      <c r="BO85" s="518">
        <f t="shared" si="79"/>
        <v>0</v>
      </c>
      <c r="BP85" s="508"/>
      <c r="BQ85" s="508"/>
      <c r="BR85" s="508"/>
      <c r="BS85" s="508"/>
      <c r="BT85" s="518">
        <f t="shared" si="80"/>
        <v>0</v>
      </c>
      <c r="BU85" s="508"/>
      <c r="BV85" s="508"/>
      <c r="BW85" s="508"/>
      <c r="BX85" s="508"/>
      <c r="BY85" s="518">
        <f t="shared" si="81"/>
        <v>0</v>
      </c>
      <c r="BZ85" s="519"/>
      <c r="CA85" s="519"/>
      <c r="CB85" s="519"/>
      <c r="CC85" s="519"/>
      <c r="CD85" s="518">
        <f t="shared" si="82"/>
        <v>0</v>
      </c>
      <c r="CE85" s="519"/>
      <c r="CF85" s="519"/>
      <c r="CG85" s="519"/>
      <c r="CH85" s="519"/>
      <c r="CI85" s="518">
        <f t="shared" si="83"/>
        <v>0</v>
      </c>
      <c r="CJ85" s="519"/>
      <c r="CK85" s="519"/>
      <c r="CL85" s="519"/>
      <c r="CM85" s="519"/>
      <c r="CN85" s="518">
        <f t="shared" si="84"/>
        <v>0</v>
      </c>
      <c r="CO85" s="519"/>
      <c r="CP85" s="519"/>
      <c r="CQ85" s="519"/>
      <c r="CR85" s="519"/>
      <c r="CS85" s="518">
        <f t="shared" si="85"/>
        <v>0</v>
      </c>
    </row>
    <row r="86" spans="1:97" s="436" customFormat="1">
      <c r="A86" s="478">
        <v>38.4</v>
      </c>
      <c r="B86" s="475" t="s">
        <v>680</v>
      </c>
      <c r="C86" s="470">
        <f>SUM(C87:C91)</f>
        <v>265017.20999999996</v>
      </c>
      <c r="D86" s="470">
        <f t="shared" ref="D86:F86" si="105">SUM(D87:D91)</f>
        <v>790527.54500000004</v>
      </c>
      <c r="E86" s="470">
        <f t="shared" si="105"/>
        <v>19928.627</v>
      </c>
      <c r="F86" s="470">
        <f t="shared" si="105"/>
        <v>0</v>
      </c>
      <c r="G86" s="461">
        <f t="shared" si="67"/>
        <v>1075473.382</v>
      </c>
      <c r="H86" s="470">
        <f t="shared" ref="H86:K86" si="106">SUM(H87:H91)</f>
        <v>235108.58000000002</v>
      </c>
      <c r="I86" s="470">
        <f t="shared" si="106"/>
        <v>405946.73340000003</v>
      </c>
      <c r="J86" s="470">
        <f t="shared" si="106"/>
        <v>0</v>
      </c>
      <c r="K86" s="470">
        <f t="shared" si="106"/>
        <v>0</v>
      </c>
      <c r="L86" s="461">
        <f t="shared" si="68"/>
        <v>641055.3134000001</v>
      </c>
      <c r="M86" s="470">
        <f t="shared" ref="M86:P86" si="107">SUM(M87:M91)</f>
        <v>368021.32</v>
      </c>
      <c r="N86" s="470">
        <f t="shared" si="107"/>
        <v>1432135.9737</v>
      </c>
      <c r="O86" s="470">
        <f t="shared" si="107"/>
        <v>0</v>
      </c>
      <c r="P86" s="470">
        <f t="shared" si="107"/>
        <v>0</v>
      </c>
      <c r="Q86" s="461">
        <f t="shared" si="69"/>
        <v>1800157.2937</v>
      </c>
      <c r="R86" s="470">
        <f t="shared" ref="R86:U86" si="108">SUM(R87:R91)</f>
        <v>19827.05</v>
      </c>
      <c r="S86" s="470">
        <f t="shared" si="108"/>
        <v>271712.93660000002</v>
      </c>
      <c r="T86" s="470">
        <f t="shared" si="108"/>
        <v>0</v>
      </c>
      <c r="U86" s="470">
        <f t="shared" si="108"/>
        <v>0</v>
      </c>
      <c r="V86" s="461">
        <f t="shared" si="70"/>
        <v>291539.9866</v>
      </c>
      <c r="W86" s="470">
        <f t="shared" ref="W86:Z86" si="109">SUM(W87:W91)</f>
        <v>215866.89</v>
      </c>
      <c r="X86" s="470">
        <f t="shared" si="109"/>
        <v>1149353.1044999999</v>
      </c>
      <c r="Y86" s="470">
        <f t="shared" si="109"/>
        <v>0</v>
      </c>
      <c r="Z86" s="470">
        <f t="shared" si="109"/>
        <v>0</v>
      </c>
      <c r="AA86" s="461">
        <f t="shared" si="71"/>
        <v>1365219.9945</v>
      </c>
      <c r="AB86" s="470">
        <f t="shared" ref="AB86:AE86" si="110">SUM(AB87:AB91)</f>
        <v>253019.68</v>
      </c>
      <c r="AC86" s="470">
        <f t="shared" si="110"/>
        <v>2319452.0871000001</v>
      </c>
      <c r="AD86" s="470">
        <f t="shared" si="110"/>
        <v>0</v>
      </c>
      <c r="AE86" s="470">
        <f t="shared" si="110"/>
        <v>0</v>
      </c>
      <c r="AF86" s="461">
        <f t="shared" si="72"/>
        <v>2572471.7671000003</v>
      </c>
      <c r="AG86" s="470">
        <f t="shared" ref="AG86:AJ86" si="111">SUM(AG87:AG91)</f>
        <v>513038.98000000004</v>
      </c>
      <c r="AH86" s="470">
        <f t="shared" si="111"/>
        <v>1211926.7805999999</v>
      </c>
      <c r="AI86" s="470">
        <f t="shared" si="111"/>
        <v>1016.0097</v>
      </c>
      <c r="AJ86" s="470">
        <f t="shared" si="111"/>
        <v>0</v>
      </c>
      <c r="AK86" s="461">
        <f t="shared" si="73"/>
        <v>1725981.7703</v>
      </c>
      <c r="AL86" s="470">
        <f t="shared" ref="AL86:AO86" si="112">SUM(AL87:AL91)</f>
        <v>0</v>
      </c>
      <c r="AM86" s="470">
        <f t="shared" si="112"/>
        <v>0</v>
      </c>
      <c r="AN86" s="470">
        <f t="shared" si="112"/>
        <v>0</v>
      </c>
      <c r="AO86" s="470">
        <f t="shared" si="112"/>
        <v>0</v>
      </c>
      <c r="AP86" s="461">
        <f t="shared" si="74"/>
        <v>0</v>
      </c>
      <c r="AQ86" s="470">
        <f t="shared" ref="AQ86:AT86" si="113">SUM(AQ87:AQ91)</f>
        <v>29611.46</v>
      </c>
      <c r="AR86" s="470">
        <f t="shared" si="113"/>
        <v>454462.88390000002</v>
      </c>
      <c r="AS86" s="470">
        <f t="shared" si="113"/>
        <v>0</v>
      </c>
      <c r="AT86" s="470">
        <f t="shared" si="113"/>
        <v>0</v>
      </c>
      <c r="AU86" s="461">
        <f t="shared" si="75"/>
        <v>484074.34390000004</v>
      </c>
      <c r="AV86" s="470">
        <f t="shared" ref="AV86:AY86" si="114">SUM(AV87:AV91)</f>
        <v>4169.91</v>
      </c>
      <c r="AW86" s="470">
        <f t="shared" si="114"/>
        <v>111236.20050000001</v>
      </c>
      <c r="AX86" s="470">
        <f t="shared" si="114"/>
        <v>0</v>
      </c>
      <c r="AY86" s="470">
        <f t="shared" si="114"/>
        <v>0</v>
      </c>
      <c r="AZ86" s="461">
        <f t="shared" si="76"/>
        <v>115406.11050000001</v>
      </c>
      <c r="BA86" s="470">
        <f t="shared" ref="BA86:BD86" si="115">SUM(BA87:BA91)</f>
        <v>471578.1</v>
      </c>
      <c r="BB86" s="470">
        <f t="shared" si="115"/>
        <v>1352993.0004</v>
      </c>
      <c r="BC86" s="470">
        <f t="shared" si="115"/>
        <v>0</v>
      </c>
      <c r="BD86" s="470">
        <f t="shared" si="115"/>
        <v>0</v>
      </c>
      <c r="BE86" s="461">
        <f t="shared" si="77"/>
        <v>1824571.1003999999</v>
      </c>
      <c r="BF86" s="470">
        <f t="shared" ref="BF86:BI86" si="116">SUM(BF87:BF91)</f>
        <v>723722.26</v>
      </c>
      <c r="BG86" s="470">
        <f t="shared" si="116"/>
        <v>2709061.1461999998</v>
      </c>
      <c r="BH86" s="470">
        <f t="shared" si="116"/>
        <v>0</v>
      </c>
      <c r="BI86" s="470">
        <f t="shared" si="116"/>
        <v>0</v>
      </c>
      <c r="BJ86" s="461">
        <f t="shared" si="78"/>
        <v>3432783.4062000001</v>
      </c>
      <c r="BK86" s="470">
        <f t="shared" ref="BK86:BN86" si="117">SUM(BK87:BK91)</f>
        <v>17</v>
      </c>
      <c r="BL86" s="470">
        <f t="shared" si="117"/>
        <v>70</v>
      </c>
      <c r="BM86" s="470">
        <f t="shared" si="117"/>
        <v>0</v>
      </c>
      <c r="BN86" s="470">
        <f t="shared" si="117"/>
        <v>0</v>
      </c>
      <c r="BO86" s="461">
        <f t="shared" si="79"/>
        <v>87</v>
      </c>
      <c r="BP86" s="470">
        <f t="shared" ref="BP86:BS86" si="118">SUM(BP87:BP91)</f>
        <v>212897.25</v>
      </c>
      <c r="BQ86" s="470">
        <f t="shared" si="118"/>
        <v>355611.96650000004</v>
      </c>
      <c r="BR86" s="470">
        <f t="shared" si="118"/>
        <v>19928.627</v>
      </c>
      <c r="BS86" s="470">
        <f t="shared" si="118"/>
        <v>0</v>
      </c>
      <c r="BT86" s="461">
        <f t="shared" si="80"/>
        <v>588437.84350000008</v>
      </c>
      <c r="BU86" s="470">
        <f t="shared" ref="BU86:BX86" si="119">SUM(BU87:BU91)</f>
        <v>16</v>
      </c>
      <c r="BV86" s="470">
        <f t="shared" si="119"/>
        <v>13</v>
      </c>
      <c r="BW86" s="470">
        <f t="shared" si="119"/>
        <v>1</v>
      </c>
      <c r="BX86" s="470">
        <f t="shared" si="119"/>
        <v>0</v>
      </c>
      <c r="BY86" s="461">
        <f t="shared" si="81"/>
        <v>30</v>
      </c>
      <c r="BZ86" s="470">
        <f t="shared" ref="BZ86:CC86" si="120">SUM(BZ87:BZ91)</f>
        <v>0</v>
      </c>
      <c r="CA86" s="470">
        <f t="shared" si="120"/>
        <v>125437.4249</v>
      </c>
      <c r="CB86" s="470">
        <f t="shared" si="120"/>
        <v>0</v>
      </c>
      <c r="CC86" s="470">
        <f t="shared" si="120"/>
        <v>0</v>
      </c>
      <c r="CD86" s="461">
        <f t="shared" si="82"/>
        <v>125437.4249</v>
      </c>
      <c r="CE86" s="470">
        <f t="shared" ref="CE86:CH86" si="121">SUM(CE87:CE91)</f>
        <v>0</v>
      </c>
      <c r="CF86" s="470">
        <f t="shared" si="121"/>
        <v>1</v>
      </c>
      <c r="CG86" s="470">
        <f t="shared" si="121"/>
        <v>0</v>
      </c>
      <c r="CH86" s="470">
        <f t="shared" si="121"/>
        <v>0</v>
      </c>
      <c r="CI86" s="461">
        <f t="shared" si="83"/>
        <v>1</v>
      </c>
      <c r="CJ86" s="470">
        <f t="shared" ref="CJ86:CM86" si="122">SUM(CJ87:CJ91)</f>
        <v>0</v>
      </c>
      <c r="CK86" s="470">
        <f t="shared" si="122"/>
        <v>0</v>
      </c>
      <c r="CL86" s="470">
        <f t="shared" si="122"/>
        <v>0</v>
      </c>
      <c r="CM86" s="470">
        <f t="shared" si="122"/>
        <v>0</v>
      </c>
      <c r="CN86" s="461">
        <f t="shared" si="84"/>
        <v>0</v>
      </c>
      <c r="CO86" s="470">
        <f t="shared" ref="CO86:CR86" si="123">SUM(CO87:CO91)</f>
        <v>0</v>
      </c>
      <c r="CP86" s="470">
        <f t="shared" si="123"/>
        <v>0</v>
      </c>
      <c r="CQ86" s="470">
        <f t="shared" si="123"/>
        <v>0</v>
      </c>
      <c r="CR86" s="470">
        <f t="shared" si="123"/>
        <v>0</v>
      </c>
      <c r="CS86" s="461">
        <f t="shared" si="85"/>
        <v>0</v>
      </c>
    </row>
    <row r="87" spans="1:97">
      <c r="A87" s="478" t="s">
        <v>681</v>
      </c>
      <c r="B87" s="484" t="s">
        <v>668</v>
      </c>
      <c r="C87" s="508">
        <v>4887.08</v>
      </c>
      <c r="D87" s="508">
        <v>67371.1685</v>
      </c>
      <c r="E87" s="508">
        <v>19928.627</v>
      </c>
      <c r="F87" s="508"/>
      <c r="G87" s="518">
        <f t="shared" si="67"/>
        <v>92186.875499999995</v>
      </c>
      <c r="H87" s="508">
        <v>28799.73</v>
      </c>
      <c r="I87" s="508">
        <v>40241.273000000001</v>
      </c>
      <c r="J87" s="508"/>
      <c r="K87" s="508"/>
      <c r="L87" s="518">
        <f t="shared" si="68"/>
        <v>69041.002999999997</v>
      </c>
      <c r="M87" s="508"/>
      <c r="N87" s="508">
        <v>85595.692999999999</v>
      </c>
      <c r="O87" s="508"/>
      <c r="P87" s="508"/>
      <c r="Q87" s="518">
        <f t="shared" si="69"/>
        <v>85595.692999999999</v>
      </c>
      <c r="R87" s="508"/>
      <c r="S87" s="508"/>
      <c r="T87" s="508"/>
      <c r="U87" s="508"/>
      <c r="V87" s="518">
        <f t="shared" si="70"/>
        <v>0</v>
      </c>
      <c r="W87" s="508">
        <v>0</v>
      </c>
      <c r="X87" s="508">
        <v>168258.42860000001</v>
      </c>
      <c r="Y87" s="508"/>
      <c r="Z87" s="508"/>
      <c r="AA87" s="518">
        <f t="shared" si="71"/>
        <v>168258.42860000001</v>
      </c>
      <c r="AB87" s="508">
        <v>32271.919999999998</v>
      </c>
      <c r="AC87" s="508">
        <v>129970.14169999999</v>
      </c>
      <c r="AD87" s="508"/>
      <c r="AE87" s="508"/>
      <c r="AF87" s="518">
        <f t="shared" si="72"/>
        <v>162242.06169999999</v>
      </c>
      <c r="AG87" s="508">
        <v>345752.03</v>
      </c>
      <c r="AH87" s="508">
        <v>831542.01859999995</v>
      </c>
      <c r="AI87" s="508">
        <v>1016.0097</v>
      </c>
      <c r="AJ87" s="508"/>
      <c r="AK87" s="518">
        <f t="shared" si="73"/>
        <v>1178310.0582999999</v>
      </c>
      <c r="AL87" s="508"/>
      <c r="AM87" s="508"/>
      <c r="AN87" s="508"/>
      <c r="AO87" s="508"/>
      <c r="AP87" s="518">
        <f t="shared" si="74"/>
        <v>0</v>
      </c>
      <c r="AQ87" s="508">
        <v>8637.2900000000009</v>
      </c>
      <c r="AR87" s="508">
        <v>16554.4856</v>
      </c>
      <c r="AS87" s="508"/>
      <c r="AT87" s="508"/>
      <c r="AU87" s="518">
        <f t="shared" si="75"/>
        <v>25191.775600000001</v>
      </c>
      <c r="AV87" s="508"/>
      <c r="AW87" s="508">
        <v>2224.0023000000001</v>
      </c>
      <c r="AX87" s="508"/>
      <c r="AY87" s="508"/>
      <c r="AZ87" s="518">
        <f t="shared" si="76"/>
        <v>2224.0023000000001</v>
      </c>
      <c r="BA87" s="508"/>
      <c r="BB87" s="508">
        <v>110604.14659999999</v>
      </c>
      <c r="BC87" s="508"/>
      <c r="BD87" s="508"/>
      <c r="BE87" s="518">
        <f t="shared" si="77"/>
        <v>110604.14659999999</v>
      </c>
      <c r="BF87" s="508">
        <v>25023.5</v>
      </c>
      <c r="BG87" s="508">
        <v>205242.5687</v>
      </c>
      <c r="BH87" s="508"/>
      <c r="BI87" s="508"/>
      <c r="BJ87" s="518">
        <f t="shared" si="78"/>
        <v>230266.0687</v>
      </c>
      <c r="BK87" s="508">
        <v>4</v>
      </c>
      <c r="BL87" s="508">
        <v>19</v>
      </c>
      <c r="BM87" s="508"/>
      <c r="BN87" s="508"/>
      <c r="BO87" s="518">
        <f t="shared" si="79"/>
        <v>23</v>
      </c>
      <c r="BP87" s="508">
        <v>8500.24</v>
      </c>
      <c r="BQ87" s="508">
        <v>60466.55</v>
      </c>
      <c r="BR87" s="508">
        <v>19928.627</v>
      </c>
      <c r="BS87" s="508"/>
      <c r="BT87" s="518">
        <f t="shared" si="80"/>
        <v>88895.417000000016</v>
      </c>
      <c r="BU87" s="508">
        <v>8</v>
      </c>
      <c r="BV87" s="508">
        <v>7</v>
      </c>
      <c r="BW87" s="508">
        <v>1</v>
      </c>
      <c r="BX87" s="508"/>
      <c r="BY87" s="518">
        <f t="shared" si="81"/>
        <v>16</v>
      </c>
      <c r="BZ87" s="519"/>
      <c r="CA87" s="519"/>
      <c r="CB87" s="519"/>
      <c r="CC87" s="519"/>
      <c r="CD87" s="518">
        <f t="shared" si="82"/>
        <v>0</v>
      </c>
      <c r="CE87" s="519"/>
      <c r="CF87" s="519"/>
      <c r="CG87" s="519"/>
      <c r="CH87" s="519"/>
      <c r="CI87" s="518">
        <f t="shared" si="83"/>
        <v>0</v>
      </c>
      <c r="CJ87" s="519"/>
      <c r="CK87" s="519"/>
      <c r="CL87" s="519"/>
      <c r="CM87" s="519"/>
      <c r="CN87" s="518">
        <f t="shared" si="84"/>
        <v>0</v>
      </c>
      <c r="CO87" s="519"/>
      <c r="CP87" s="519"/>
      <c r="CQ87" s="519"/>
      <c r="CR87" s="519"/>
      <c r="CS87" s="518">
        <f t="shared" si="85"/>
        <v>0</v>
      </c>
    </row>
    <row r="88" spans="1:97">
      <c r="A88" s="478" t="s">
        <v>682</v>
      </c>
      <c r="B88" s="484" t="s">
        <v>670</v>
      </c>
      <c r="C88" s="508">
        <v>63916.99</v>
      </c>
      <c r="D88" s="508">
        <v>95796.006899999993</v>
      </c>
      <c r="E88" s="508"/>
      <c r="F88" s="508"/>
      <c r="G88" s="518">
        <f t="shared" si="67"/>
        <v>159712.9969</v>
      </c>
      <c r="H88" s="508">
        <v>34079.58</v>
      </c>
      <c r="I88" s="508">
        <v>86805.957399999999</v>
      </c>
      <c r="J88" s="508"/>
      <c r="K88" s="508"/>
      <c r="L88" s="518">
        <f t="shared" si="68"/>
        <v>120885.5374</v>
      </c>
      <c r="M88" s="508"/>
      <c r="N88" s="508">
        <v>129872.3774</v>
      </c>
      <c r="O88" s="508"/>
      <c r="P88" s="508"/>
      <c r="Q88" s="518">
        <f t="shared" si="69"/>
        <v>129872.3774</v>
      </c>
      <c r="R88" s="508">
        <v>19827.05</v>
      </c>
      <c r="S88" s="508">
        <v>208869.5471</v>
      </c>
      <c r="T88" s="508"/>
      <c r="U88" s="508"/>
      <c r="V88" s="518">
        <f t="shared" si="70"/>
        <v>228696.59709999998</v>
      </c>
      <c r="W88" s="508">
        <v>17011.28</v>
      </c>
      <c r="X88" s="508">
        <v>209174.9987</v>
      </c>
      <c r="Y88" s="508"/>
      <c r="Z88" s="508"/>
      <c r="AA88" s="518">
        <f t="shared" si="71"/>
        <v>226186.2787</v>
      </c>
      <c r="AB88" s="508">
        <v>28964.13</v>
      </c>
      <c r="AC88" s="508">
        <v>567408.37950000004</v>
      </c>
      <c r="AD88" s="508"/>
      <c r="AE88" s="508"/>
      <c r="AF88" s="518">
        <f t="shared" si="72"/>
        <v>596372.50950000004</v>
      </c>
      <c r="AG88" s="508">
        <v>67438.66</v>
      </c>
      <c r="AH88" s="508">
        <v>179293.83609999999</v>
      </c>
      <c r="AI88" s="508"/>
      <c r="AJ88" s="508"/>
      <c r="AK88" s="518">
        <f t="shared" si="73"/>
        <v>246732.49609999999</v>
      </c>
      <c r="AL88" s="508"/>
      <c r="AM88" s="508"/>
      <c r="AN88" s="508"/>
      <c r="AO88" s="508"/>
      <c r="AP88" s="518">
        <f t="shared" si="74"/>
        <v>0</v>
      </c>
      <c r="AQ88" s="508"/>
      <c r="AR88" s="508">
        <v>97359.250400000004</v>
      </c>
      <c r="AS88" s="508"/>
      <c r="AT88" s="508"/>
      <c r="AU88" s="518">
        <f t="shared" si="75"/>
        <v>97359.250400000004</v>
      </c>
      <c r="AV88" s="508">
        <v>4169.91</v>
      </c>
      <c r="AW88" s="508">
        <v>3827.9132</v>
      </c>
      <c r="AX88" s="508"/>
      <c r="AY88" s="508"/>
      <c r="AZ88" s="518">
        <f t="shared" si="76"/>
        <v>7997.8231999999998</v>
      </c>
      <c r="BA88" s="508">
        <v>32668.42</v>
      </c>
      <c r="BB88" s="508">
        <v>302300.42940000002</v>
      </c>
      <c r="BC88" s="508"/>
      <c r="BD88" s="508"/>
      <c r="BE88" s="518">
        <f t="shared" si="77"/>
        <v>334968.84940000001</v>
      </c>
      <c r="BF88" s="508">
        <v>38249.49</v>
      </c>
      <c r="BG88" s="508">
        <v>545563.41429999995</v>
      </c>
      <c r="BH88" s="508"/>
      <c r="BI88" s="508"/>
      <c r="BJ88" s="518">
        <f t="shared" si="78"/>
        <v>583812.90429999994</v>
      </c>
      <c r="BK88" s="508">
        <v>3</v>
      </c>
      <c r="BL88" s="508">
        <v>16</v>
      </c>
      <c r="BM88" s="508"/>
      <c r="BN88" s="508"/>
      <c r="BO88" s="518">
        <f t="shared" si="79"/>
        <v>19</v>
      </c>
      <c r="BP88" s="508">
        <v>27718.61</v>
      </c>
      <c r="BQ88" s="508">
        <v>62161.033900000002</v>
      </c>
      <c r="BR88" s="508"/>
      <c r="BS88" s="508"/>
      <c r="BT88" s="518">
        <f t="shared" si="80"/>
        <v>89879.643899999995</v>
      </c>
      <c r="BU88" s="508">
        <v>3</v>
      </c>
      <c r="BV88" s="508">
        <v>2</v>
      </c>
      <c r="BW88" s="508"/>
      <c r="BX88" s="508"/>
      <c r="BY88" s="518">
        <f t="shared" si="81"/>
        <v>5</v>
      </c>
      <c r="BZ88" s="519"/>
      <c r="CA88" s="519"/>
      <c r="CB88" s="519"/>
      <c r="CC88" s="519"/>
      <c r="CD88" s="518">
        <f t="shared" si="82"/>
        <v>0</v>
      </c>
      <c r="CE88" s="519"/>
      <c r="CF88" s="519"/>
      <c r="CG88" s="519"/>
      <c r="CH88" s="519"/>
      <c r="CI88" s="518">
        <f t="shared" si="83"/>
        <v>0</v>
      </c>
      <c r="CJ88" s="519"/>
      <c r="CK88" s="519"/>
      <c r="CL88" s="519"/>
      <c r="CM88" s="519"/>
      <c r="CN88" s="518">
        <f t="shared" si="84"/>
        <v>0</v>
      </c>
      <c r="CO88" s="519"/>
      <c r="CP88" s="519"/>
      <c r="CQ88" s="519"/>
      <c r="CR88" s="519"/>
      <c r="CS88" s="518">
        <f t="shared" si="85"/>
        <v>0</v>
      </c>
    </row>
    <row r="89" spans="1:97">
      <c r="A89" s="478" t="s">
        <v>683</v>
      </c>
      <c r="B89" s="484" t="s">
        <v>672</v>
      </c>
      <c r="C89" s="508">
        <v>45519.39</v>
      </c>
      <c r="D89" s="508">
        <v>93902.743100000007</v>
      </c>
      <c r="E89" s="508"/>
      <c r="F89" s="508"/>
      <c r="G89" s="518">
        <f t="shared" si="67"/>
        <v>139422.13310000001</v>
      </c>
      <c r="H89" s="508">
        <v>50978.92</v>
      </c>
      <c r="I89" s="508">
        <v>278899.50300000003</v>
      </c>
      <c r="J89" s="508"/>
      <c r="K89" s="508"/>
      <c r="L89" s="518">
        <f t="shared" si="68"/>
        <v>329878.42300000001</v>
      </c>
      <c r="M89" s="508"/>
      <c r="N89" s="508">
        <v>717584.91619999998</v>
      </c>
      <c r="O89" s="508"/>
      <c r="P89" s="508"/>
      <c r="Q89" s="518">
        <f t="shared" si="69"/>
        <v>717584.91619999998</v>
      </c>
      <c r="R89" s="508"/>
      <c r="S89" s="508">
        <v>62843.389499999997</v>
      </c>
      <c r="T89" s="508"/>
      <c r="U89" s="508"/>
      <c r="V89" s="518">
        <f t="shared" si="70"/>
        <v>62843.389499999997</v>
      </c>
      <c r="W89" s="508">
        <v>91981.75</v>
      </c>
      <c r="X89" s="508">
        <v>771919.67720000003</v>
      </c>
      <c r="Y89" s="508"/>
      <c r="Z89" s="508"/>
      <c r="AA89" s="518">
        <f t="shared" si="71"/>
        <v>863901.42720000003</v>
      </c>
      <c r="AB89" s="508">
        <v>143669.69</v>
      </c>
      <c r="AC89" s="508">
        <v>1132576.3359000001</v>
      </c>
      <c r="AD89" s="508"/>
      <c r="AE89" s="508"/>
      <c r="AF89" s="518">
        <f t="shared" si="72"/>
        <v>1276246.0259</v>
      </c>
      <c r="AG89" s="508">
        <v>91018.38</v>
      </c>
      <c r="AH89" s="508">
        <v>199103.67129999999</v>
      </c>
      <c r="AI89" s="508"/>
      <c r="AJ89" s="508"/>
      <c r="AK89" s="518">
        <f t="shared" si="73"/>
        <v>290122.05129999999</v>
      </c>
      <c r="AL89" s="508"/>
      <c r="AM89" s="508"/>
      <c r="AN89" s="508"/>
      <c r="AO89" s="508"/>
      <c r="AP89" s="518">
        <f t="shared" si="74"/>
        <v>0</v>
      </c>
      <c r="AQ89" s="508">
        <v>20974.17</v>
      </c>
      <c r="AR89" s="508">
        <v>340549.14789999998</v>
      </c>
      <c r="AS89" s="508"/>
      <c r="AT89" s="508"/>
      <c r="AU89" s="518">
        <f t="shared" si="75"/>
        <v>361523.31789999997</v>
      </c>
      <c r="AV89" s="508"/>
      <c r="AW89" s="508">
        <v>105184.285</v>
      </c>
      <c r="AX89" s="508"/>
      <c r="AY89" s="508"/>
      <c r="AZ89" s="518">
        <f t="shared" si="76"/>
        <v>105184.285</v>
      </c>
      <c r="BA89" s="508">
        <v>91981.75</v>
      </c>
      <c r="BB89" s="508">
        <v>815643.95810000005</v>
      </c>
      <c r="BC89" s="508"/>
      <c r="BD89" s="508"/>
      <c r="BE89" s="518">
        <f t="shared" si="77"/>
        <v>907625.70810000005</v>
      </c>
      <c r="BF89" s="508">
        <v>117947.65</v>
      </c>
      <c r="BG89" s="508">
        <v>1459172.1761</v>
      </c>
      <c r="BH89" s="508"/>
      <c r="BI89" s="508"/>
      <c r="BJ89" s="518">
        <f t="shared" si="78"/>
        <v>1577119.8260999999</v>
      </c>
      <c r="BK89" s="508">
        <v>4</v>
      </c>
      <c r="BL89" s="508">
        <v>29</v>
      </c>
      <c r="BM89" s="508"/>
      <c r="BN89" s="508"/>
      <c r="BO89" s="518">
        <f t="shared" si="79"/>
        <v>33</v>
      </c>
      <c r="BP89" s="508">
        <v>52576.83</v>
      </c>
      <c r="BQ89" s="508">
        <v>210663.71830000001</v>
      </c>
      <c r="BR89" s="508"/>
      <c r="BS89" s="508"/>
      <c r="BT89" s="518">
        <f t="shared" si="80"/>
        <v>263240.54830000002</v>
      </c>
      <c r="BU89" s="508">
        <v>2</v>
      </c>
      <c r="BV89" s="508">
        <v>3</v>
      </c>
      <c r="BW89" s="508"/>
      <c r="BX89" s="508"/>
      <c r="BY89" s="518">
        <f t="shared" si="81"/>
        <v>5</v>
      </c>
      <c r="BZ89" s="519"/>
      <c r="CA89" s="519"/>
      <c r="CB89" s="519"/>
      <c r="CC89" s="519"/>
      <c r="CD89" s="518">
        <f t="shared" si="82"/>
        <v>0</v>
      </c>
      <c r="CE89" s="519"/>
      <c r="CF89" s="519"/>
      <c r="CG89" s="519"/>
      <c r="CH89" s="519"/>
      <c r="CI89" s="518">
        <f t="shared" si="83"/>
        <v>0</v>
      </c>
      <c r="CJ89" s="519"/>
      <c r="CK89" s="519"/>
      <c r="CL89" s="519"/>
      <c r="CM89" s="519"/>
      <c r="CN89" s="518">
        <f t="shared" si="84"/>
        <v>0</v>
      </c>
      <c r="CO89" s="519"/>
      <c r="CP89" s="519"/>
      <c r="CQ89" s="519"/>
      <c r="CR89" s="519"/>
      <c r="CS89" s="518">
        <f t="shared" si="85"/>
        <v>0</v>
      </c>
    </row>
    <row r="90" spans="1:97">
      <c r="A90" s="478" t="s">
        <v>684</v>
      </c>
      <c r="B90" s="484" t="s">
        <v>674</v>
      </c>
      <c r="C90" s="508">
        <v>150693.75</v>
      </c>
      <c r="D90" s="508"/>
      <c r="E90" s="508"/>
      <c r="F90" s="508"/>
      <c r="G90" s="518">
        <f t="shared" si="67"/>
        <v>150693.75</v>
      </c>
      <c r="H90" s="508"/>
      <c r="I90" s="508">
        <v>0</v>
      </c>
      <c r="J90" s="508"/>
      <c r="K90" s="508"/>
      <c r="L90" s="518">
        <f t="shared" si="68"/>
        <v>0</v>
      </c>
      <c r="M90" s="508"/>
      <c r="N90" s="508">
        <v>249881.89120000001</v>
      </c>
      <c r="O90" s="508"/>
      <c r="P90" s="508"/>
      <c r="Q90" s="518">
        <f t="shared" si="69"/>
        <v>249881.89120000001</v>
      </c>
      <c r="R90" s="508"/>
      <c r="S90" s="508"/>
      <c r="T90" s="508"/>
      <c r="U90" s="508"/>
      <c r="V90" s="518">
        <f t="shared" si="70"/>
        <v>0</v>
      </c>
      <c r="W90" s="508">
        <v>106873.86</v>
      </c>
      <c r="X90" s="508"/>
      <c r="Y90" s="508"/>
      <c r="Z90" s="508"/>
      <c r="AA90" s="518">
        <f t="shared" si="71"/>
        <v>106873.86</v>
      </c>
      <c r="AB90" s="508">
        <v>48113.94</v>
      </c>
      <c r="AC90" s="508">
        <v>489497.23</v>
      </c>
      <c r="AD90" s="508"/>
      <c r="AE90" s="508"/>
      <c r="AF90" s="518">
        <f t="shared" si="72"/>
        <v>537611.16999999993</v>
      </c>
      <c r="AG90" s="508">
        <v>8829.91</v>
      </c>
      <c r="AH90" s="508">
        <v>1987.2546</v>
      </c>
      <c r="AI90" s="508"/>
      <c r="AJ90" s="508"/>
      <c r="AK90" s="518">
        <f t="shared" si="73"/>
        <v>10817.1646</v>
      </c>
      <c r="AL90" s="508"/>
      <c r="AM90" s="508"/>
      <c r="AN90" s="508"/>
      <c r="AO90" s="508"/>
      <c r="AP90" s="518">
        <f t="shared" si="74"/>
        <v>0</v>
      </c>
      <c r="AQ90" s="508"/>
      <c r="AR90" s="508"/>
      <c r="AS90" s="508"/>
      <c r="AT90" s="508"/>
      <c r="AU90" s="518">
        <f t="shared" si="75"/>
        <v>0</v>
      </c>
      <c r="AV90" s="508"/>
      <c r="AW90" s="508"/>
      <c r="AX90" s="508"/>
      <c r="AY90" s="508"/>
      <c r="AZ90" s="518">
        <f t="shared" si="76"/>
        <v>0</v>
      </c>
      <c r="BA90" s="508">
        <v>106873.86</v>
      </c>
      <c r="BB90" s="508">
        <v>124444.4663</v>
      </c>
      <c r="BC90" s="508"/>
      <c r="BD90" s="508"/>
      <c r="BE90" s="518">
        <f t="shared" si="77"/>
        <v>231318.32630000002</v>
      </c>
      <c r="BF90" s="508">
        <v>53229.95</v>
      </c>
      <c r="BG90" s="508">
        <v>249881.89120000001</v>
      </c>
      <c r="BH90" s="508"/>
      <c r="BI90" s="508"/>
      <c r="BJ90" s="518">
        <f t="shared" si="78"/>
        <v>303111.84120000002</v>
      </c>
      <c r="BK90" s="508">
        <v>1</v>
      </c>
      <c r="BL90" s="508">
        <v>4</v>
      </c>
      <c r="BM90" s="508"/>
      <c r="BN90" s="508"/>
      <c r="BO90" s="518">
        <f t="shared" si="79"/>
        <v>5</v>
      </c>
      <c r="BP90" s="508">
        <v>124101.57</v>
      </c>
      <c r="BQ90" s="508"/>
      <c r="BR90" s="508"/>
      <c r="BS90" s="508"/>
      <c r="BT90" s="518">
        <f t="shared" si="80"/>
        <v>124101.57</v>
      </c>
      <c r="BU90" s="508">
        <v>3</v>
      </c>
      <c r="BV90" s="508"/>
      <c r="BW90" s="508"/>
      <c r="BX90" s="508"/>
      <c r="BY90" s="518">
        <f t="shared" si="81"/>
        <v>3</v>
      </c>
      <c r="BZ90" s="519"/>
      <c r="CA90" s="519">
        <v>125437.4249</v>
      </c>
      <c r="CB90" s="519"/>
      <c r="CC90" s="519"/>
      <c r="CD90" s="518">
        <f t="shared" si="82"/>
        <v>125437.4249</v>
      </c>
      <c r="CE90" s="519"/>
      <c r="CF90" s="519">
        <v>1</v>
      </c>
      <c r="CG90" s="519"/>
      <c r="CH90" s="519"/>
      <c r="CI90" s="518">
        <f t="shared" si="83"/>
        <v>1</v>
      </c>
      <c r="CJ90" s="519"/>
      <c r="CK90" s="519"/>
      <c r="CL90" s="519"/>
      <c r="CM90" s="519"/>
      <c r="CN90" s="518">
        <f t="shared" si="84"/>
        <v>0</v>
      </c>
      <c r="CO90" s="519"/>
      <c r="CP90" s="519"/>
      <c r="CQ90" s="519"/>
      <c r="CR90" s="519"/>
      <c r="CS90" s="518">
        <f t="shared" si="85"/>
        <v>0</v>
      </c>
    </row>
    <row r="91" spans="1:97" ht="12" thickBot="1">
      <c r="A91" s="487" t="s">
        <v>685</v>
      </c>
      <c r="B91" s="488" t="s">
        <v>686</v>
      </c>
      <c r="C91" s="525"/>
      <c r="D91" s="525">
        <v>533457.62650000001</v>
      </c>
      <c r="E91" s="525"/>
      <c r="F91" s="525"/>
      <c r="G91" s="526">
        <f t="shared" si="67"/>
        <v>533457.62650000001</v>
      </c>
      <c r="H91" s="525">
        <v>121250.35</v>
      </c>
      <c r="I91" s="525"/>
      <c r="J91" s="525"/>
      <c r="K91" s="525"/>
      <c r="L91" s="526">
        <f t="shared" si="68"/>
        <v>121250.35</v>
      </c>
      <c r="M91" s="525">
        <v>368021.32</v>
      </c>
      <c r="N91" s="525">
        <v>249201.09589999999</v>
      </c>
      <c r="O91" s="525"/>
      <c r="P91" s="525"/>
      <c r="Q91" s="526">
        <f t="shared" si="69"/>
        <v>617222.41590000002</v>
      </c>
      <c r="R91" s="525"/>
      <c r="S91" s="525"/>
      <c r="T91" s="525"/>
      <c r="U91" s="525"/>
      <c r="V91" s="526">
        <f t="shared" si="70"/>
        <v>0</v>
      </c>
      <c r="W91" s="525"/>
      <c r="X91" s="525"/>
      <c r="Y91" s="525"/>
      <c r="Z91" s="525"/>
      <c r="AA91" s="526">
        <f t="shared" si="71"/>
        <v>0</v>
      </c>
      <c r="AB91" s="525"/>
      <c r="AC91" s="525"/>
      <c r="AD91" s="525"/>
      <c r="AE91" s="525"/>
      <c r="AF91" s="526">
        <f t="shared" si="72"/>
        <v>0</v>
      </c>
      <c r="AG91" s="525"/>
      <c r="AH91" s="525"/>
      <c r="AI91" s="525"/>
      <c r="AJ91" s="525"/>
      <c r="AK91" s="526">
        <f t="shared" si="73"/>
        <v>0</v>
      </c>
      <c r="AL91" s="525"/>
      <c r="AM91" s="525"/>
      <c r="AN91" s="525"/>
      <c r="AO91" s="525"/>
      <c r="AP91" s="526">
        <f t="shared" si="74"/>
        <v>0</v>
      </c>
      <c r="AQ91" s="525"/>
      <c r="AR91" s="525"/>
      <c r="AS91" s="525"/>
      <c r="AT91" s="525"/>
      <c r="AU91" s="526">
        <f t="shared" si="75"/>
        <v>0</v>
      </c>
      <c r="AV91" s="525"/>
      <c r="AW91" s="525"/>
      <c r="AX91" s="525"/>
      <c r="AY91" s="525"/>
      <c r="AZ91" s="526">
        <f t="shared" si="76"/>
        <v>0</v>
      </c>
      <c r="BA91" s="525">
        <v>240054.07</v>
      </c>
      <c r="BB91" s="525"/>
      <c r="BC91" s="525"/>
      <c r="BD91" s="525"/>
      <c r="BE91" s="526">
        <f t="shared" si="77"/>
        <v>240054.07</v>
      </c>
      <c r="BF91" s="525">
        <v>489271.67</v>
      </c>
      <c r="BG91" s="525">
        <v>249201.09589999999</v>
      </c>
      <c r="BH91" s="525"/>
      <c r="BI91" s="525"/>
      <c r="BJ91" s="526">
        <f t="shared" si="78"/>
        <v>738472.7659</v>
      </c>
      <c r="BK91" s="525">
        <v>5</v>
      </c>
      <c r="BL91" s="525">
        <v>2</v>
      </c>
      <c r="BM91" s="525"/>
      <c r="BN91" s="525"/>
      <c r="BO91" s="526">
        <f t="shared" si="79"/>
        <v>7</v>
      </c>
      <c r="BP91" s="525"/>
      <c r="BQ91" s="525">
        <v>22320.6643</v>
      </c>
      <c r="BR91" s="525"/>
      <c r="BS91" s="525"/>
      <c r="BT91" s="526">
        <f t="shared" si="80"/>
        <v>22320.6643</v>
      </c>
      <c r="BU91" s="525"/>
      <c r="BV91" s="525">
        <v>1</v>
      </c>
      <c r="BW91" s="525"/>
      <c r="BX91" s="525"/>
      <c r="BY91" s="526">
        <f t="shared" si="81"/>
        <v>1</v>
      </c>
      <c r="BZ91" s="527"/>
      <c r="CA91" s="527"/>
      <c r="CB91" s="527"/>
      <c r="CC91" s="527"/>
      <c r="CD91" s="526">
        <f t="shared" si="82"/>
        <v>0</v>
      </c>
      <c r="CE91" s="527"/>
      <c r="CF91" s="527"/>
      <c r="CG91" s="527"/>
      <c r="CH91" s="527"/>
      <c r="CI91" s="526">
        <f t="shared" si="83"/>
        <v>0</v>
      </c>
      <c r="CJ91" s="527"/>
      <c r="CK91" s="527"/>
      <c r="CL91" s="527"/>
      <c r="CM91" s="527"/>
      <c r="CN91" s="526">
        <f t="shared" si="84"/>
        <v>0</v>
      </c>
      <c r="CO91" s="527"/>
      <c r="CP91" s="527"/>
      <c r="CQ91" s="527"/>
      <c r="CR91" s="527"/>
      <c r="CS91" s="526">
        <f t="shared" si="85"/>
        <v>0</v>
      </c>
    </row>
    <row r="92" spans="1:97" s="493" customFormat="1">
      <c r="C92" s="512"/>
      <c r="D92" s="512"/>
      <c r="E92" s="512"/>
      <c r="F92" s="512"/>
      <c r="G92" s="512"/>
      <c r="H92" s="512"/>
      <c r="I92" s="512"/>
      <c r="J92" s="512"/>
      <c r="K92" s="512"/>
      <c r="L92" s="512"/>
      <c r="M92" s="512"/>
      <c r="N92" s="512"/>
      <c r="O92" s="512"/>
      <c r="P92" s="512"/>
      <c r="Q92" s="512"/>
      <c r="R92" s="512"/>
      <c r="S92" s="512"/>
      <c r="T92" s="512"/>
      <c r="U92" s="512"/>
      <c r="V92" s="512"/>
      <c r="W92" s="512"/>
      <c r="X92" s="512"/>
      <c r="Y92" s="512"/>
      <c r="Z92" s="512"/>
      <c r="AA92" s="512"/>
      <c r="AB92" s="512"/>
      <c r="AC92" s="512"/>
      <c r="AD92" s="512"/>
      <c r="AE92" s="512"/>
      <c r="AF92" s="512"/>
      <c r="AG92" s="512"/>
      <c r="AH92" s="512"/>
      <c r="AI92" s="512"/>
      <c r="AJ92" s="512"/>
      <c r="AK92" s="512"/>
      <c r="AL92" s="512"/>
      <c r="AM92" s="512"/>
      <c r="AN92" s="512"/>
      <c r="AO92" s="512"/>
      <c r="AP92" s="512"/>
      <c r="AQ92" s="512"/>
      <c r="AR92" s="512"/>
      <c r="AS92" s="512"/>
      <c r="AT92" s="512"/>
      <c r="AU92" s="512"/>
      <c r="AV92" s="512"/>
      <c r="AW92" s="512"/>
      <c r="AX92" s="512"/>
      <c r="AY92" s="512"/>
      <c r="AZ92" s="512"/>
      <c r="BA92" s="512"/>
      <c r="BB92" s="512"/>
      <c r="BC92" s="512"/>
      <c r="BD92" s="512"/>
      <c r="BE92" s="512"/>
      <c r="BF92" s="512"/>
      <c r="BG92" s="512"/>
      <c r="BH92" s="512"/>
      <c r="BI92" s="512"/>
      <c r="BJ92" s="512"/>
      <c r="BK92" s="512"/>
      <c r="BL92" s="512"/>
      <c r="BM92" s="512"/>
      <c r="BN92" s="512"/>
      <c r="BO92" s="512"/>
      <c r="BP92" s="512"/>
      <c r="BQ92" s="512"/>
      <c r="BR92" s="512"/>
      <c r="BS92" s="512"/>
      <c r="BT92" s="512"/>
      <c r="BU92" s="512"/>
      <c r="BV92" s="512"/>
      <c r="BW92" s="512"/>
      <c r="BX92" s="512"/>
      <c r="BY92" s="512"/>
      <c r="BZ92" s="512"/>
      <c r="CA92" s="512"/>
      <c r="CB92" s="512"/>
      <c r="CC92" s="512"/>
      <c r="CD92" s="512"/>
      <c r="CE92" s="512"/>
      <c r="CF92" s="512"/>
      <c r="CG92" s="512"/>
      <c r="CH92" s="512"/>
      <c r="CI92" s="512"/>
      <c r="CJ92" s="512"/>
      <c r="CK92" s="512"/>
      <c r="CL92" s="512"/>
      <c r="CM92" s="512"/>
      <c r="CN92" s="512"/>
      <c r="CO92" s="512"/>
      <c r="CP92" s="512"/>
      <c r="CQ92" s="512"/>
      <c r="CR92" s="512"/>
      <c r="CS92" s="512"/>
    </row>
    <row r="93" spans="1:97" s="493" customFormat="1">
      <c r="C93" s="512"/>
      <c r="D93" s="512"/>
      <c r="E93" s="512"/>
      <c r="F93" s="512"/>
      <c r="G93" s="512"/>
      <c r="H93" s="512"/>
      <c r="I93" s="512"/>
      <c r="J93" s="512"/>
      <c r="K93" s="512"/>
      <c r="L93" s="512"/>
      <c r="M93" s="512"/>
      <c r="N93" s="512"/>
      <c r="O93" s="512"/>
      <c r="P93" s="512"/>
      <c r="Q93" s="512"/>
      <c r="R93" s="512"/>
      <c r="S93" s="512"/>
      <c r="T93" s="512"/>
      <c r="U93" s="512"/>
      <c r="V93" s="512"/>
      <c r="W93" s="512"/>
      <c r="X93" s="512"/>
      <c r="Y93" s="512"/>
      <c r="Z93" s="512"/>
      <c r="AA93" s="512"/>
      <c r="AB93" s="512"/>
      <c r="AC93" s="512"/>
      <c r="AD93" s="512"/>
      <c r="AE93" s="512"/>
      <c r="AF93" s="512"/>
      <c r="AG93" s="512"/>
      <c r="AH93" s="512"/>
      <c r="AI93" s="512"/>
      <c r="AJ93" s="512"/>
      <c r="AK93" s="512"/>
      <c r="AL93" s="512"/>
      <c r="AM93" s="512"/>
      <c r="AN93" s="512"/>
      <c r="AO93" s="512"/>
      <c r="AP93" s="512"/>
      <c r="AQ93" s="512"/>
      <c r="AR93" s="512"/>
      <c r="AS93" s="512"/>
      <c r="AT93" s="512"/>
      <c r="AU93" s="512"/>
      <c r="AV93" s="512"/>
      <c r="AW93" s="512"/>
      <c r="AX93" s="512"/>
      <c r="AY93" s="512"/>
      <c r="AZ93" s="512"/>
      <c r="BA93" s="512"/>
      <c r="BB93" s="512"/>
      <c r="BC93" s="512"/>
      <c r="BD93" s="512"/>
      <c r="BE93" s="512"/>
      <c r="BF93" s="512"/>
      <c r="BG93" s="512"/>
      <c r="BH93" s="512"/>
      <c r="BI93" s="512"/>
      <c r="BJ93" s="512"/>
      <c r="BK93" s="512"/>
      <c r="BL93" s="512"/>
      <c r="BM93" s="512"/>
      <c r="BN93" s="512"/>
      <c r="BO93" s="512"/>
      <c r="BP93" s="512"/>
      <c r="BQ93" s="512"/>
      <c r="BR93" s="512"/>
      <c r="BS93" s="512"/>
      <c r="BT93" s="512"/>
      <c r="BU93" s="512"/>
      <c r="BV93" s="512"/>
      <c r="BW93" s="512"/>
      <c r="BX93" s="512"/>
      <c r="BY93" s="512"/>
      <c r="BZ93" s="512"/>
      <c r="CA93" s="512"/>
      <c r="CB93" s="512"/>
      <c r="CC93" s="512"/>
      <c r="CD93" s="512"/>
      <c r="CE93" s="512"/>
      <c r="CF93" s="512"/>
      <c r="CG93" s="512"/>
      <c r="CH93" s="512"/>
      <c r="CI93" s="512"/>
      <c r="CJ93" s="512"/>
      <c r="CK93" s="512"/>
      <c r="CL93" s="512"/>
      <c r="CM93" s="512"/>
      <c r="CN93" s="512"/>
      <c r="CO93" s="512"/>
      <c r="CP93" s="512"/>
      <c r="CQ93" s="512"/>
      <c r="CR93" s="512"/>
      <c r="CS93" s="512"/>
    </row>
    <row r="94" spans="1:97" s="493" customFormat="1">
      <c r="C94" s="512"/>
      <c r="D94" s="512"/>
      <c r="E94" s="512"/>
      <c r="F94" s="512"/>
      <c r="G94" s="512"/>
      <c r="H94" s="512"/>
      <c r="I94" s="512"/>
      <c r="J94" s="512"/>
      <c r="K94" s="512"/>
      <c r="L94" s="512"/>
      <c r="M94" s="512"/>
      <c r="N94" s="512"/>
      <c r="O94" s="512"/>
      <c r="P94" s="512"/>
      <c r="Q94" s="512"/>
      <c r="R94" s="512"/>
      <c r="S94" s="512"/>
      <c r="T94" s="512"/>
      <c r="U94" s="512"/>
      <c r="V94" s="512"/>
      <c r="W94" s="512"/>
      <c r="X94" s="512"/>
      <c r="Y94" s="512"/>
      <c r="Z94" s="512"/>
      <c r="AA94" s="512"/>
      <c r="AB94" s="512"/>
      <c r="AC94" s="512"/>
      <c r="AD94" s="512"/>
      <c r="AE94" s="512"/>
      <c r="AF94" s="512"/>
      <c r="AG94" s="512"/>
      <c r="AH94" s="512"/>
      <c r="AI94" s="512"/>
      <c r="AJ94" s="512"/>
      <c r="AK94" s="512"/>
      <c r="AL94" s="512"/>
      <c r="AM94" s="512"/>
      <c r="AN94" s="512"/>
      <c r="AO94" s="512"/>
      <c r="AP94" s="512"/>
      <c r="AQ94" s="512"/>
      <c r="AR94" s="512"/>
      <c r="AS94" s="512"/>
      <c r="AT94" s="512"/>
      <c r="AU94" s="512"/>
      <c r="AV94" s="512"/>
      <c r="AW94" s="512"/>
      <c r="AX94" s="512"/>
      <c r="AY94" s="512"/>
      <c r="AZ94" s="512"/>
      <c r="BA94" s="512"/>
      <c r="BB94" s="512"/>
      <c r="BC94" s="512"/>
      <c r="BD94" s="512"/>
      <c r="BE94" s="512"/>
      <c r="BF94" s="512"/>
      <c r="BG94" s="512"/>
      <c r="BH94" s="512"/>
      <c r="BI94" s="512"/>
      <c r="BJ94" s="512"/>
      <c r="BK94" s="512"/>
      <c r="BL94" s="512"/>
      <c r="BM94" s="512"/>
      <c r="BN94" s="512"/>
      <c r="BO94" s="512"/>
      <c r="BP94" s="512"/>
      <c r="BQ94" s="512"/>
      <c r="BR94" s="512"/>
      <c r="BS94" s="512"/>
      <c r="BT94" s="512"/>
      <c r="BU94" s="512"/>
      <c r="BV94" s="512"/>
      <c r="BW94" s="512"/>
      <c r="BX94" s="512"/>
      <c r="BY94" s="512"/>
      <c r="BZ94" s="512"/>
      <c r="CA94" s="512"/>
      <c r="CB94" s="512"/>
      <c r="CC94" s="512"/>
      <c r="CD94" s="512"/>
      <c r="CE94" s="512"/>
      <c r="CF94" s="512"/>
      <c r="CG94" s="512"/>
      <c r="CH94" s="512"/>
      <c r="CI94" s="512"/>
      <c r="CJ94" s="512"/>
      <c r="CK94" s="512"/>
      <c r="CL94" s="512"/>
      <c r="CM94" s="512"/>
      <c r="CN94" s="512"/>
      <c r="CO94" s="512"/>
      <c r="CP94" s="512"/>
      <c r="CQ94" s="512"/>
      <c r="CR94" s="512"/>
      <c r="CS94" s="512"/>
    </row>
    <row r="95" spans="1:97" s="493" customFormat="1">
      <c r="C95" s="512"/>
      <c r="D95" s="512"/>
      <c r="E95" s="512"/>
      <c r="F95" s="512"/>
      <c r="G95" s="512"/>
      <c r="H95" s="512"/>
      <c r="I95" s="512"/>
      <c r="J95" s="512"/>
      <c r="K95" s="512"/>
      <c r="L95" s="512"/>
      <c r="M95" s="512"/>
      <c r="N95" s="512"/>
      <c r="O95" s="512"/>
      <c r="P95" s="512"/>
      <c r="Q95" s="512"/>
      <c r="R95" s="512"/>
      <c r="S95" s="512"/>
      <c r="T95" s="512"/>
      <c r="U95" s="512"/>
      <c r="V95" s="512"/>
      <c r="W95" s="512"/>
      <c r="X95" s="512"/>
      <c r="Y95" s="512"/>
      <c r="Z95" s="512"/>
      <c r="AA95" s="512"/>
      <c r="AB95" s="512"/>
      <c r="AC95" s="512"/>
      <c r="AD95" s="512"/>
      <c r="AE95" s="512"/>
      <c r="AF95" s="512"/>
      <c r="AG95" s="512"/>
      <c r="AH95" s="512"/>
      <c r="AI95" s="512"/>
      <c r="AJ95" s="512"/>
      <c r="AK95" s="512"/>
      <c r="AL95" s="512"/>
      <c r="AM95" s="512"/>
      <c r="AN95" s="512"/>
      <c r="AO95" s="512"/>
      <c r="AP95" s="512"/>
      <c r="AQ95" s="512"/>
      <c r="AR95" s="512"/>
      <c r="AS95" s="512"/>
      <c r="AT95" s="512"/>
      <c r="AU95" s="512"/>
      <c r="AV95" s="512"/>
      <c r="AW95" s="512"/>
      <c r="AX95" s="512"/>
      <c r="AY95" s="512"/>
      <c r="AZ95" s="512"/>
      <c r="BA95" s="512"/>
      <c r="BB95" s="512"/>
      <c r="BC95" s="512"/>
      <c r="BD95" s="512"/>
      <c r="BE95" s="512"/>
      <c r="BF95" s="512"/>
      <c r="BG95" s="512"/>
      <c r="BH95" s="512"/>
      <c r="BI95" s="512"/>
      <c r="BJ95" s="512"/>
      <c r="BK95" s="512"/>
      <c r="BL95" s="512"/>
      <c r="BM95" s="512"/>
      <c r="BN95" s="512"/>
      <c r="BO95" s="512"/>
      <c r="BP95" s="512"/>
      <c r="BQ95" s="512"/>
      <c r="BR95" s="512"/>
      <c r="BS95" s="512"/>
      <c r="BT95" s="512"/>
      <c r="BU95" s="512"/>
      <c r="BV95" s="512"/>
      <c r="BW95" s="512"/>
      <c r="BX95" s="512"/>
      <c r="BY95" s="512"/>
      <c r="BZ95" s="512"/>
      <c r="CA95" s="512"/>
      <c r="CB95" s="512"/>
      <c r="CC95" s="512"/>
      <c r="CD95" s="512"/>
      <c r="CE95" s="512"/>
      <c r="CF95" s="512"/>
      <c r="CG95" s="512"/>
      <c r="CH95" s="512"/>
      <c r="CI95" s="512"/>
      <c r="CJ95" s="512"/>
      <c r="CK95" s="512"/>
      <c r="CL95" s="512"/>
      <c r="CM95" s="512"/>
      <c r="CN95" s="512"/>
      <c r="CO95" s="512"/>
      <c r="CP95" s="512"/>
      <c r="CQ95" s="512"/>
      <c r="CR95" s="512"/>
      <c r="CS95" s="512"/>
    </row>
    <row r="96" spans="1:97" s="493" customFormat="1">
      <c r="C96" s="512"/>
      <c r="D96" s="512"/>
      <c r="E96" s="512"/>
      <c r="F96" s="512"/>
      <c r="G96" s="512"/>
      <c r="H96" s="512"/>
      <c r="I96" s="512"/>
      <c r="J96" s="512"/>
      <c r="K96" s="512"/>
      <c r="L96" s="512"/>
      <c r="M96" s="512"/>
      <c r="N96" s="512"/>
      <c r="O96" s="512"/>
      <c r="P96" s="512"/>
      <c r="Q96" s="512"/>
      <c r="R96" s="512"/>
      <c r="S96" s="512"/>
      <c r="T96" s="512"/>
      <c r="U96" s="512"/>
      <c r="V96" s="512"/>
      <c r="W96" s="512"/>
      <c r="X96" s="512"/>
      <c r="Y96" s="512"/>
      <c r="Z96" s="512"/>
      <c r="AA96" s="512"/>
      <c r="AB96" s="512"/>
      <c r="AC96" s="512"/>
      <c r="AD96" s="512"/>
      <c r="AE96" s="512"/>
      <c r="AF96" s="512"/>
      <c r="AG96" s="512"/>
      <c r="AH96" s="512"/>
      <c r="AI96" s="512"/>
      <c r="AJ96" s="512"/>
      <c r="AK96" s="512"/>
      <c r="AL96" s="512"/>
      <c r="AM96" s="512"/>
      <c r="AN96" s="512"/>
      <c r="AO96" s="512"/>
      <c r="AP96" s="512"/>
      <c r="AQ96" s="512"/>
      <c r="AR96" s="512"/>
      <c r="AS96" s="512"/>
      <c r="AT96" s="512"/>
      <c r="AU96" s="512"/>
      <c r="AV96" s="512"/>
      <c r="AW96" s="512"/>
      <c r="AX96" s="512"/>
      <c r="AY96" s="512"/>
      <c r="AZ96" s="512"/>
      <c r="BA96" s="512"/>
      <c r="BB96" s="512"/>
      <c r="BC96" s="512"/>
      <c r="BD96" s="512"/>
      <c r="BE96" s="512"/>
      <c r="BF96" s="512"/>
      <c r="BG96" s="512"/>
      <c r="BH96" s="512"/>
      <c r="BI96" s="512"/>
      <c r="BJ96" s="512"/>
      <c r="BK96" s="512"/>
      <c r="BL96" s="512"/>
      <c r="BM96" s="512"/>
      <c r="BN96" s="512"/>
      <c r="BO96" s="512"/>
      <c r="BP96" s="512"/>
      <c r="BQ96" s="512"/>
      <c r="BR96" s="512"/>
      <c r="BS96" s="512"/>
      <c r="BT96" s="512"/>
      <c r="BU96" s="512"/>
      <c r="BV96" s="512"/>
      <c r="BW96" s="512"/>
      <c r="BX96" s="512"/>
      <c r="BY96" s="512"/>
      <c r="BZ96" s="512"/>
      <c r="CA96" s="512"/>
      <c r="CB96" s="512"/>
      <c r="CC96" s="512"/>
      <c r="CD96" s="512"/>
      <c r="CE96" s="512"/>
      <c r="CF96" s="512"/>
      <c r="CG96" s="512"/>
      <c r="CH96" s="512"/>
      <c r="CI96" s="512"/>
      <c r="CJ96" s="512"/>
      <c r="CK96" s="512"/>
      <c r="CL96" s="512"/>
      <c r="CM96" s="512"/>
      <c r="CN96" s="512"/>
      <c r="CO96" s="512"/>
      <c r="CP96" s="512"/>
      <c r="CQ96" s="512"/>
      <c r="CR96" s="512"/>
      <c r="CS96" s="512"/>
    </row>
    <row r="97" spans="3:97" s="493" customFormat="1">
      <c r="C97" s="512"/>
      <c r="D97" s="512"/>
      <c r="E97" s="512"/>
      <c r="F97" s="512"/>
      <c r="G97" s="512"/>
      <c r="H97" s="512"/>
      <c r="I97" s="512"/>
      <c r="J97" s="512"/>
      <c r="K97" s="512"/>
      <c r="L97" s="512"/>
      <c r="M97" s="512"/>
      <c r="N97" s="512"/>
      <c r="O97" s="512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2"/>
      <c r="AA97" s="512"/>
      <c r="AB97" s="512"/>
      <c r="AC97" s="512"/>
      <c r="AD97" s="512"/>
      <c r="AE97" s="512"/>
      <c r="AF97" s="512"/>
      <c r="AG97" s="512"/>
      <c r="AH97" s="512"/>
      <c r="AI97" s="512"/>
      <c r="AJ97" s="512"/>
      <c r="AK97" s="512"/>
      <c r="AL97" s="512"/>
      <c r="AM97" s="512"/>
      <c r="AN97" s="512"/>
      <c r="AO97" s="512"/>
      <c r="AP97" s="512"/>
      <c r="AQ97" s="512"/>
      <c r="AR97" s="512"/>
      <c r="AS97" s="512"/>
      <c r="AT97" s="512"/>
      <c r="AU97" s="512"/>
      <c r="AV97" s="512"/>
      <c r="AW97" s="512"/>
      <c r="AX97" s="512"/>
      <c r="AY97" s="512"/>
      <c r="AZ97" s="512"/>
      <c r="BA97" s="512"/>
      <c r="BB97" s="512"/>
      <c r="BC97" s="512"/>
      <c r="BD97" s="512"/>
      <c r="BE97" s="512"/>
      <c r="BF97" s="512"/>
      <c r="BG97" s="512"/>
      <c r="BH97" s="512"/>
      <c r="BI97" s="512"/>
      <c r="BJ97" s="512"/>
      <c r="BK97" s="512"/>
      <c r="BL97" s="512"/>
      <c r="BM97" s="512"/>
      <c r="BN97" s="512"/>
      <c r="BO97" s="512"/>
      <c r="BP97" s="512"/>
      <c r="BQ97" s="512"/>
      <c r="BR97" s="512"/>
      <c r="BS97" s="512"/>
      <c r="BT97" s="512"/>
      <c r="BU97" s="512"/>
      <c r="BV97" s="512"/>
      <c r="BW97" s="512"/>
      <c r="BX97" s="512"/>
      <c r="BY97" s="512"/>
      <c r="BZ97" s="512"/>
      <c r="CA97" s="512"/>
      <c r="CB97" s="512"/>
      <c r="CC97" s="512"/>
      <c r="CD97" s="512"/>
      <c r="CE97" s="512"/>
      <c r="CF97" s="512"/>
      <c r="CG97" s="512"/>
      <c r="CH97" s="512"/>
      <c r="CI97" s="512"/>
      <c r="CJ97" s="512"/>
      <c r="CK97" s="512"/>
      <c r="CL97" s="512"/>
      <c r="CM97" s="512"/>
      <c r="CN97" s="512"/>
      <c r="CO97" s="512"/>
      <c r="CP97" s="512"/>
      <c r="CQ97" s="512"/>
      <c r="CR97" s="512"/>
      <c r="CS97" s="512"/>
    </row>
  </sheetData>
  <mergeCells count="38">
    <mergeCell ref="AG5:AK5"/>
    <mergeCell ref="AL5:AP5"/>
    <mergeCell ref="C5:G5"/>
    <mergeCell ref="H5:L5"/>
    <mergeCell ref="CO5:CS5"/>
    <mergeCell ref="AQ5:AU5"/>
    <mergeCell ref="AV5:AZ5"/>
    <mergeCell ref="BA5:BE5"/>
    <mergeCell ref="BF5:BJ5"/>
    <mergeCell ref="BK5:BO5"/>
    <mergeCell ref="BP5:BT5"/>
    <mergeCell ref="M5:Q5"/>
    <mergeCell ref="R5:V5"/>
    <mergeCell ref="W5:AA5"/>
    <mergeCell ref="AB5:AF5"/>
    <mergeCell ref="C6:G6"/>
    <mergeCell ref="H6:L6"/>
    <mergeCell ref="M6:Q6"/>
    <mergeCell ref="R6:V6"/>
    <mergeCell ref="W6:AA6"/>
    <mergeCell ref="BA6:BE6"/>
    <mergeCell ref="BU5:BY5"/>
    <mergeCell ref="BZ5:CD5"/>
    <mergeCell ref="CE5:CI5"/>
    <mergeCell ref="CJ5:CN5"/>
    <mergeCell ref="CJ6:CN6"/>
    <mergeCell ref="AB6:AF6"/>
    <mergeCell ref="AG6:AK6"/>
    <mergeCell ref="AL6:AP6"/>
    <mergeCell ref="AQ6:AU6"/>
    <mergeCell ref="AV6:AZ6"/>
    <mergeCell ref="CO6:CS6"/>
    <mergeCell ref="BF6:BJ6"/>
    <mergeCell ref="BK6:BO6"/>
    <mergeCell ref="BP6:BT6"/>
    <mergeCell ref="BU6:BY6"/>
    <mergeCell ref="BZ6:CD6"/>
    <mergeCell ref="CE6:CI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96"/>
  <sheetViews>
    <sheetView zoomScale="85" zoomScaleNormal="85" workbookViewId="0">
      <selection activeCell="J30" sqref="J30"/>
    </sheetView>
  </sheetViews>
  <sheetFormatPr defaultColWidth="9.140625" defaultRowHeight="11.25"/>
  <cols>
    <col min="1" max="1" width="9.5703125" style="531" bestFit="1" customWidth="1"/>
    <col min="2" max="2" width="31.42578125" style="531" customWidth="1"/>
    <col min="3" max="3" width="11.7109375" style="532" bestFit="1" customWidth="1"/>
    <col min="4" max="4" width="14" style="531" bestFit="1" customWidth="1"/>
    <col min="5" max="5" width="12.85546875" style="531" customWidth="1"/>
    <col min="6" max="8" width="10.7109375" style="531" bestFit="1" customWidth="1"/>
    <col min="9" max="13" width="9.7109375" style="531" bestFit="1" customWidth="1"/>
    <col min="14" max="14" width="10.7109375" style="531" bestFit="1" customWidth="1"/>
    <col min="15" max="15" width="9.5703125" style="531" bestFit="1" customWidth="1"/>
    <col min="16" max="16384" width="9.140625" style="533"/>
  </cols>
  <sheetData>
    <row r="1" spans="1:15">
      <c r="A1" s="347" t="s">
        <v>199</v>
      </c>
      <c r="B1" s="441" t="str">
        <f>'17. CR-Quality'!B1</f>
        <v>ს.ს "პროკრედიტ ბანკი"</v>
      </c>
    </row>
    <row r="2" spans="1:15">
      <c r="A2" s="349" t="s">
        <v>200</v>
      </c>
      <c r="B2" s="565">
        <f>'17. CR-Quality'!B2</f>
        <v>43008</v>
      </c>
      <c r="D2" s="534"/>
    </row>
    <row r="3" spans="1:15">
      <c r="A3" s="349"/>
      <c r="B3" s="535"/>
    </row>
    <row r="4" spans="1:15">
      <c r="A4" s="349" t="s">
        <v>713</v>
      </c>
      <c r="B4" s="535"/>
    </row>
    <row r="5" spans="1:15" ht="12" thickBot="1">
      <c r="A5" s="349"/>
      <c r="B5" s="536" t="s">
        <v>819</v>
      </c>
    </row>
    <row r="6" spans="1:15" ht="45">
      <c r="A6" s="537"/>
      <c r="B6" s="538" t="s">
        <v>688</v>
      </c>
      <c r="C6" s="529" t="s">
        <v>426</v>
      </c>
      <c r="D6" s="539" t="s">
        <v>820</v>
      </c>
      <c r="E6" s="529" t="s">
        <v>821</v>
      </c>
      <c r="F6" s="529" t="s">
        <v>822</v>
      </c>
      <c r="G6" s="529" t="s">
        <v>823</v>
      </c>
      <c r="H6" s="529" t="s">
        <v>824</v>
      </c>
      <c r="I6" s="529" t="s">
        <v>825</v>
      </c>
      <c r="J6" s="529" t="s">
        <v>826</v>
      </c>
      <c r="K6" s="529" t="s">
        <v>827</v>
      </c>
      <c r="L6" s="529" t="s">
        <v>828</v>
      </c>
      <c r="M6" s="529" t="s">
        <v>829</v>
      </c>
      <c r="N6" s="529" t="s">
        <v>830</v>
      </c>
      <c r="O6" s="529" t="s">
        <v>831</v>
      </c>
    </row>
    <row r="7" spans="1:15">
      <c r="A7" s="514">
        <v>1</v>
      </c>
      <c r="B7" s="520" t="s">
        <v>610</v>
      </c>
      <c r="C7" s="522">
        <f>SUM(C21,C35,C28,C42,C49,C56,)</f>
        <v>59228458.984800003</v>
      </c>
      <c r="D7" s="540">
        <f>SUM(D21,D35,D28,D42,D49,D56,)</f>
        <v>59131932.364699997</v>
      </c>
      <c r="E7" s="522">
        <f t="shared" ref="E7:O7" si="0">SUM(E21,E35,E28,E42,E49,E56,)</f>
        <v>2727533.1405000002</v>
      </c>
      <c r="F7" s="522">
        <f t="shared" si="0"/>
        <v>6862017.1454999996</v>
      </c>
      <c r="G7" s="522">
        <f t="shared" si="0"/>
        <v>10096390.572899999</v>
      </c>
      <c r="H7" s="522">
        <f t="shared" si="0"/>
        <v>12676863.737400001</v>
      </c>
      <c r="I7" s="522">
        <f t="shared" si="0"/>
        <v>3931205.1761000003</v>
      </c>
      <c r="J7" s="522">
        <f t="shared" si="0"/>
        <v>3590969.3214999996</v>
      </c>
      <c r="K7" s="522">
        <f t="shared" si="0"/>
        <v>2402846.8354000002</v>
      </c>
      <c r="L7" s="522">
        <f t="shared" si="0"/>
        <v>2085802.0590000001</v>
      </c>
      <c r="M7" s="522">
        <f t="shared" si="0"/>
        <v>1047654.7729</v>
      </c>
      <c r="N7" s="522">
        <f t="shared" si="0"/>
        <v>13710649.603499994</v>
      </c>
      <c r="O7" s="522">
        <f t="shared" si="0"/>
        <v>0</v>
      </c>
    </row>
    <row r="8" spans="1:15">
      <c r="A8" s="514"/>
      <c r="B8" s="467" t="s">
        <v>832</v>
      </c>
      <c r="C8" s="519">
        <f>SUM(C22,C36,C29,C43,C50,C57,C64)</f>
        <v>54813176.621300004</v>
      </c>
      <c r="D8" s="507">
        <f>SUM(E8:O8)</f>
        <v>49570124.489999995</v>
      </c>
      <c r="E8" s="519">
        <f t="shared" ref="E8:O13" si="1">SUM(E22,E36,E29,E43,E50,E57,E65)</f>
        <v>1381168.0362000002</v>
      </c>
      <c r="F8" s="519">
        <f t="shared" si="1"/>
        <v>5200124.0573999994</v>
      </c>
      <c r="G8" s="519">
        <f t="shared" si="1"/>
        <v>8945894.4951999988</v>
      </c>
      <c r="H8" s="519">
        <f t="shared" si="1"/>
        <v>10982648.496100001</v>
      </c>
      <c r="I8" s="519">
        <f t="shared" si="1"/>
        <v>3397504.8676</v>
      </c>
      <c r="J8" s="519">
        <f t="shared" si="1"/>
        <v>3167854.7807999998</v>
      </c>
      <c r="K8" s="519">
        <f t="shared" si="1"/>
        <v>2146980.1419000002</v>
      </c>
      <c r="L8" s="519">
        <f t="shared" si="1"/>
        <v>1887020.459</v>
      </c>
      <c r="M8" s="519">
        <f t="shared" si="1"/>
        <v>787947.44200000004</v>
      </c>
      <c r="N8" s="519">
        <f t="shared" si="1"/>
        <v>11672981.713799994</v>
      </c>
      <c r="O8" s="519">
        <f t="shared" si="1"/>
        <v>0</v>
      </c>
    </row>
    <row r="9" spans="1:15">
      <c r="A9" s="514"/>
      <c r="B9" s="541" t="s">
        <v>833</v>
      </c>
      <c r="C9" s="519">
        <f t="shared" ref="C9:C13" si="2">SUM(C23,C37,C30,C44,C51,C58,C65)</f>
        <v>228176.77340000001</v>
      </c>
      <c r="D9" s="507">
        <f t="shared" ref="D9:D72" si="3">SUM(E9:O9)</f>
        <v>228176.77339999998</v>
      </c>
      <c r="E9" s="519">
        <f t="shared" si="1"/>
        <v>37568.1011</v>
      </c>
      <c r="F9" s="519">
        <f t="shared" si="1"/>
        <v>23634.163199999999</v>
      </c>
      <c r="G9" s="519">
        <f t="shared" si="1"/>
        <v>2815.96</v>
      </c>
      <c r="H9" s="519">
        <f t="shared" si="1"/>
        <v>0</v>
      </c>
      <c r="I9" s="519">
        <f t="shared" si="1"/>
        <v>865.66</v>
      </c>
      <c r="J9" s="519">
        <f t="shared" si="1"/>
        <v>0</v>
      </c>
      <c r="K9" s="519">
        <f t="shared" si="1"/>
        <v>0</v>
      </c>
      <c r="L9" s="519">
        <f t="shared" si="1"/>
        <v>0</v>
      </c>
      <c r="M9" s="519">
        <f t="shared" si="1"/>
        <v>502.05</v>
      </c>
      <c r="N9" s="519">
        <f t="shared" si="1"/>
        <v>162790.83909999998</v>
      </c>
      <c r="O9" s="519">
        <f t="shared" si="1"/>
        <v>0</v>
      </c>
    </row>
    <row r="10" spans="1:15">
      <c r="A10" s="514"/>
      <c r="B10" s="541" t="s">
        <v>834</v>
      </c>
      <c r="C10" s="519">
        <f t="shared" si="2"/>
        <v>582277.43020000006</v>
      </c>
      <c r="D10" s="507">
        <f t="shared" si="3"/>
        <v>582277.43020000006</v>
      </c>
      <c r="E10" s="519">
        <f t="shared" si="1"/>
        <v>169763.16409999997</v>
      </c>
      <c r="F10" s="519">
        <f t="shared" si="1"/>
        <v>153180.99730000002</v>
      </c>
      <c r="G10" s="519">
        <f t="shared" si="1"/>
        <v>27082.304499999998</v>
      </c>
      <c r="H10" s="519">
        <f t="shared" si="1"/>
        <v>3587.55</v>
      </c>
      <c r="I10" s="519">
        <f t="shared" si="1"/>
        <v>9114.1899999999987</v>
      </c>
      <c r="J10" s="519">
        <f t="shared" si="1"/>
        <v>5294.48</v>
      </c>
      <c r="K10" s="519">
        <f t="shared" si="1"/>
        <v>4870.6782000000003</v>
      </c>
      <c r="L10" s="519">
        <f t="shared" si="1"/>
        <v>3017.37</v>
      </c>
      <c r="M10" s="519">
        <f t="shared" si="1"/>
        <v>5593.56</v>
      </c>
      <c r="N10" s="519">
        <f t="shared" si="1"/>
        <v>200773.13610000006</v>
      </c>
      <c r="O10" s="519">
        <f t="shared" si="1"/>
        <v>0</v>
      </c>
    </row>
    <row r="11" spans="1:15">
      <c r="A11" s="514"/>
      <c r="B11" s="541" t="s">
        <v>835</v>
      </c>
      <c r="C11" s="519">
        <f t="shared" si="2"/>
        <v>1094105.5396999998</v>
      </c>
      <c r="D11" s="507">
        <f t="shared" si="3"/>
        <v>1094105.5397000001</v>
      </c>
      <c r="E11" s="519">
        <f t="shared" si="1"/>
        <v>241223.26499999998</v>
      </c>
      <c r="F11" s="519">
        <f t="shared" si="1"/>
        <v>451883.5895</v>
      </c>
      <c r="G11" s="519">
        <f t="shared" si="1"/>
        <v>91543.749100000001</v>
      </c>
      <c r="H11" s="519">
        <f t="shared" si="1"/>
        <v>40638.7166</v>
      </c>
      <c r="I11" s="519">
        <f t="shared" si="1"/>
        <v>18607.050000000003</v>
      </c>
      <c r="J11" s="519">
        <f t="shared" si="1"/>
        <v>20796.166100000002</v>
      </c>
      <c r="K11" s="519">
        <f t="shared" si="1"/>
        <v>13593.83</v>
      </c>
      <c r="L11" s="519">
        <f t="shared" si="1"/>
        <v>9716.26</v>
      </c>
      <c r="M11" s="519">
        <f t="shared" si="1"/>
        <v>4692.0200000000004</v>
      </c>
      <c r="N11" s="519">
        <f t="shared" si="1"/>
        <v>201410.8934</v>
      </c>
      <c r="O11" s="519">
        <f t="shared" si="1"/>
        <v>0</v>
      </c>
    </row>
    <row r="12" spans="1:15">
      <c r="A12" s="514"/>
      <c r="B12" s="541" t="s">
        <v>836</v>
      </c>
      <c r="C12" s="519">
        <f t="shared" si="2"/>
        <v>856295.31939999992</v>
      </c>
      <c r="D12" s="507">
        <f t="shared" si="3"/>
        <v>870246.27329999988</v>
      </c>
      <c r="E12" s="519">
        <f t="shared" si="1"/>
        <v>148117.49909999999</v>
      </c>
      <c r="F12" s="519">
        <f t="shared" si="1"/>
        <v>362349.80499999999</v>
      </c>
      <c r="G12" s="519">
        <f t="shared" si="1"/>
        <v>80289.304799999998</v>
      </c>
      <c r="H12" s="519">
        <f t="shared" si="1"/>
        <v>33215.744600000005</v>
      </c>
      <c r="I12" s="519">
        <f t="shared" si="1"/>
        <v>22322.3665</v>
      </c>
      <c r="J12" s="519">
        <f t="shared" si="1"/>
        <v>31684.5085</v>
      </c>
      <c r="K12" s="519">
        <f t="shared" si="1"/>
        <v>21908.112499999999</v>
      </c>
      <c r="L12" s="519">
        <f t="shared" si="1"/>
        <v>16029.2</v>
      </c>
      <c r="M12" s="519">
        <f t="shared" si="1"/>
        <v>11252.32</v>
      </c>
      <c r="N12" s="519">
        <f t="shared" si="1"/>
        <v>143077.41229999997</v>
      </c>
      <c r="O12" s="519">
        <f t="shared" si="1"/>
        <v>0</v>
      </c>
    </row>
    <row r="13" spans="1:15">
      <c r="A13" s="514"/>
      <c r="B13" s="541" t="s">
        <v>837</v>
      </c>
      <c r="C13" s="519">
        <f t="shared" si="2"/>
        <v>2062774.9964999999</v>
      </c>
      <c r="D13" s="507">
        <f t="shared" si="3"/>
        <v>7181398.5998999998</v>
      </c>
      <c r="E13" s="519">
        <f>SUM(E27,E41,E34,E48,E55,E62,E70)</f>
        <v>791138.6727</v>
      </c>
      <c r="F13" s="519">
        <f t="shared" si="1"/>
        <v>775231.11389999988</v>
      </c>
      <c r="G13" s="519">
        <f t="shared" si="1"/>
        <v>1013759.8067999999</v>
      </c>
      <c r="H13" s="519">
        <f t="shared" si="1"/>
        <v>1638149.9361999999</v>
      </c>
      <c r="I13" s="519">
        <f t="shared" si="1"/>
        <v>494414.36849999998</v>
      </c>
      <c r="J13" s="519">
        <f t="shared" si="1"/>
        <v>396172.38400000002</v>
      </c>
      <c r="K13" s="519">
        <f t="shared" si="1"/>
        <v>215494.07279999999</v>
      </c>
      <c r="L13" s="519">
        <f t="shared" si="1"/>
        <v>171659.03</v>
      </c>
      <c r="M13" s="519">
        <f t="shared" si="1"/>
        <v>237667.38089999999</v>
      </c>
      <c r="N13" s="519">
        <f t="shared" si="1"/>
        <v>1447711.8341000001</v>
      </c>
      <c r="O13" s="519">
        <f t="shared" si="1"/>
        <v>0</v>
      </c>
    </row>
    <row r="14" spans="1:15">
      <c r="A14" s="514">
        <v>2</v>
      </c>
      <c r="B14" s="459" t="s">
        <v>611</v>
      </c>
      <c r="C14" s="519"/>
      <c r="D14" s="507">
        <f t="shared" si="3"/>
        <v>0</v>
      </c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</row>
    <row r="15" spans="1:15">
      <c r="A15" s="514"/>
      <c r="B15" s="467" t="s">
        <v>832</v>
      </c>
      <c r="C15" s="519"/>
      <c r="D15" s="507">
        <f t="shared" si="3"/>
        <v>0</v>
      </c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42"/>
    </row>
    <row r="16" spans="1:15">
      <c r="A16" s="514"/>
      <c r="B16" s="541" t="s">
        <v>833</v>
      </c>
      <c r="C16" s="519"/>
      <c r="D16" s="507">
        <f t="shared" si="3"/>
        <v>0</v>
      </c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42"/>
    </row>
    <row r="17" spans="1:17">
      <c r="A17" s="514"/>
      <c r="B17" s="541" t="s">
        <v>834</v>
      </c>
      <c r="C17" s="519"/>
      <c r="D17" s="507">
        <f t="shared" si="3"/>
        <v>0</v>
      </c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42"/>
    </row>
    <row r="18" spans="1:17">
      <c r="A18" s="514"/>
      <c r="B18" s="541" t="s">
        <v>835</v>
      </c>
      <c r="C18" s="519"/>
      <c r="D18" s="507">
        <f t="shared" si="3"/>
        <v>0</v>
      </c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42"/>
    </row>
    <row r="19" spans="1:17">
      <c r="A19" s="514"/>
      <c r="B19" s="541" t="s">
        <v>836</v>
      </c>
      <c r="C19" s="519"/>
      <c r="D19" s="507">
        <f t="shared" si="3"/>
        <v>0</v>
      </c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42"/>
    </row>
    <row r="20" spans="1:17">
      <c r="A20" s="514"/>
      <c r="B20" s="541" t="s">
        <v>837</v>
      </c>
      <c r="C20" s="519"/>
      <c r="D20" s="507">
        <f t="shared" si="3"/>
        <v>0</v>
      </c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42"/>
    </row>
    <row r="21" spans="1:17">
      <c r="A21" s="514">
        <v>3</v>
      </c>
      <c r="B21" s="459" t="s">
        <v>838</v>
      </c>
      <c r="C21" s="519">
        <f>SUM(C22:C27)</f>
        <v>2602578.4816999999</v>
      </c>
      <c r="D21" s="507">
        <f t="shared" si="3"/>
        <v>2506051.8615999999</v>
      </c>
      <c r="E21" s="519">
        <f t="shared" ref="E21:O21" si="4">SUM(E22:E27)</f>
        <v>526101.89159999997</v>
      </c>
      <c r="F21" s="519">
        <f t="shared" si="4"/>
        <v>735315.69419999991</v>
      </c>
      <c r="G21" s="519">
        <f t="shared" si="4"/>
        <v>242110.21489999999</v>
      </c>
      <c r="H21" s="519">
        <f t="shared" si="4"/>
        <v>155272.37339999998</v>
      </c>
      <c r="I21" s="519">
        <f t="shared" si="4"/>
        <v>25655.43</v>
      </c>
      <c r="J21" s="519">
        <f t="shared" si="4"/>
        <v>44582.1967</v>
      </c>
      <c r="K21" s="519">
        <f t="shared" si="4"/>
        <v>30107.449999999997</v>
      </c>
      <c r="L21" s="519">
        <f t="shared" si="4"/>
        <v>28152.79</v>
      </c>
      <c r="M21" s="519">
        <f t="shared" si="4"/>
        <v>12860.76</v>
      </c>
      <c r="N21" s="519">
        <f t="shared" si="4"/>
        <v>705893.06080000009</v>
      </c>
      <c r="O21" s="519">
        <f t="shared" si="4"/>
        <v>0</v>
      </c>
    </row>
    <row r="22" spans="1:17">
      <c r="A22" s="514"/>
      <c r="B22" s="467" t="s">
        <v>832</v>
      </c>
      <c r="C22" s="519">
        <v>34836.971599999997</v>
      </c>
      <c r="D22" s="507">
        <f t="shared" si="3"/>
        <v>34836.971599999997</v>
      </c>
      <c r="E22" s="519">
        <v>2506.4699999999998</v>
      </c>
      <c r="F22" s="519">
        <v>1557.3687</v>
      </c>
      <c r="G22" s="519">
        <v>688.58</v>
      </c>
      <c r="H22" s="519">
        <v>437.46</v>
      </c>
      <c r="I22" s="519">
        <v>0</v>
      </c>
      <c r="J22" s="519">
        <v>0</v>
      </c>
      <c r="K22" s="519">
        <v>0</v>
      </c>
      <c r="L22" s="519">
        <v>0</v>
      </c>
      <c r="M22" s="519">
        <v>0</v>
      </c>
      <c r="N22" s="519">
        <v>29647.092899999996</v>
      </c>
      <c r="O22" s="542"/>
      <c r="P22" s="543"/>
    </row>
    <row r="23" spans="1:17">
      <c r="A23" s="514"/>
      <c r="B23" s="541" t="s">
        <v>833</v>
      </c>
      <c r="C23" s="519">
        <v>83417.555099999998</v>
      </c>
      <c r="D23" s="507">
        <f t="shared" si="3"/>
        <v>83417.555099999998</v>
      </c>
      <c r="E23" s="519">
        <v>25313.3763</v>
      </c>
      <c r="F23" s="519">
        <v>7427.9197000000004</v>
      </c>
      <c r="G23" s="519">
        <v>2162.0300000000002</v>
      </c>
      <c r="H23" s="519"/>
      <c r="I23" s="519">
        <v>865.66</v>
      </c>
      <c r="J23" s="519"/>
      <c r="K23" s="519"/>
      <c r="L23" s="519"/>
      <c r="M23" s="519">
        <v>502.05</v>
      </c>
      <c r="N23" s="519">
        <v>47146.51909999999</v>
      </c>
      <c r="O23" s="542"/>
      <c r="P23" s="543"/>
    </row>
    <row r="24" spans="1:17">
      <c r="A24" s="514"/>
      <c r="B24" s="541" t="s">
        <v>834</v>
      </c>
      <c r="C24" s="519">
        <v>335685.32809999998</v>
      </c>
      <c r="D24" s="507">
        <f t="shared" si="3"/>
        <v>335685.32809999998</v>
      </c>
      <c r="E24" s="519">
        <v>131915.34289999999</v>
      </c>
      <c r="F24" s="519">
        <v>94239.439499999993</v>
      </c>
      <c r="G24" s="519">
        <v>15518.6096</v>
      </c>
      <c r="H24" s="519">
        <v>3587.55</v>
      </c>
      <c r="I24" s="519">
        <v>4663.9399999999996</v>
      </c>
      <c r="J24" s="519">
        <v>5294.48</v>
      </c>
      <c r="K24" s="519"/>
      <c r="L24" s="519">
        <v>2681.2</v>
      </c>
      <c r="M24" s="519">
        <v>3741.86</v>
      </c>
      <c r="N24" s="519">
        <v>74042.906100000037</v>
      </c>
      <c r="O24" s="542"/>
      <c r="P24" s="543"/>
    </row>
    <row r="25" spans="1:17">
      <c r="A25" s="514"/>
      <c r="B25" s="541" t="s">
        <v>835</v>
      </c>
      <c r="C25" s="519">
        <v>674503.3273</v>
      </c>
      <c r="D25" s="507">
        <f t="shared" si="3"/>
        <v>674503.3273</v>
      </c>
      <c r="E25" s="519">
        <v>168612.7776</v>
      </c>
      <c r="F25" s="519">
        <v>273231.75439999998</v>
      </c>
      <c r="G25" s="519">
        <v>58346.826399999998</v>
      </c>
      <c r="H25" s="519">
        <v>34498.705199999997</v>
      </c>
      <c r="I25" s="519">
        <v>8987.3700000000008</v>
      </c>
      <c r="J25" s="519">
        <v>4948.83</v>
      </c>
      <c r="K25" s="519">
        <v>9736.06</v>
      </c>
      <c r="L25" s="519">
        <v>3500.93</v>
      </c>
      <c r="M25" s="519">
        <v>2384.25</v>
      </c>
      <c r="N25" s="519">
        <v>110255.82369999998</v>
      </c>
      <c r="O25" s="542"/>
      <c r="P25" s="543"/>
    </row>
    <row r="26" spans="1:17">
      <c r="A26" s="514"/>
      <c r="B26" s="541" t="s">
        <v>836</v>
      </c>
      <c r="C26" s="519">
        <v>445219.72029999999</v>
      </c>
      <c r="D26" s="507">
        <f t="shared" si="3"/>
        <v>445219.72030000004</v>
      </c>
      <c r="E26" s="519">
        <v>80357.984899999996</v>
      </c>
      <c r="F26" s="519">
        <v>175840.8242</v>
      </c>
      <c r="G26" s="519">
        <v>45177.84</v>
      </c>
      <c r="H26" s="519">
        <v>13732.81</v>
      </c>
      <c r="I26" s="519">
        <v>5473.89</v>
      </c>
      <c r="J26" s="519">
        <v>5748.94</v>
      </c>
      <c r="K26" s="519">
        <v>10993.89</v>
      </c>
      <c r="L26" s="519"/>
      <c r="M26" s="519">
        <v>6232.6</v>
      </c>
      <c r="N26" s="519">
        <v>101660.94119999997</v>
      </c>
      <c r="O26" s="542"/>
      <c r="P26" s="543"/>
    </row>
    <row r="27" spans="1:17">
      <c r="A27" s="514"/>
      <c r="B27" s="541" t="s">
        <v>837</v>
      </c>
      <c r="C27" s="519">
        <v>1028915.5793</v>
      </c>
      <c r="D27" s="507">
        <f t="shared" si="3"/>
        <v>932388.95920000004</v>
      </c>
      <c r="E27" s="519">
        <v>117395.9399</v>
      </c>
      <c r="F27" s="519">
        <v>183018.38769999999</v>
      </c>
      <c r="G27" s="519">
        <v>120216.32889999999</v>
      </c>
      <c r="H27" s="519">
        <v>103015.84819999999</v>
      </c>
      <c r="I27" s="519">
        <v>5664.57</v>
      </c>
      <c r="J27" s="519">
        <v>28589.9467</v>
      </c>
      <c r="K27" s="519">
        <v>9377.5</v>
      </c>
      <c r="L27" s="519">
        <v>21970.66</v>
      </c>
      <c r="M27" s="519"/>
      <c r="N27" s="519">
        <v>343139.77780000016</v>
      </c>
      <c r="O27" s="542"/>
      <c r="P27" s="543"/>
      <c r="Q27" s="543"/>
    </row>
    <row r="28" spans="1:17">
      <c r="A28" s="514">
        <v>4</v>
      </c>
      <c r="B28" s="459" t="s">
        <v>619</v>
      </c>
      <c r="C28" s="519">
        <f>SUM(C29:C34)</f>
        <v>0</v>
      </c>
      <c r="D28" s="507">
        <f t="shared" si="3"/>
        <v>0</v>
      </c>
      <c r="E28" s="519">
        <f t="shared" ref="E28:O28" si="5">SUM(E29:E34)</f>
        <v>0</v>
      </c>
      <c r="F28" s="519">
        <f t="shared" si="5"/>
        <v>0</v>
      </c>
      <c r="G28" s="519">
        <f t="shared" si="5"/>
        <v>0</v>
      </c>
      <c r="H28" s="519">
        <f t="shared" si="5"/>
        <v>0</v>
      </c>
      <c r="I28" s="519">
        <f t="shared" si="5"/>
        <v>0</v>
      </c>
      <c r="J28" s="519">
        <f t="shared" si="5"/>
        <v>0</v>
      </c>
      <c r="K28" s="519">
        <f t="shared" si="5"/>
        <v>0</v>
      </c>
      <c r="L28" s="519">
        <f t="shared" si="5"/>
        <v>0</v>
      </c>
      <c r="M28" s="519">
        <f t="shared" si="5"/>
        <v>0</v>
      </c>
      <c r="N28" s="519">
        <f t="shared" si="5"/>
        <v>0</v>
      </c>
      <c r="O28" s="519">
        <f t="shared" si="5"/>
        <v>0</v>
      </c>
      <c r="P28" s="543"/>
    </row>
    <row r="29" spans="1:17">
      <c r="A29" s="514"/>
      <c r="B29" s="467" t="s">
        <v>832</v>
      </c>
      <c r="C29" s="519"/>
      <c r="D29" s="507">
        <f t="shared" si="3"/>
        <v>0</v>
      </c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42"/>
      <c r="P29" s="543"/>
    </row>
    <row r="30" spans="1:17">
      <c r="A30" s="514"/>
      <c r="B30" s="541" t="s">
        <v>833</v>
      </c>
      <c r="C30" s="519"/>
      <c r="D30" s="507">
        <f t="shared" si="3"/>
        <v>0</v>
      </c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42"/>
      <c r="P30" s="543"/>
    </row>
    <row r="31" spans="1:17">
      <c r="A31" s="514"/>
      <c r="B31" s="541" t="s">
        <v>834</v>
      </c>
      <c r="C31" s="519"/>
      <c r="D31" s="507">
        <f t="shared" si="3"/>
        <v>0</v>
      </c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42"/>
    </row>
    <row r="32" spans="1:17">
      <c r="A32" s="514"/>
      <c r="B32" s="541" t="s">
        <v>835</v>
      </c>
      <c r="C32" s="519"/>
      <c r="D32" s="507">
        <f t="shared" si="3"/>
        <v>0</v>
      </c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42"/>
    </row>
    <row r="33" spans="1:16">
      <c r="A33" s="514"/>
      <c r="B33" s="541" t="s">
        <v>836</v>
      </c>
      <c r="C33" s="519"/>
      <c r="D33" s="507">
        <f t="shared" si="3"/>
        <v>0</v>
      </c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42"/>
    </row>
    <row r="34" spans="1:16">
      <c r="A34" s="514"/>
      <c r="B34" s="541" t="s">
        <v>837</v>
      </c>
      <c r="C34" s="519"/>
      <c r="D34" s="507">
        <f t="shared" si="3"/>
        <v>0</v>
      </c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42"/>
    </row>
    <row r="35" spans="1:16">
      <c r="A35" s="514">
        <v>5</v>
      </c>
      <c r="B35" s="459" t="s">
        <v>620</v>
      </c>
      <c r="C35" s="519">
        <f>SUM(C36:C41)</f>
        <v>555797.57000000007</v>
      </c>
      <c r="D35" s="507">
        <f t="shared" si="3"/>
        <v>555797.56999999995</v>
      </c>
      <c r="E35" s="519">
        <f t="shared" ref="E35:O35" si="6">SUM(E36:E41)</f>
        <v>26752.760000000002</v>
      </c>
      <c r="F35" s="519">
        <f t="shared" si="6"/>
        <v>24563.160000000003</v>
      </c>
      <c r="G35" s="519">
        <f t="shared" si="6"/>
        <v>4744.3999999999996</v>
      </c>
      <c r="H35" s="519">
        <f t="shared" si="6"/>
        <v>6524.4800000000005</v>
      </c>
      <c r="I35" s="519">
        <f t="shared" si="6"/>
        <v>300</v>
      </c>
      <c r="J35" s="519">
        <f t="shared" si="6"/>
        <v>6371.33</v>
      </c>
      <c r="K35" s="519">
        <f t="shared" si="6"/>
        <v>4697.91</v>
      </c>
      <c r="L35" s="519">
        <f t="shared" si="6"/>
        <v>2366.6999999999998</v>
      </c>
      <c r="M35" s="519">
        <f t="shared" si="6"/>
        <v>0</v>
      </c>
      <c r="N35" s="519">
        <f t="shared" si="6"/>
        <v>479476.82999999996</v>
      </c>
      <c r="O35" s="519">
        <f t="shared" si="6"/>
        <v>0</v>
      </c>
    </row>
    <row r="36" spans="1:16">
      <c r="A36" s="514"/>
      <c r="B36" s="467" t="s">
        <v>832</v>
      </c>
      <c r="C36" s="519">
        <v>139786.54999999999</v>
      </c>
      <c r="D36" s="507">
        <f t="shared" si="3"/>
        <v>139786.54999999999</v>
      </c>
      <c r="E36" s="519">
        <v>0</v>
      </c>
      <c r="F36" s="519">
        <v>585.38</v>
      </c>
      <c r="G36" s="519">
        <v>0</v>
      </c>
      <c r="H36" s="519">
        <v>0</v>
      </c>
      <c r="I36" s="519"/>
      <c r="J36" s="519">
        <v>397.74</v>
      </c>
      <c r="K36" s="519"/>
      <c r="L36" s="519">
        <v>0</v>
      </c>
      <c r="M36" s="519">
        <v>0</v>
      </c>
      <c r="N36" s="519">
        <v>138803.43</v>
      </c>
      <c r="O36" s="542"/>
      <c r="P36" s="543"/>
    </row>
    <row r="37" spans="1:16">
      <c r="A37" s="514"/>
      <c r="B37" s="541" t="s">
        <v>833</v>
      </c>
      <c r="C37" s="519">
        <v>116957.32</v>
      </c>
      <c r="D37" s="507">
        <f t="shared" si="3"/>
        <v>116957.32</v>
      </c>
      <c r="E37" s="519">
        <v>1313</v>
      </c>
      <c r="F37" s="519"/>
      <c r="G37" s="519"/>
      <c r="H37" s="519"/>
      <c r="I37" s="519"/>
      <c r="J37" s="519"/>
      <c r="K37" s="519"/>
      <c r="L37" s="519"/>
      <c r="M37" s="519"/>
      <c r="N37" s="519">
        <v>115644.32</v>
      </c>
      <c r="O37" s="542"/>
      <c r="P37" s="543"/>
    </row>
    <row r="38" spans="1:16">
      <c r="A38" s="514"/>
      <c r="B38" s="541" t="s">
        <v>834</v>
      </c>
      <c r="C38" s="519">
        <v>134327.66</v>
      </c>
      <c r="D38" s="507">
        <f t="shared" si="3"/>
        <v>134327.66</v>
      </c>
      <c r="E38" s="519">
        <v>4794.7700000000004</v>
      </c>
      <c r="F38" s="519">
        <v>2466.4899999999998</v>
      </c>
      <c r="G38" s="519"/>
      <c r="H38" s="519"/>
      <c r="I38" s="519"/>
      <c r="J38" s="519"/>
      <c r="K38" s="519"/>
      <c r="L38" s="519">
        <v>336.17</v>
      </c>
      <c r="M38" s="519"/>
      <c r="N38" s="519">
        <v>126730.23000000001</v>
      </c>
      <c r="O38" s="542"/>
      <c r="P38" s="543"/>
    </row>
    <row r="39" spans="1:16">
      <c r="A39" s="514"/>
      <c r="B39" s="541" t="s">
        <v>835</v>
      </c>
      <c r="C39" s="519">
        <v>78893.08</v>
      </c>
      <c r="D39" s="507">
        <f t="shared" si="3"/>
        <v>78893.08</v>
      </c>
      <c r="E39" s="519">
        <v>5508.15</v>
      </c>
      <c r="F39" s="519">
        <v>8594.5300000000007</v>
      </c>
      <c r="G39" s="519">
        <v>760.92</v>
      </c>
      <c r="H39" s="519">
        <v>942.97</v>
      </c>
      <c r="I39" s="519">
        <v>300</v>
      </c>
      <c r="J39" s="519">
        <v>159.1</v>
      </c>
      <c r="K39" s="519">
        <v>392.42</v>
      </c>
      <c r="L39" s="519">
        <v>242.7</v>
      </c>
      <c r="M39" s="519"/>
      <c r="N39" s="519">
        <v>61992.29</v>
      </c>
      <c r="O39" s="542"/>
      <c r="P39" s="543"/>
    </row>
    <row r="40" spans="1:16">
      <c r="A40" s="514"/>
      <c r="B40" s="541" t="s">
        <v>836</v>
      </c>
      <c r="C40" s="519">
        <v>24316.45</v>
      </c>
      <c r="D40" s="507">
        <f t="shared" si="3"/>
        <v>24316.45</v>
      </c>
      <c r="E40" s="519">
        <v>5817.59</v>
      </c>
      <c r="F40" s="519">
        <v>6045.26</v>
      </c>
      <c r="G40" s="519">
        <v>395.4</v>
      </c>
      <c r="H40" s="519">
        <v>846.71</v>
      </c>
      <c r="I40" s="519"/>
      <c r="J40" s="519">
        <v>497.48</v>
      </c>
      <c r="K40" s="519"/>
      <c r="L40" s="519"/>
      <c r="M40" s="519"/>
      <c r="N40" s="519">
        <v>10714.010000000002</v>
      </c>
      <c r="O40" s="542"/>
      <c r="P40" s="543"/>
    </row>
    <row r="41" spans="1:16">
      <c r="A41" s="514"/>
      <c r="B41" s="541" t="s">
        <v>837</v>
      </c>
      <c r="C41" s="519">
        <v>61516.51</v>
      </c>
      <c r="D41" s="507">
        <f t="shared" si="3"/>
        <v>61516.51</v>
      </c>
      <c r="E41" s="519">
        <v>9319.25</v>
      </c>
      <c r="F41" s="519">
        <v>6871.5</v>
      </c>
      <c r="G41" s="519">
        <v>3588.08</v>
      </c>
      <c r="H41" s="519">
        <v>4734.8</v>
      </c>
      <c r="I41" s="519"/>
      <c r="J41" s="519">
        <v>5317.01</v>
      </c>
      <c r="K41" s="519">
        <v>4305.49</v>
      </c>
      <c r="L41" s="519">
        <v>1787.83</v>
      </c>
      <c r="M41" s="519"/>
      <c r="N41" s="519">
        <v>25592.550000000003</v>
      </c>
      <c r="O41" s="542"/>
      <c r="P41" s="543"/>
    </row>
    <row r="42" spans="1:16">
      <c r="A42" s="514">
        <v>6</v>
      </c>
      <c r="B42" s="459" t="s">
        <v>621</v>
      </c>
      <c r="C42" s="519">
        <f>SUM(C43:C48)</f>
        <v>54825.462</v>
      </c>
      <c r="D42" s="507">
        <f t="shared" si="3"/>
        <v>54825.461999999992</v>
      </c>
      <c r="E42" s="519">
        <f t="shared" ref="E42:O42" si="7">SUM(E43:E48)</f>
        <v>5405.95</v>
      </c>
      <c r="F42" s="519">
        <f t="shared" si="7"/>
        <v>41374.991999999998</v>
      </c>
      <c r="G42" s="519">
        <f t="shared" si="7"/>
        <v>499</v>
      </c>
      <c r="H42" s="519">
        <f t="shared" si="7"/>
        <v>2438.4700000000003</v>
      </c>
      <c r="I42" s="519">
        <f t="shared" si="7"/>
        <v>253.84</v>
      </c>
      <c r="J42" s="519">
        <f t="shared" si="7"/>
        <v>1854.91</v>
      </c>
      <c r="K42" s="519">
        <f t="shared" si="7"/>
        <v>999.63</v>
      </c>
      <c r="L42" s="519">
        <f t="shared" si="7"/>
        <v>0</v>
      </c>
      <c r="M42" s="519">
        <f t="shared" si="7"/>
        <v>0</v>
      </c>
      <c r="N42" s="519">
        <f t="shared" si="7"/>
        <v>1998.67</v>
      </c>
      <c r="O42" s="519">
        <f t="shared" si="7"/>
        <v>0</v>
      </c>
      <c r="P42" s="543"/>
    </row>
    <row r="43" spans="1:16">
      <c r="A43" s="514"/>
      <c r="B43" s="467" t="s">
        <v>832</v>
      </c>
      <c r="C43" s="519">
        <v>670.73</v>
      </c>
      <c r="D43" s="507">
        <f t="shared" si="3"/>
        <v>670.73</v>
      </c>
      <c r="E43" s="519">
        <v>0</v>
      </c>
      <c r="F43" s="519">
        <v>416.89</v>
      </c>
      <c r="G43" s="519">
        <v>0</v>
      </c>
      <c r="H43" s="519"/>
      <c r="I43" s="519">
        <v>253.84</v>
      </c>
      <c r="J43" s="519"/>
      <c r="K43" s="519"/>
      <c r="L43" s="519"/>
      <c r="M43" s="519"/>
      <c r="N43" s="519">
        <v>0</v>
      </c>
      <c r="O43" s="542"/>
      <c r="P43" s="543"/>
    </row>
    <row r="44" spans="1:16">
      <c r="A44" s="514"/>
      <c r="B44" s="541" t="s">
        <v>833</v>
      </c>
      <c r="C44" s="519">
        <v>2453.0300000000002</v>
      </c>
      <c r="D44" s="507">
        <f t="shared" si="3"/>
        <v>2453.0299999999997</v>
      </c>
      <c r="E44" s="519">
        <v>245.99</v>
      </c>
      <c r="F44" s="519">
        <v>2207.04</v>
      </c>
      <c r="G44" s="519"/>
      <c r="H44" s="519"/>
      <c r="I44" s="519"/>
      <c r="J44" s="519"/>
      <c r="K44" s="519"/>
      <c r="L44" s="519"/>
      <c r="M44" s="519"/>
      <c r="N44" s="519"/>
      <c r="O44" s="542"/>
      <c r="P44" s="543"/>
    </row>
    <row r="45" spans="1:16">
      <c r="A45" s="514"/>
      <c r="B45" s="541" t="s">
        <v>834</v>
      </c>
      <c r="C45" s="519">
        <v>10039.34</v>
      </c>
      <c r="D45" s="507">
        <f t="shared" si="3"/>
        <v>10039.34</v>
      </c>
      <c r="E45" s="519">
        <v>1699.71</v>
      </c>
      <c r="F45" s="519">
        <v>8339.630000000001</v>
      </c>
      <c r="G45" s="519"/>
      <c r="H45" s="519"/>
      <c r="I45" s="519"/>
      <c r="J45" s="519"/>
      <c r="K45" s="519"/>
      <c r="L45" s="519"/>
      <c r="M45" s="519"/>
      <c r="N45" s="519"/>
      <c r="O45" s="542"/>
      <c r="P45" s="543"/>
    </row>
    <row r="46" spans="1:16">
      <c r="A46" s="514"/>
      <c r="B46" s="541" t="s">
        <v>835</v>
      </c>
      <c r="C46" s="519">
        <v>15802.121999999999</v>
      </c>
      <c r="D46" s="507">
        <f t="shared" si="3"/>
        <v>15802.121999999999</v>
      </c>
      <c r="E46" s="519"/>
      <c r="F46" s="519">
        <v>15802.121999999999</v>
      </c>
      <c r="G46" s="519"/>
      <c r="H46" s="519"/>
      <c r="I46" s="519"/>
      <c r="J46" s="519"/>
      <c r="K46" s="519"/>
      <c r="L46" s="519"/>
      <c r="M46" s="519"/>
      <c r="N46" s="519"/>
      <c r="O46" s="542"/>
      <c r="P46" s="543"/>
    </row>
    <row r="47" spans="1:16">
      <c r="A47" s="514"/>
      <c r="B47" s="541" t="s">
        <v>836</v>
      </c>
      <c r="C47" s="519">
        <v>6499.72</v>
      </c>
      <c r="D47" s="507">
        <f t="shared" si="3"/>
        <v>6499.7200000000012</v>
      </c>
      <c r="E47" s="519">
        <v>0</v>
      </c>
      <c r="F47" s="519">
        <v>5033.7000000000007</v>
      </c>
      <c r="G47" s="519"/>
      <c r="H47" s="519">
        <v>1466.02</v>
      </c>
      <c r="I47" s="519"/>
      <c r="J47" s="519"/>
      <c r="K47" s="519"/>
      <c r="L47" s="519"/>
      <c r="M47" s="519"/>
      <c r="N47" s="519"/>
      <c r="O47" s="542"/>
      <c r="P47" s="543"/>
    </row>
    <row r="48" spans="1:16">
      <c r="A48" s="514"/>
      <c r="B48" s="541" t="s">
        <v>837</v>
      </c>
      <c r="C48" s="519">
        <v>19360.52</v>
      </c>
      <c r="D48" s="507">
        <f t="shared" si="3"/>
        <v>19360.520000000004</v>
      </c>
      <c r="E48" s="519">
        <v>3460.25</v>
      </c>
      <c r="F48" s="519">
        <v>9575.61</v>
      </c>
      <c r="G48" s="519">
        <v>499</v>
      </c>
      <c r="H48" s="519">
        <v>972.45</v>
      </c>
      <c r="I48" s="519"/>
      <c r="J48" s="519">
        <v>1854.91</v>
      </c>
      <c r="K48" s="519">
        <v>999.63</v>
      </c>
      <c r="L48" s="519"/>
      <c r="M48" s="519"/>
      <c r="N48" s="519">
        <v>1998.67</v>
      </c>
      <c r="O48" s="542"/>
      <c r="P48" s="543"/>
    </row>
    <row r="49" spans="1:16">
      <c r="A49" s="514">
        <v>7</v>
      </c>
      <c r="B49" s="459" t="s">
        <v>629</v>
      </c>
      <c r="C49" s="519">
        <f>SUM(C50:C55)</f>
        <v>1385417.9</v>
      </c>
      <c r="D49" s="507">
        <f t="shared" si="3"/>
        <v>1385417.8999999997</v>
      </c>
      <c r="E49" s="519">
        <f t="shared" ref="E49:O49" si="8">SUM(E50:E55)</f>
        <v>191638.04980000001</v>
      </c>
      <c r="F49" s="519">
        <f t="shared" si="8"/>
        <v>495922.78879999992</v>
      </c>
      <c r="G49" s="519">
        <f t="shared" si="8"/>
        <v>283817.25880000001</v>
      </c>
      <c r="H49" s="519">
        <f t="shared" si="8"/>
        <v>89417.510999999999</v>
      </c>
      <c r="I49" s="519">
        <f t="shared" si="8"/>
        <v>24893.9107</v>
      </c>
      <c r="J49" s="519">
        <f t="shared" si="8"/>
        <v>58363.145199999999</v>
      </c>
      <c r="K49" s="519">
        <f t="shared" si="8"/>
        <v>51049.887600000002</v>
      </c>
      <c r="L49" s="519">
        <f t="shared" si="8"/>
        <v>40392.300000000003</v>
      </c>
      <c r="M49" s="519">
        <f t="shared" si="8"/>
        <v>9179.19</v>
      </c>
      <c r="N49" s="519">
        <f t="shared" si="8"/>
        <v>140743.85810000001</v>
      </c>
      <c r="O49" s="519">
        <f t="shared" si="8"/>
        <v>0</v>
      </c>
      <c r="P49" s="543"/>
    </row>
    <row r="50" spans="1:16">
      <c r="A50" s="514"/>
      <c r="B50" s="467" t="s">
        <v>832</v>
      </c>
      <c r="C50" s="519">
        <v>8042.7986000000001</v>
      </c>
      <c r="D50" s="507">
        <f t="shared" si="3"/>
        <v>8042.798600000001</v>
      </c>
      <c r="E50" s="519">
        <v>909.39</v>
      </c>
      <c r="F50" s="519">
        <v>7133.4086000000007</v>
      </c>
      <c r="G50" s="519">
        <v>0</v>
      </c>
      <c r="H50" s="519">
        <v>0</v>
      </c>
      <c r="I50" s="519">
        <v>0</v>
      </c>
      <c r="J50" s="519">
        <v>0</v>
      </c>
      <c r="K50" s="519"/>
      <c r="L50" s="519"/>
      <c r="M50" s="519">
        <v>0</v>
      </c>
      <c r="N50" s="519">
        <v>0</v>
      </c>
      <c r="O50" s="542"/>
      <c r="P50" s="543"/>
    </row>
    <row r="51" spans="1:16">
      <c r="A51" s="514"/>
      <c r="B51" s="541" t="s">
        <v>833</v>
      </c>
      <c r="C51" s="519">
        <v>25348.868299999998</v>
      </c>
      <c r="D51" s="507">
        <f t="shared" si="3"/>
        <v>25348.868300000002</v>
      </c>
      <c r="E51" s="519">
        <v>10695.7348</v>
      </c>
      <c r="F51" s="519">
        <v>13999.2035</v>
      </c>
      <c r="G51" s="519">
        <v>653.92999999999995</v>
      </c>
      <c r="H51" s="519"/>
      <c r="I51" s="519"/>
      <c r="J51" s="519"/>
      <c r="K51" s="519"/>
      <c r="L51" s="519"/>
      <c r="M51" s="519"/>
      <c r="N51" s="519"/>
      <c r="O51" s="542"/>
      <c r="P51" s="543"/>
    </row>
    <row r="52" spans="1:16">
      <c r="A52" s="514"/>
      <c r="B52" s="541" t="s">
        <v>834</v>
      </c>
      <c r="C52" s="519">
        <v>94988.980899999995</v>
      </c>
      <c r="D52" s="507">
        <f t="shared" si="3"/>
        <v>94988.980899999995</v>
      </c>
      <c r="E52" s="519">
        <v>25124.023300000001</v>
      </c>
      <c r="F52" s="519">
        <v>47128.6345</v>
      </c>
      <c r="G52" s="519">
        <v>11563.6949</v>
      </c>
      <c r="H52" s="519"/>
      <c r="I52" s="519">
        <v>4450.25</v>
      </c>
      <c r="J52" s="519"/>
      <c r="K52" s="519">
        <v>4870.6782000000003</v>
      </c>
      <c r="L52" s="519"/>
      <c r="M52" s="519">
        <v>1851.7</v>
      </c>
      <c r="N52" s="519"/>
      <c r="O52" s="542"/>
      <c r="P52" s="543"/>
    </row>
    <row r="53" spans="1:16">
      <c r="A53" s="514"/>
      <c r="B53" s="541" t="s">
        <v>835</v>
      </c>
      <c r="C53" s="519">
        <v>306276.34470000002</v>
      </c>
      <c r="D53" s="507">
        <f t="shared" si="3"/>
        <v>306276.34470000002</v>
      </c>
      <c r="E53" s="519">
        <v>60939.383199999997</v>
      </c>
      <c r="F53" s="519">
        <v>147278.59160000004</v>
      </c>
      <c r="G53" s="519">
        <v>32436.002700000001</v>
      </c>
      <c r="H53" s="519">
        <v>5197.0414000000001</v>
      </c>
      <c r="I53" s="519">
        <v>9319.68</v>
      </c>
      <c r="J53" s="519">
        <v>14139.516100000001</v>
      </c>
      <c r="K53" s="519">
        <v>3465.35</v>
      </c>
      <c r="L53" s="519">
        <v>4332.37</v>
      </c>
      <c r="M53" s="519">
        <v>2307.77</v>
      </c>
      <c r="N53" s="519">
        <v>26860.6397</v>
      </c>
      <c r="O53" s="542"/>
      <c r="P53" s="543"/>
    </row>
    <row r="54" spans="1:16">
      <c r="A54" s="514"/>
      <c r="B54" s="541" t="s">
        <v>836</v>
      </c>
      <c r="C54" s="519">
        <v>285525.77789999999</v>
      </c>
      <c r="D54" s="507">
        <f t="shared" si="3"/>
        <v>285525.77789999999</v>
      </c>
      <c r="E54" s="519">
        <v>46065.98</v>
      </c>
      <c r="F54" s="519">
        <v>154724.0906</v>
      </c>
      <c r="G54" s="519">
        <v>34716.0648</v>
      </c>
      <c r="H54" s="519">
        <v>4084.04</v>
      </c>
      <c r="I54" s="519">
        <v>5225.1499999999996</v>
      </c>
      <c r="J54" s="519">
        <v>8747.31</v>
      </c>
      <c r="K54" s="519">
        <v>10914.2225</v>
      </c>
      <c r="L54" s="519">
        <v>16029.2</v>
      </c>
      <c r="M54" s="519">
        <v>5019.72</v>
      </c>
      <c r="N54" s="519"/>
      <c r="O54" s="542"/>
      <c r="P54" s="543"/>
    </row>
    <row r="55" spans="1:16">
      <c r="A55" s="514"/>
      <c r="B55" s="541" t="s">
        <v>837</v>
      </c>
      <c r="C55" s="519">
        <v>665235.12959999999</v>
      </c>
      <c r="D55" s="507">
        <f t="shared" si="3"/>
        <v>665235.12959999999</v>
      </c>
      <c r="E55" s="519">
        <v>47903.538500000002</v>
      </c>
      <c r="F55" s="519">
        <v>125658.85999999986</v>
      </c>
      <c r="G55" s="519">
        <v>204447.56640000001</v>
      </c>
      <c r="H55" s="519">
        <v>80136.429600000003</v>
      </c>
      <c r="I55" s="519">
        <v>5898.8307000000004</v>
      </c>
      <c r="J55" s="519">
        <v>35476.319100000001</v>
      </c>
      <c r="K55" s="519">
        <v>31799.636900000001</v>
      </c>
      <c r="L55" s="519">
        <v>20030.73</v>
      </c>
      <c r="M55" s="519"/>
      <c r="N55" s="519">
        <v>113883.2184</v>
      </c>
      <c r="O55" s="542"/>
      <c r="P55" s="543"/>
    </row>
    <row r="56" spans="1:16">
      <c r="A56" s="514">
        <v>7</v>
      </c>
      <c r="B56" s="459" t="s">
        <v>622</v>
      </c>
      <c r="C56" s="519">
        <f>C57+C64</f>
        <v>54629839.571100004</v>
      </c>
      <c r="D56" s="507">
        <f t="shared" si="3"/>
        <v>54629839.571099997</v>
      </c>
      <c r="E56" s="519">
        <f t="shared" ref="E56:O56" si="9">E57+E64</f>
        <v>1977634.4891000001</v>
      </c>
      <c r="F56" s="519">
        <f t="shared" si="9"/>
        <v>5564840.5104999999</v>
      </c>
      <c r="G56" s="519">
        <f t="shared" si="9"/>
        <v>9565219.6991999988</v>
      </c>
      <c r="H56" s="519">
        <f t="shared" si="9"/>
        <v>12423210.903000001</v>
      </c>
      <c r="I56" s="519">
        <f t="shared" si="9"/>
        <v>3880101.9954000004</v>
      </c>
      <c r="J56" s="519">
        <f t="shared" si="9"/>
        <v>3479797.7395999995</v>
      </c>
      <c r="K56" s="519">
        <f t="shared" si="9"/>
        <v>2315991.9578</v>
      </c>
      <c r="L56" s="519">
        <f t="shared" si="9"/>
        <v>2014890.2690000001</v>
      </c>
      <c r="M56" s="519">
        <f t="shared" si="9"/>
        <v>1025614.8229</v>
      </c>
      <c r="N56" s="519">
        <f t="shared" si="9"/>
        <v>12382537.184599994</v>
      </c>
      <c r="O56" s="519">
        <f t="shared" si="9"/>
        <v>0</v>
      </c>
      <c r="P56" s="543"/>
    </row>
    <row r="57" spans="1:16">
      <c r="A57" s="514">
        <v>7.1</v>
      </c>
      <c r="B57" s="459" t="s">
        <v>839</v>
      </c>
      <c r="C57" s="519">
        <f>SUM(C58:C63)</f>
        <v>49386787.439800002</v>
      </c>
      <c r="D57" s="507">
        <f t="shared" si="3"/>
        <v>49386787.439799994</v>
      </c>
      <c r="E57" s="519">
        <f t="shared" ref="E57:O57" si="10">SUM(E58:E63)</f>
        <v>1377752.1762000001</v>
      </c>
      <c r="F57" s="519">
        <f t="shared" si="10"/>
        <v>5190431.0100999996</v>
      </c>
      <c r="G57" s="519">
        <f t="shared" si="10"/>
        <v>8945205.9151999988</v>
      </c>
      <c r="H57" s="519">
        <f t="shared" si="10"/>
        <v>10982211.0361</v>
      </c>
      <c r="I57" s="519">
        <f t="shared" si="10"/>
        <v>3397251.0276000001</v>
      </c>
      <c r="J57" s="519">
        <f t="shared" si="10"/>
        <v>3167457.0407999996</v>
      </c>
      <c r="K57" s="519">
        <f t="shared" si="10"/>
        <v>2146980.1419000002</v>
      </c>
      <c r="L57" s="519">
        <f t="shared" si="10"/>
        <v>1887020.459</v>
      </c>
      <c r="M57" s="519">
        <f t="shared" si="10"/>
        <v>787947.44200000004</v>
      </c>
      <c r="N57" s="519">
        <f t="shared" si="10"/>
        <v>11504531.190899994</v>
      </c>
      <c r="O57" s="519">
        <f t="shared" si="10"/>
        <v>0</v>
      </c>
      <c r="P57" s="543"/>
    </row>
    <row r="58" spans="1:16">
      <c r="A58" s="514"/>
      <c r="B58" s="467" t="s">
        <v>832</v>
      </c>
      <c r="C58" s="519">
        <v>0</v>
      </c>
      <c r="D58" s="507">
        <f t="shared" si="3"/>
        <v>0</v>
      </c>
      <c r="E58" s="519">
        <v>0</v>
      </c>
      <c r="F58" s="519">
        <v>0</v>
      </c>
      <c r="G58" s="519">
        <v>0</v>
      </c>
      <c r="H58" s="519"/>
      <c r="I58" s="519"/>
      <c r="J58" s="519"/>
      <c r="K58" s="519"/>
      <c r="L58" s="519">
        <v>0</v>
      </c>
      <c r="M58" s="519">
        <v>0</v>
      </c>
      <c r="N58" s="519">
        <v>0</v>
      </c>
      <c r="O58" s="542"/>
      <c r="P58" s="543"/>
    </row>
    <row r="59" spans="1:16">
      <c r="A59" s="514"/>
      <c r="B59" s="541" t="s">
        <v>833</v>
      </c>
      <c r="C59" s="519">
        <v>7236.1211999999996</v>
      </c>
      <c r="D59" s="507">
        <f t="shared" si="3"/>
        <v>7236.1211999999996</v>
      </c>
      <c r="E59" s="519">
        <v>6229.3178999999991</v>
      </c>
      <c r="F59" s="519">
        <v>1006.8033</v>
      </c>
      <c r="G59" s="519"/>
      <c r="H59" s="519"/>
      <c r="I59" s="519"/>
      <c r="J59" s="519"/>
      <c r="K59" s="519"/>
      <c r="L59" s="519"/>
      <c r="M59" s="519"/>
      <c r="N59" s="519"/>
      <c r="O59" s="542"/>
      <c r="P59" s="543"/>
    </row>
    <row r="60" spans="1:16">
      <c r="A60" s="514"/>
      <c r="B60" s="541" t="s">
        <v>834</v>
      </c>
      <c r="C60" s="519">
        <v>18630.665700000001</v>
      </c>
      <c r="D60" s="507">
        <f t="shared" si="3"/>
        <v>18630.665700000001</v>
      </c>
      <c r="E60" s="519">
        <v>6162.9542000000001</v>
      </c>
      <c r="F60" s="519">
        <v>6976.5915000000005</v>
      </c>
      <c r="G60" s="519"/>
      <c r="H60" s="519"/>
      <c r="I60" s="519"/>
      <c r="J60" s="519">
        <v>1548.72</v>
      </c>
      <c r="K60" s="519"/>
      <c r="L60" s="519">
        <v>1640.26</v>
      </c>
      <c r="M60" s="519"/>
      <c r="N60" s="519">
        <v>2302.1400000000012</v>
      </c>
      <c r="O60" s="542"/>
      <c r="P60" s="543"/>
    </row>
    <row r="61" spans="1:16">
      <c r="A61" s="514"/>
      <c r="B61" s="541" t="s">
        <v>835</v>
      </c>
      <c r="C61" s="519">
        <v>94733.651199999993</v>
      </c>
      <c r="D61" s="507">
        <f t="shared" si="3"/>
        <v>94733.651199999993</v>
      </c>
      <c r="E61" s="519">
        <v>15875.9442</v>
      </c>
      <c r="F61" s="519">
        <v>6754.9763000000003</v>
      </c>
      <c r="G61" s="519"/>
      <c r="H61" s="519">
        <v>13086.1646</v>
      </c>
      <c r="I61" s="519">
        <v>11623.326499999999</v>
      </c>
      <c r="J61" s="519">
        <v>16690.7785</v>
      </c>
      <c r="K61" s="519"/>
      <c r="L61" s="519"/>
      <c r="M61" s="519"/>
      <c r="N61" s="519">
        <v>30702.4611</v>
      </c>
      <c r="O61" s="542"/>
      <c r="P61" s="543"/>
    </row>
    <row r="62" spans="1:16">
      <c r="A62" s="514"/>
      <c r="B62" s="541" t="s">
        <v>836</v>
      </c>
      <c r="C62" s="519">
        <v>273796.30369999999</v>
      </c>
      <c r="D62" s="507">
        <f t="shared" si="3"/>
        <v>273796.30369999999</v>
      </c>
      <c r="E62" s="519">
        <v>13177.3814</v>
      </c>
      <c r="F62" s="519">
        <v>89648.209700000007</v>
      </c>
      <c r="G62" s="519">
        <v>64995.047500000001</v>
      </c>
      <c r="H62" s="519">
        <v>8290.5414999999994</v>
      </c>
      <c r="I62" s="519"/>
      <c r="J62" s="519">
        <v>12593.499400000001</v>
      </c>
      <c r="K62" s="519"/>
      <c r="L62" s="519"/>
      <c r="M62" s="519"/>
      <c r="N62" s="519">
        <v>85091.624199999991</v>
      </c>
      <c r="O62" s="542"/>
      <c r="P62" s="543"/>
    </row>
    <row r="63" spans="1:16">
      <c r="A63" s="514"/>
      <c r="B63" s="541" t="s">
        <v>837</v>
      </c>
      <c r="C63" s="519">
        <v>48992390.697999999</v>
      </c>
      <c r="D63" s="507">
        <f t="shared" si="3"/>
        <v>48992390.697999999</v>
      </c>
      <c r="E63" s="519">
        <v>1336306.5785000001</v>
      </c>
      <c r="F63" s="519">
        <v>5086044.4293</v>
      </c>
      <c r="G63" s="519">
        <v>8880210.8676999994</v>
      </c>
      <c r="H63" s="519">
        <v>10960834.33</v>
      </c>
      <c r="I63" s="519">
        <v>3385627.7011000002</v>
      </c>
      <c r="J63" s="519">
        <v>3136624.0428999998</v>
      </c>
      <c r="K63" s="519">
        <v>2146980.1419000002</v>
      </c>
      <c r="L63" s="519">
        <v>1885380.199</v>
      </c>
      <c r="M63" s="519">
        <v>787947.44200000004</v>
      </c>
      <c r="N63" s="519">
        <v>11386434.965599995</v>
      </c>
      <c r="O63" s="542"/>
      <c r="P63" s="543"/>
    </row>
    <row r="64" spans="1:16" ht="33.75">
      <c r="A64" s="514">
        <v>7.2</v>
      </c>
      <c r="B64" s="480" t="s">
        <v>840</v>
      </c>
      <c r="C64" s="519">
        <f>SUM(C65:C70)</f>
        <v>5243052.1313000005</v>
      </c>
      <c r="D64" s="507">
        <f t="shared" si="3"/>
        <v>5243052.1313000005</v>
      </c>
      <c r="E64" s="519">
        <f t="shared" ref="E64:O64" si="11">SUM(E65:E70)</f>
        <v>599882.31290000002</v>
      </c>
      <c r="F64" s="519">
        <f t="shared" si="11"/>
        <v>374409.50040000002</v>
      </c>
      <c r="G64" s="519">
        <f t="shared" si="11"/>
        <v>620013.78399999999</v>
      </c>
      <c r="H64" s="519">
        <f t="shared" si="11"/>
        <v>1440999.8669</v>
      </c>
      <c r="I64" s="519">
        <f t="shared" si="11"/>
        <v>482850.96779999998</v>
      </c>
      <c r="J64" s="519">
        <f t="shared" si="11"/>
        <v>312340.69880000001</v>
      </c>
      <c r="K64" s="519">
        <f t="shared" si="11"/>
        <v>169011.81589999999</v>
      </c>
      <c r="L64" s="519">
        <f t="shared" si="11"/>
        <v>127869.81</v>
      </c>
      <c r="M64" s="519">
        <f t="shared" si="11"/>
        <v>237667.38089999999</v>
      </c>
      <c r="N64" s="519">
        <f t="shared" si="11"/>
        <v>878005.99369999999</v>
      </c>
      <c r="O64" s="519">
        <f t="shared" si="11"/>
        <v>0</v>
      </c>
      <c r="P64" s="543"/>
    </row>
    <row r="65" spans="1:15">
      <c r="A65" s="544"/>
      <c r="B65" s="467" t="s">
        <v>832</v>
      </c>
      <c r="C65" s="519">
        <v>0</v>
      </c>
      <c r="D65" s="507">
        <f t="shared" si="3"/>
        <v>0</v>
      </c>
      <c r="E65" s="519"/>
      <c r="F65" s="519"/>
      <c r="G65" s="519">
        <v>0</v>
      </c>
      <c r="H65" s="519"/>
      <c r="I65" s="519"/>
      <c r="J65" s="519"/>
      <c r="K65" s="519"/>
      <c r="L65" s="519"/>
      <c r="M65" s="519"/>
      <c r="N65" s="519">
        <v>0</v>
      </c>
      <c r="O65" s="542"/>
    </row>
    <row r="66" spans="1:15">
      <c r="A66" s="544"/>
      <c r="B66" s="541" t="s">
        <v>833</v>
      </c>
      <c r="C66" s="519"/>
      <c r="D66" s="507">
        <f t="shared" si="3"/>
        <v>0</v>
      </c>
      <c r="E66" s="519"/>
      <c r="F66" s="519"/>
      <c r="G66" s="519"/>
      <c r="H66" s="519"/>
      <c r="I66" s="519"/>
      <c r="J66" s="519"/>
      <c r="K66" s="519"/>
      <c r="L66" s="519"/>
      <c r="M66" s="519"/>
      <c r="N66" s="519"/>
      <c r="O66" s="542"/>
    </row>
    <row r="67" spans="1:15">
      <c r="A67" s="544"/>
      <c r="B67" s="541" t="s">
        <v>834</v>
      </c>
      <c r="C67" s="519"/>
      <c r="D67" s="507">
        <f t="shared" si="3"/>
        <v>0</v>
      </c>
      <c r="E67" s="519"/>
      <c r="F67" s="519"/>
      <c r="G67" s="519"/>
      <c r="H67" s="519"/>
      <c r="I67" s="519"/>
      <c r="J67" s="519"/>
      <c r="K67" s="519"/>
      <c r="L67" s="519"/>
      <c r="M67" s="519"/>
      <c r="N67" s="519"/>
      <c r="O67" s="542"/>
    </row>
    <row r="68" spans="1:15">
      <c r="A68" s="544"/>
      <c r="B68" s="541" t="s">
        <v>835</v>
      </c>
      <c r="C68" s="519"/>
      <c r="D68" s="507">
        <f t="shared" si="3"/>
        <v>0</v>
      </c>
      <c r="E68" s="519"/>
      <c r="F68" s="519"/>
      <c r="G68" s="519"/>
      <c r="H68" s="519"/>
      <c r="I68" s="519"/>
      <c r="J68" s="519"/>
      <c r="K68" s="519"/>
      <c r="L68" s="519"/>
      <c r="M68" s="519"/>
      <c r="N68" s="519"/>
      <c r="O68" s="542"/>
    </row>
    <row r="69" spans="1:15">
      <c r="A69" s="544"/>
      <c r="B69" s="541" t="s">
        <v>836</v>
      </c>
      <c r="C69" s="519">
        <v>13950.9539</v>
      </c>
      <c r="D69" s="507">
        <f t="shared" si="3"/>
        <v>13950.9539</v>
      </c>
      <c r="E69" s="519"/>
      <c r="F69" s="519">
        <v>13950.9539</v>
      </c>
      <c r="G69" s="519"/>
      <c r="H69" s="519"/>
      <c r="I69" s="519"/>
      <c r="J69" s="519"/>
      <c r="K69" s="519"/>
      <c r="L69" s="519"/>
      <c r="M69" s="519"/>
      <c r="N69" s="519"/>
      <c r="O69" s="542"/>
    </row>
    <row r="70" spans="1:15">
      <c r="A70" s="544"/>
      <c r="B70" s="541" t="s">
        <v>837</v>
      </c>
      <c r="C70" s="519">
        <v>5229101.1774000004</v>
      </c>
      <c r="D70" s="507">
        <f t="shared" si="3"/>
        <v>5229101.1774000004</v>
      </c>
      <c r="E70" s="519">
        <v>599882.31290000002</v>
      </c>
      <c r="F70" s="519">
        <v>360458.5465</v>
      </c>
      <c r="G70" s="519">
        <v>620013.78399999999</v>
      </c>
      <c r="H70" s="519">
        <v>1440999.8669</v>
      </c>
      <c r="I70" s="519">
        <v>482850.96779999998</v>
      </c>
      <c r="J70" s="519">
        <v>312340.69880000001</v>
      </c>
      <c r="K70" s="519">
        <v>169011.81589999999</v>
      </c>
      <c r="L70" s="519">
        <v>127869.81</v>
      </c>
      <c r="M70" s="519">
        <v>237667.38089999999</v>
      </c>
      <c r="N70" s="519">
        <v>878005.99369999999</v>
      </c>
      <c r="O70" s="542"/>
    </row>
    <row r="71" spans="1:15">
      <c r="A71" s="514">
        <v>7.3</v>
      </c>
      <c r="B71" s="545" t="s">
        <v>841</v>
      </c>
      <c r="C71" s="519"/>
      <c r="D71" s="507">
        <f t="shared" si="3"/>
        <v>0</v>
      </c>
      <c r="E71" s="519"/>
      <c r="F71" s="519"/>
      <c r="G71" s="519"/>
      <c r="H71" s="519"/>
      <c r="I71" s="519"/>
      <c r="J71" s="519"/>
      <c r="K71" s="519"/>
      <c r="L71" s="519"/>
      <c r="M71" s="519"/>
      <c r="N71" s="519"/>
      <c r="O71" s="542"/>
    </row>
    <row r="72" spans="1:15">
      <c r="A72" s="541"/>
      <c r="B72" s="546" t="s">
        <v>832</v>
      </c>
      <c r="C72" s="519"/>
      <c r="D72" s="507">
        <f t="shared" si="3"/>
        <v>0</v>
      </c>
      <c r="E72" s="519"/>
      <c r="F72" s="519"/>
      <c r="G72" s="519"/>
      <c r="H72" s="519"/>
      <c r="I72" s="519"/>
      <c r="J72" s="519"/>
      <c r="K72" s="519"/>
      <c r="L72" s="519"/>
      <c r="M72" s="519"/>
      <c r="N72" s="519"/>
      <c r="O72" s="542"/>
    </row>
    <row r="73" spans="1:15">
      <c r="A73" s="541"/>
      <c r="B73" s="547" t="s">
        <v>833</v>
      </c>
      <c r="C73" s="519"/>
      <c r="D73" s="507">
        <f t="shared" ref="D73:D77" si="12">SUM(E73:O73)</f>
        <v>0</v>
      </c>
      <c r="E73" s="519"/>
      <c r="F73" s="519"/>
      <c r="G73" s="519"/>
      <c r="H73" s="519"/>
      <c r="I73" s="519"/>
      <c r="J73" s="519"/>
      <c r="K73" s="519"/>
      <c r="L73" s="519"/>
      <c r="M73" s="519"/>
      <c r="N73" s="519"/>
      <c r="O73" s="542"/>
    </row>
    <row r="74" spans="1:15">
      <c r="A74" s="541"/>
      <c r="B74" s="547" t="s">
        <v>834</v>
      </c>
      <c r="C74" s="519"/>
      <c r="D74" s="507">
        <f t="shared" si="12"/>
        <v>0</v>
      </c>
      <c r="E74" s="519"/>
      <c r="F74" s="519"/>
      <c r="G74" s="519"/>
      <c r="H74" s="519"/>
      <c r="I74" s="519"/>
      <c r="J74" s="519"/>
      <c r="K74" s="519"/>
      <c r="L74" s="519"/>
      <c r="M74" s="519"/>
      <c r="N74" s="519"/>
      <c r="O74" s="542"/>
    </row>
    <row r="75" spans="1:15">
      <c r="A75" s="541"/>
      <c r="B75" s="547" t="s">
        <v>835</v>
      </c>
      <c r="C75" s="519"/>
      <c r="D75" s="507">
        <f t="shared" si="12"/>
        <v>0</v>
      </c>
      <c r="E75" s="519"/>
      <c r="F75" s="519"/>
      <c r="G75" s="519"/>
      <c r="H75" s="519"/>
      <c r="I75" s="519"/>
      <c r="J75" s="519"/>
      <c r="K75" s="519"/>
      <c r="L75" s="519"/>
      <c r="M75" s="519"/>
      <c r="N75" s="519"/>
      <c r="O75" s="542"/>
    </row>
    <row r="76" spans="1:15">
      <c r="A76" s="541"/>
      <c r="B76" s="547" t="s">
        <v>836</v>
      </c>
      <c r="C76" s="519"/>
      <c r="D76" s="507">
        <f t="shared" si="12"/>
        <v>0</v>
      </c>
      <c r="E76" s="519"/>
      <c r="F76" s="519"/>
      <c r="G76" s="519"/>
      <c r="H76" s="519"/>
      <c r="I76" s="519"/>
      <c r="J76" s="519"/>
      <c r="K76" s="519"/>
      <c r="L76" s="519"/>
      <c r="M76" s="519"/>
      <c r="N76" s="519"/>
      <c r="O76" s="542"/>
    </row>
    <row r="77" spans="1:15">
      <c r="A77" s="541"/>
      <c r="B77" s="547" t="s">
        <v>837</v>
      </c>
      <c r="C77" s="519"/>
      <c r="D77" s="507">
        <f t="shared" si="12"/>
        <v>0</v>
      </c>
      <c r="E77" s="519"/>
      <c r="F77" s="519"/>
      <c r="G77" s="519"/>
      <c r="H77" s="519"/>
      <c r="I77" s="519"/>
      <c r="J77" s="519"/>
      <c r="K77" s="519"/>
      <c r="L77" s="519"/>
      <c r="M77" s="519"/>
      <c r="N77" s="519"/>
      <c r="O77" s="542"/>
    </row>
    <row r="78" spans="1:15">
      <c r="A78" s="436"/>
      <c r="B78" s="548"/>
      <c r="C78" s="549"/>
      <c r="D78" s="549"/>
      <c r="E78" s="550"/>
      <c r="F78" s="551"/>
      <c r="G78" s="551"/>
      <c r="H78" s="551"/>
      <c r="I78" s="551"/>
      <c r="J78" s="551"/>
      <c r="K78" s="551"/>
      <c r="L78" s="551"/>
      <c r="M78" s="551"/>
      <c r="N78" s="551"/>
      <c r="O78" s="551"/>
    </row>
    <row r="79" spans="1:15">
      <c r="B79" s="535"/>
      <c r="C79" s="552"/>
      <c r="D79" s="553"/>
      <c r="E79" s="554"/>
      <c r="F79" s="555"/>
      <c r="G79" s="555"/>
      <c r="H79" s="555"/>
      <c r="I79" s="555"/>
      <c r="J79" s="555"/>
      <c r="K79" s="555"/>
      <c r="L79" s="555"/>
      <c r="M79" s="555"/>
      <c r="N79" s="555"/>
      <c r="O79" s="555"/>
    </row>
    <row r="80" spans="1:15" ht="45">
      <c r="A80" s="556"/>
      <c r="B80" s="557" t="s">
        <v>842</v>
      </c>
      <c r="C80" s="452" t="s">
        <v>426</v>
      </c>
      <c r="D80" s="455" t="s">
        <v>843</v>
      </c>
      <c r="E80" s="452" t="s">
        <v>844</v>
      </c>
      <c r="F80" s="452" t="s">
        <v>845</v>
      </c>
      <c r="G80" s="452" t="s">
        <v>846</v>
      </c>
      <c r="H80" s="452" t="s">
        <v>847</v>
      </c>
      <c r="I80" s="452" t="s">
        <v>848</v>
      </c>
      <c r="J80" s="452" t="s">
        <v>849</v>
      </c>
      <c r="K80" s="452" t="s">
        <v>850</v>
      </c>
      <c r="L80" s="452" t="s">
        <v>851</v>
      </c>
      <c r="M80" s="452" t="s">
        <v>852</v>
      </c>
      <c r="N80" s="452" t="s">
        <v>853</v>
      </c>
      <c r="O80" s="452" t="s">
        <v>854</v>
      </c>
    </row>
    <row r="81" spans="1:15">
      <c r="A81" s="558">
        <v>1</v>
      </c>
      <c r="B81" s="520" t="s">
        <v>610</v>
      </c>
      <c r="C81" s="559"/>
      <c r="D81" s="560">
        <f>SUM(E81:O81)</f>
        <v>0</v>
      </c>
      <c r="E81" s="559"/>
      <c r="F81" s="559"/>
      <c r="G81" s="559"/>
      <c r="H81" s="559"/>
      <c r="I81" s="559"/>
      <c r="J81" s="559"/>
      <c r="K81" s="559"/>
      <c r="L81" s="559"/>
      <c r="M81" s="559"/>
      <c r="N81" s="559"/>
      <c r="O81" s="559"/>
    </row>
    <row r="82" spans="1:15">
      <c r="A82" s="561">
        <v>2</v>
      </c>
      <c r="B82" s="459" t="s">
        <v>611</v>
      </c>
      <c r="C82" s="559"/>
      <c r="D82" s="560">
        <f t="shared" ref="D82:D96" si="13">SUM(E82:O82)</f>
        <v>0</v>
      </c>
      <c r="E82" s="559"/>
      <c r="F82" s="559"/>
      <c r="G82" s="559"/>
      <c r="H82" s="559"/>
      <c r="I82" s="559"/>
      <c r="J82" s="559"/>
      <c r="K82" s="559"/>
      <c r="L82" s="559"/>
      <c r="M82" s="559"/>
      <c r="N82" s="559"/>
      <c r="O82" s="559"/>
    </row>
    <row r="83" spans="1:15">
      <c r="A83" s="561">
        <v>3</v>
      </c>
      <c r="B83" s="459" t="s">
        <v>612</v>
      </c>
      <c r="C83" s="559">
        <v>2506051.8615999999</v>
      </c>
      <c r="D83" s="560">
        <f t="shared" si="13"/>
        <v>793299.05900000001</v>
      </c>
      <c r="E83" s="559">
        <v>104318.72960000001</v>
      </c>
      <c r="F83" s="559">
        <v>241586.56</v>
      </c>
      <c r="G83" s="559">
        <v>149787.28649999999</v>
      </c>
      <c r="H83" s="559">
        <v>63046.532500000001</v>
      </c>
      <c r="I83" s="559">
        <v>117651.88740000001</v>
      </c>
      <c r="J83" s="559">
        <v>77435.1973</v>
      </c>
      <c r="K83" s="559">
        <v>28259.985700000001</v>
      </c>
      <c r="L83" s="559">
        <v>9377.5</v>
      </c>
      <c r="M83" s="559">
        <v>1835.38</v>
      </c>
      <c r="N83" s="559"/>
      <c r="O83" s="559"/>
    </row>
    <row r="84" spans="1:15">
      <c r="A84" s="561">
        <v>3.1</v>
      </c>
      <c r="B84" s="475" t="s">
        <v>855</v>
      </c>
      <c r="C84" s="559"/>
      <c r="D84" s="560">
        <f t="shared" si="13"/>
        <v>0</v>
      </c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</row>
    <row r="85" spans="1:15">
      <c r="A85" s="561">
        <v>4</v>
      </c>
      <c r="B85" s="459" t="s">
        <v>619</v>
      </c>
      <c r="C85" s="559">
        <v>96526.6201</v>
      </c>
      <c r="D85" s="560">
        <f t="shared" si="13"/>
        <v>0</v>
      </c>
      <c r="E85" s="559"/>
      <c r="F85" s="559"/>
      <c r="G85" s="559"/>
      <c r="H85" s="559"/>
      <c r="I85" s="559"/>
      <c r="J85" s="559"/>
      <c r="K85" s="559"/>
      <c r="L85" s="559"/>
      <c r="M85" s="559"/>
      <c r="N85" s="559"/>
      <c r="O85" s="559"/>
    </row>
    <row r="86" spans="1:15">
      <c r="A86" s="561">
        <v>5</v>
      </c>
      <c r="B86" s="459" t="s">
        <v>620</v>
      </c>
      <c r="C86" s="559">
        <v>555797.56999999995</v>
      </c>
      <c r="D86" s="560">
        <f t="shared" si="13"/>
        <v>0</v>
      </c>
      <c r="E86" s="559"/>
      <c r="F86" s="559"/>
      <c r="G86" s="559"/>
      <c r="H86" s="559"/>
      <c r="I86" s="559"/>
      <c r="J86" s="559"/>
      <c r="K86" s="559"/>
      <c r="L86" s="559"/>
      <c r="M86" s="559"/>
      <c r="N86" s="559"/>
      <c r="O86" s="559"/>
    </row>
    <row r="87" spans="1:15">
      <c r="A87" s="561">
        <v>6</v>
      </c>
      <c r="B87" s="459" t="s">
        <v>621</v>
      </c>
      <c r="C87" s="559">
        <v>54825.462</v>
      </c>
      <c r="D87" s="560">
        <f t="shared" si="13"/>
        <v>8452.880000000001</v>
      </c>
      <c r="E87" s="559">
        <v>1960.85</v>
      </c>
      <c r="F87" s="559"/>
      <c r="G87" s="559">
        <v>1854.91</v>
      </c>
      <c r="H87" s="559"/>
      <c r="I87" s="559">
        <v>999.63</v>
      </c>
      <c r="J87" s="559">
        <v>1998.67</v>
      </c>
      <c r="K87" s="559">
        <v>666.37</v>
      </c>
      <c r="L87" s="559">
        <v>972.45</v>
      </c>
      <c r="M87" s="559"/>
      <c r="N87" s="559"/>
      <c r="O87" s="559"/>
    </row>
    <row r="88" spans="1:15">
      <c r="A88" s="561">
        <v>7</v>
      </c>
      <c r="B88" s="480" t="s">
        <v>622</v>
      </c>
      <c r="C88" s="559"/>
      <c r="D88" s="560">
        <f t="shared" si="13"/>
        <v>0</v>
      </c>
      <c r="E88" s="559"/>
      <c r="F88" s="559"/>
      <c r="G88" s="559"/>
      <c r="H88" s="559"/>
      <c r="I88" s="559"/>
      <c r="J88" s="559"/>
      <c r="K88" s="559"/>
      <c r="L88" s="559"/>
      <c r="M88" s="559"/>
      <c r="N88" s="559"/>
      <c r="O88" s="559"/>
    </row>
    <row r="89" spans="1:15" ht="22.5">
      <c r="A89" s="561">
        <v>7.1</v>
      </c>
      <c r="B89" s="480" t="s">
        <v>623</v>
      </c>
      <c r="C89" s="559">
        <v>49386787.439800002</v>
      </c>
      <c r="D89" s="560">
        <f t="shared" si="13"/>
        <v>48314830.283600003</v>
      </c>
      <c r="E89" s="559">
        <v>243388.38579999999</v>
      </c>
      <c r="F89" s="559">
        <v>1151019.7923000001</v>
      </c>
      <c r="G89" s="559">
        <v>1544424.5403</v>
      </c>
      <c r="H89" s="559">
        <v>3059367.7330999998</v>
      </c>
      <c r="I89" s="559">
        <v>6090102.4024</v>
      </c>
      <c r="J89" s="559">
        <v>7435451.4782999996</v>
      </c>
      <c r="K89" s="559">
        <v>11115439.508400001</v>
      </c>
      <c r="L89" s="559">
        <v>13506067.924900001</v>
      </c>
      <c r="M89" s="559">
        <v>2982187.8412000001</v>
      </c>
      <c r="N89" s="559">
        <v>871336.37159999995</v>
      </c>
      <c r="O89" s="559">
        <v>316044.30530000001</v>
      </c>
    </row>
    <row r="90" spans="1:15" ht="22.5">
      <c r="A90" s="561" t="s">
        <v>856</v>
      </c>
      <c r="B90" s="480" t="s">
        <v>615</v>
      </c>
      <c r="C90" s="559"/>
      <c r="D90" s="560">
        <f t="shared" si="13"/>
        <v>0</v>
      </c>
      <c r="E90" s="559"/>
      <c r="F90" s="559"/>
      <c r="G90" s="559"/>
      <c r="H90" s="559"/>
      <c r="I90" s="559"/>
      <c r="J90" s="559"/>
      <c r="K90" s="559"/>
      <c r="L90" s="559"/>
      <c r="M90" s="559"/>
      <c r="N90" s="559"/>
      <c r="O90" s="559"/>
    </row>
    <row r="91" spans="1:15" ht="45">
      <c r="A91" s="561">
        <v>7.2</v>
      </c>
      <c r="B91" s="480" t="s">
        <v>625</v>
      </c>
      <c r="C91" s="559">
        <v>4918088.2566</v>
      </c>
      <c r="D91" s="560">
        <f t="shared" si="13"/>
        <v>4693045.9179000007</v>
      </c>
      <c r="E91" s="559">
        <v>0</v>
      </c>
      <c r="F91" s="559">
        <v>51706.9139</v>
      </c>
      <c r="G91" s="559">
        <v>312873.14299999998</v>
      </c>
      <c r="H91" s="559">
        <v>100740.5046</v>
      </c>
      <c r="I91" s="559">
        <v>681111.32290000003</v>
      </c>
      <c r="J91" s="559">
        <v>603062.53090000001</v>
      </c>
      <c r="K91" s="559">
        <v>949263.69220000005</v>
      </c>
      <c r="L91" s="559">
        <v>1428038.4182</v>
      </c>
      <c r="M91" s="559">
        <v>305067.89399999997</v>
      </c>
      <c r="N91" s="559"/>
      <c r="O91" s="559">
        <v>261181.4982</v>
      </c>
    </row>
    <row r="92" spans="1:15" ht="22.5">
      <c r="A92" s="561" t="s">
        <v>857</v>
      </c>
      <c r="B92" s="480" t="s">
        <v>615</v>
      </c>
      <c r="C92" s="559"/>
      <c r="D92" s="560">
        <f t="shared" si="13"/>
        <v>0</v>
      </c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</row>
    <row r="93" spans="1:15" ht="56.25">
      <c r="A93" s="561">
        <v>7.3</v>
      </c>
      <c r="B93" s="480" t="s">
        <v>627</v>
      </c>
      <c r="C93" s="559">
        <v>324963.87469999999</v>
      </c>
      <c r="D93" s="560">
        <f t="shared" si="13"/>
        <v>0</v>
      </c>
      <c r="E93" s="559"/>
      <c r="F93" s="559"/>
      <c r="G93" s="559"/>
      <c r="H93" s="559"/>
      <c r="I93" s="559"/>
      <c r="J93" s="559"/>
      <c r="K93" s="559"/>
      <c r="L93" s="559"/>
      <c r="M93" s="559"/>
      <c r="N93" s="559"/>
      <c r="O93" s="559"/>
    </row>
    <row r="94" spans="1:15" ht="22.5">
      <c r="A94" s="561" t="s">
        <v>858</v>
      </c>
      <c r="B94" s="480" t="s">
        <v>615</v>
      </c>
      <c r="C94" s="559"/>
      <c r="D94" s="560">
        <f t="shared" si="13"/>
        <v>0</v>
      </c>
      <c r="E94" s="559"/>
      <c r="F94" s="559"/>
      <c r="G94" s="559"/>
      <c r="H94" s="559"/>
      <c r="I94" s="559"/>
      <c r="J94" s="559"/>
      <c r="K94" s="559"/>
      <c r="L94" s="559"/>
      <c r="M94" s="559"/>
      <c r="N94" s="559"/>
      <c r="O94" s="559"/>
    </row>
    <row r="95" spans="1:15">
      <c r="A95" s="562">
        <v>7.4</v>
      </c>
      <c r="B95" s="563" t="s">
        <v>629</v>
      </c>
      <c r="C95" s="559">
        <v>1385417.9</v>
      </c>
      <c r="D95" s="560">
        <f t="shared" si="13"/>
        <v>723896.85749999993</v>
      </c>
      <c r="E95" s="559">
        <v>107571.68429999999</v>
      </c>
      <c r="F95" s="559">
        <v>118937.24559999999</v>
      </c>
      <c r="G95" s="559">
        <v>158007.55189999999</v>
      </c>
      <c r="H95" s="559">
        <v>58471.936399999999</v>
      </c>
      <c r="I95" s="559">
        <v>49843.4548</v>
      </c>
      <c r="J95" s="559">
        <v>51420.036500000002</v>
      </c>
      <c r="K95" s="559">
        <v>142483.6354</v>
      </c>
      <c r="L95" s="559">
        <v>12189.500099999999</v>
      </c>
      <c r="M95" s="559">
        <v>24971.8125</v>
      </c>
      <c r="N95" s="559"/>
      <c r="O95" s="559"/>
    </row>
    <row r="96" spans="1:15" ht="22.5">
      <c r="A96" s="564" t="s">
        <v>859</v>
      </c>
      <c r="B96" s="563" t="s">
        <v>615</v>
      </c>
      <c r="C96" s="559"/>
      <c r="D96" s="560">
        <f t="shared" si="13"/>
        <v>0</v>
      </c>
      <c r="E96" s="559"/>
      <c r="F96" s="559"/>
      <c r="G96" s="559"/>
      <c r="H96" s="559"/>
      <c r="I96" s="559"/>
      <c r="J96" s="559"/>
      <c r="K96" s="559"/>
      <c r="L96" s="559"/>
      <c r="M96" s="559"/>
      <c r="N96" s="559"/>
      <c r="O96" s="55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39"/>
  <sheetViews>
    <sheetView zoomScale="85" zoomScaleNormal="85" workbookViewId="0">
      <pane xSplit="1" ySplit="5" topLeftCell="B6" activePane="bottomRight" state="frozen"/>
      <selection activeCell="C6" sqref="C6"/>
      <selection pane="topRight" activeCell="C6" sqref="C6"/>
      <selection pane="bottomLeft" activeCell="C6" sqref="C6"/>
      <selection pane="bottomRight" activeCell="B2" sqref="B2"/>
    </sheetView>
  </sheetViews>
  <sheetFormatPr defaultRowHeight="15.75"/>
  <cols>
    <col min="1" max="1" width="9.5703125" style="16" bestFit="1" customWidth="1"/>
    <col min="2" max="2" width="86" style="13" customWidth="1"/>
    <col min="3" max="3" width="13.28515625" style="13" bestFit="1" customWidth="1"/>
    <col min="4" max="7" width="13.28515625" style="2" bestFit="1" customWidth="1"/>
    <col min="8" max="8" width="13.28515625" style="2" customWidth="1"/>
    <col min="9" max="14" width="6.7109375" customWidth="1"/>
  </cols>
  <sheetData>
    <row r="1" spans="1:13">
      <c r="A1" s="14" t="s">
        <v>199</v>
      </c>
      <c r="B1" s="13" t="s">
        <v>395</v>
      </c>
    </row>
    <row r="2" spans="1:13">
      <c r="A2" s="14" t="s">
        <v>200</v>
      </c>
      <c r="B2" s="315">
        <v>43008</v>
      </c>
      <c r="C2" s="26"/>
      <c r="D2" s="15"/>
      <c r="E2" s="15"/>
      <c r="F2" s="15"/>
      <c r="G2" s="15"/>
      <c r="H2" s="15"/>
      <c r="I2" s="1"/>
    </row>
    <row r="3" spans="1:13">
      <c r="A3" s="14"/>
      <c r="C3" s="26"/>
      <c r="D3" s="15"/>
      <c r="E3" s="15"/>
      <c r="F3" s="15"/>
      <c r="G3" s="15"/>
      <c r="H3" s="15"/>
      <c r="I3" s="1"/>
    </row>
    <row r="4" spans="1:13" ht="16.5" thickBot="1">
      <c r="A4" s="308" t="s">
        <v>346</v>
      </c>
      <c r="B4" s="309" t="s">
        <v>235</v>
      </c>
      <c r="C4" s="304"/>
      <c r="D4" s="304"/>
      <c r="E4" s="304"/>
      <c r="F4" s="305"/>
      <c r="G4" s="305"/>
      <c r="H4" s="305"/>
      <c r="I4" s="1"/>
    </row>
    <row r="5" spans="1:13" ht="15">
      <c r="A5" s="310" t="s">
        <v>29</v>
      </c>
      <c r="B5" s="311"/>
      <c r="C5" s="313">
        <f>B2</f>
        <v>43008</v>
      </c>
      <c r="D5" s="313">
        <v>42916</v>
      </c>
      <c r="E5" s="313">
        <v>42825</v>
      </c>
      <c r="F5" s="313">
        <v>42735</v>
      </c>
      <c r="G5" s="314">
        <v>42643</v>
      </c>
      <c r="H5" s="327"/>
    </row>
    <row r="6" spans="1:13" ht="15">
      <c r="A6" s="108"/>
      <c r="B6" s="29" t="s">
        <v>194</v>
      </c>
      <c r="C6" s="306"/>
      <c r="D6" s="306"/>
      <c r="E6" s="307"/>
      <c r="F6" s="307"/>
      <c r="G6" s="307"/>
      <c r="H6" s="328"/>
    </row>
    <row r="7" spans="1:13" ht="15">
      <c r="A7" s="108"/>
      <c r="B7" s="30" t="s">
        <v>201</v>
      </c>
      <c r="C7" s="195"/>
      <c r="D7" s="195"/>
      <c r="E7" s="196"/>
      <c r="F7" s="196"/>
      <c r="G7" s="196"/>
      <c r="H7" s="328"/>
    </row>
    <row r="8" spans="1:13" ht="15">
      <c r="A8" s="109">
        <v>1</v>
      </c>
      <c r="B8" s="193" t="s">
        <v>26</v>
      </c>
      <c r="C8" s="273">
        <v>164493368.35699999</v>
      </c>
      <c r="D8" s="273">
        <v>157220301.04800001</v>
      </c>
      <c r="E8" s="273">
        <v>174643979.42289999</v>
      </c>
      <c r="F8" s="273">
        <v>171167842.20319998</v>
      </c>
      <c r="G8" s="273">
        <v>156036051.977</v>
      </c>
      <c r="H8" s="329"/>
      <c r="I8" s="326"/>
      <c r="J8" s="326"/>
      <c r="K8" s="326"/>
      <c r="L8" s="326"/>
      <c r="M8" s="326"/>
    </row>
    <row r="9" spans="1:13" ht="15">
      <c r="A9" s="109">
        <v>2</v>
      </c>
      <c r="B9" s="193" t="s">
        <v>96</v>
      </c>
      <c r="C9" s="273">
        <v>164493368.35699999</v>
      </c>
      <c r="D9" s="273">
        <v>157220301.04800001</v>
      </c>
      <c r="E9" s="273">
        <v>174643979.42289999</v>
      </c>
      <c r="F9" s="273">
        <v>171167842.20319998</v>
      </c>
      <c r="G9" s="273">
        <v>156036051.977</v>
      </c>
      <c r="H9" s="329"/>
      <c r="I9" s="326"/>
      <c r="J9" s="326"/>
      <c r="K9" s="326"/>
      <c r="L9" s="326"/>
    </row>
    <row r="10" spans="1:13" ht="15">
      <c r="A10" s="109">
        <v>3</v>
      </c>
      <c r="B10" s="193" t="s">
        <v>95</v>
      </c>
      <c r="C10" s="273">
        <v>220449414.8519851</v>
      </c>
      <c r="D10" s="273">
        <v>212241188.28175902</v>
      </c>
      <c r="E10" s="273">
        <v>229828333.232162</v>
      </c>
      <c r="F10" s="273">
        <v>230008805.38165998</v>
      </c>
      <c r="G10" s="273">
        <v>215521745.007548</v>
      </c>
      <c r="H10" s="329"/>
      <c r="I10" s="326"/>
      <c r="J10" s="326"/>
      <c r="K10" s="326"/>
      <c r="L10" s="326"/>
    </row>
    <row r="11" spans="1:13" ht="15">
      <c r="A11" s="108"/>
      <c r="B11" s="29" t="s">
        <v>195</v>
      </c>
      <c r="C11" s="274"/>
      <c r="D11" s="274"/>
      <c r="E11" s="274"/>
      <c r="F11" s="274"/>
      <c r="G11" s="274"/>
      <c r="H11" s="329"/>
      <c r="I11" s="326"/>
      <c r="J11" s="326"/>
      <c r="K11" s="326"/>
      <c r="L11" s="326"/>
    </row>
    <row r="12" spans="1:13" ht="15" customHeight="1">
      <c r="A12" s="109">
        <v>4</v>
      </c>
      <c r="B12" s="193" t="s">
        <v>361</v>
      </c>
      <c r="C12" s="273">
        <v>1445514378.9472353</v>
      </c>
      <c r="D12" s="273">
        <v>1455304670.4348392</v>
      </c>
      <c r="E12" s="273">
        <v>1424998876.45346</v>
      </c>
      <c r="F12" s="273">
        <v>1529646299.3962488</v>
      </c>
      <c r="G12" s="273">
        <v>1452195652.8523867</v>
      </c>
      <c r="H12" s="329"/>
      <c r="I12" s="326"/>
      <c r="J12" s="326"/>
      <c r="K12" s="326"/>
      <c r="L12" s="326"/>
    </row>
    <row r="13" spans="1:13" ht="15" customHeight="1">
      <c r="A13" s="109">
        <v>5</v>
      </c>
      <c r="B13" s="193" t="s">
        <v>362</v>
      </c>
      <c r="C13" s="273">
        <v>1452366604.0876901</v>
      </c>
      <c r="D13" s="273">
        <v>1366304571.2816048</v>
      </c>
      <c r="E13" s="273">
        <v>1342239352.3791385</v>
      </c>
      <c r="F13" s="273">
        <v>1405457752.1177762</v>
      </c>
      <c r="G13" s="273">
        <v>1363567820.4973402</v>
      </c>
      <c r="H13" s="329"/>
      <c r="I13" s="326"/>
      <c r="J13" s="326"/>
      <c r="K13" s="326"/>
      <c r="L13" s="326"/>
    </row>
    <row r="14" spans="1:13" ht="15">
      <c r="A14" s="108"/>
      <c r="B14" s="29" t="s">
        <v>97</v>
      </c>
      <c r="C14" s="274"/>
      <c r="D14" s="274"/>
      <c r="E14" s="274"/>
      <c r="F14" s="274"/>
      <c r="G14" s="274"/>
      <c r="H14" s="329"/>
      <c r="I14" s="326"/>
      <c r="J14" s="326"/>
      <c r="K14" s="326"/>
      <c r="L14" s="326"/>
    </row>
    <row r="15" spans="1:13" s="3" customFormat="1" ht="15">
      <c r="A15" s="109"/>
      <c r="B15" s="30" t="s">
        <v>201</v>
      </c>
      <c r="C15" s="275"/>
      <c r="D15" s="275"/>
      <c r="E15" s="275"/>
      <c r="F15" s="275"/>
      <c r="G15" s="275"/>
      <c r="H15" s="329"/>
      <c r="I15" s="326"/>
      <c r="J15" s="326"/>
      <c r="K15" s="326"/>
      <c r="L15" s="326"/>
    </row>
    <row r="16" spans="1:13" ht="15">
      <c r="A16" s="107">
        <v>6</v>
      </c>
      <c r="B16" s="28" t="s">
        <v>257</v>
      </c>
      <c r="C16" s="276">
        <v>0.11379573302951169</v>
      </c>
      <c r="D16" s="276">
        <v>0.10803256819138993</v>
      </c>
      <c r="E16" s="276">
        <v>0.12255727517312454</v>
      </c>
      <c r="F16" s="276">
        <v>0.11190027542364527</v>
      </c>
      <c r="G16" s="276">
        <v>0.10744836735361087</v>
      </c>
      <c r="H16" s="329"/>
      <c r="I16" s="326"/>
      <c r="J16" s="326"/>
      <c r="K16" s="326"/>
      <c r="L16" s="326"/>
    </row>
    <row r="17" spans="1:12" ht="15" customHeight="1">
      <c r="A17" s="107">
        <v>7</v>
      </c>
      <c r="B17" s="28" t="s">
        <v>197</v>
      </c>
      <c r="C17" s="276">
        <v>0.11379573302951169</v>
      </c>
      <c r="D17" s="276">
        <v>0.10803256819138993</v>
      </c>
      <c r="E17" s="276">
        <v>0.12255727517312454</v>
      </c>
      <c r="F17" s="276">
        <v>0.11190027542364527</v>
      </c>
      <c r="G17" s="276">
        <v>0.10744836735361087</v>
      </c>
      <c r="H17" s="329"/>
      <c r="I17" s="326"/>
      <c r="J17" s="326"/>
      <c r="K17" s="326"/>
      <c r="L17" s="326"/>
    </row>
    <row r="18" spans="1:12" ht="15">
      <c r="A18" s="107">
        <v>8</v>
      </c>
      <c r="B18" s="28" t="s">
        <v>198</v>
      </c>
      <c r="C18" s="276">
        <v>0.15250586093272755</v>
      </c>
      <c r="D18" s="276">
        <v>0.14583969432211208</v>
      </c>
      <c r="E18" s="276">
        <v>0.16128316802898765</v>
      </c>
      <c r="F18" s="276">
        <v>0.15036731398130693</v>
      </c>
      <c r="G18" s="276">
        <v>0.14841095590957221</v>
      </c>
      <c r="H18" s="329"/>
      <c r="I18" s="326"/>
      <c r="J18" s="326"/>
      <c r="K18" s="326"/>
      <c r="L18" s="326"/>
    </row>
    <row r="19" spans="1:12" s="3" customFormat="1" ht="15">
      <c r="A19" s="109"/>
      <c r="B19" s="30" t="s">
        <v>202</v>
      </c>
      <c r="C19" s="277"/>
      <c r="D19" s="277"/>
      <c r="E19" s="277"/>
      <c r="F19" s="277"/>
      <c r="G19" s="277"/>
      <c r="H19" s="329"/>
      <c r="I19" s="326"/>
      <c r="J19" s="326"/>
      <c r="K19" s="326"/>
      <c r="L19" s="326"/>
    </row>
    <row r="20" spans="1:12" ht="15">
      <c r="A20" s="107">
        <v>9</v>
      </c>
      <c r="B20" s="28" t="s">
        <v>265</v>
      </c>
      <c r="C20" s="276">
        <v>0.10808239245393873</v>
      </c>
      <c r="D20" s="276">
        <v>0.11482116823545765</v>
      </c>
      <c r="E20" s="276">
        <v>0.13221873231881731</v>
      </c>
      <c r="F20" s="276">
        <v>0.10293859000172656</v>
      </c>
      <c r="G20" s="276">
        <v>0.10599518762277943</v>
      </c>
      <c r="H20" s="329"/>
      <c r="I20" s="326"/>
      <c r="J20" s="326"/>
      <c r="K20" s="326"/>
      <c r="L20" s="326"/>
    </row>
    <row r="21" spans="1:12" ht="15">
      <c r="A21" s="107">
        <v>10</v>
      </c>
      <c r="B21" s="28" t="s">
        <v>266</v>
      </c>
      <c r="C21" s="276">
        <v>0.15246867436549649</v>
      </c>
      <c r="D21" s="276">
        <v>0.1551998437353109</v>
      </c>
      <c r="E21" s="276">
        <v>0.17083453273137536</v>
      </c>
      <c r="F21" s="276">
        <v>0.16327788845716207</v>
      </c>
      <c r="G21" s="276">
        <v>0.15779110720585365</v>
      </c>
      <c r="H21" s="329"/>
      <c r="I21" s="326"/>
      <c r="J21" s="326"/>
      <c r="K21" s="326"/>
      <c r="L21" s="326"/>
    </row>
    <row r="22" spans="1:12" ht="15">
      <c r="A22" s="108"/>
      <c r="B22" s="29" t="s">
        <v>7</v>
      </c>
      <c r="C22" s="195"/>
      <c r="D22" s="195"/>
      <c r="E22" s="195"/>
      <c r="F22" s="195"/>
      <c r="G22" s="195"/>
      <c r="H22" s="329"/>
      <c r="I22" s="326"/>
      <c r="J22" s="326"/>
      <c r="K22" s="326"/>
      <c r="L22" s="326"/>
    </row>
    <row r="23" spans="1:12" ht="15" customHeight="1">
      <c r="A23" s="110">
        <v>11</v>
      </c>
      <c r="B23" s="31" t="s">
        <v>8</v>
      </c>
      <c r="C23" s="299">
        <v>6.2737241284059678E-2</v>
      </c>
      <c r="D23" s="299">
        <v>6.1863778890423618E-2</v>
      </c>
      <c r="E23" s="299">
        <v>6.0000129791422843E-2</v>
      </c>
      <c r="F23" s="299">
        <v>8.053244507266992E-2</v>
      </c>
      <c r="G23" s="299">
        <v>8.0781287741338401E-2</v>
      </c>
      <c r="H23" s="329"/>
      <c r="I23" s="326"/>
      <c r="J23" s="326"/>
      <c r="K23" s="326"/>
      <c r="L23" s="326"/>
    </row>
    <row r="24" spans="1:12" ht="15">
      <c r="A24" s="110">
        <v>12</v>
      </c>
      <c r="B24" s="31" t="s">
        <v>9</v>
      </c>
      <c r="C24" s="299">
        <v>2.3967688754072378E-2</v>
      </c>
      <c r="D24" s="299">
        <v>2.4584466835268801E-2</v>
      </c>
      <c r="E24" s="299">
        <v>2.5197760881905937E-2</v>
      </c>
      <c r="F24" s="299">
        <v>2.7899339534522442E-2</v>
      </c>
      <c r="G24" s="299">
        <v>2.8357641864607812E-2</v>
      </c>
      <c r="H24" s="329"/>
      <c r="I24" s="326"/>
      <c r="J24" s="326"/>
      <c r="K24" s="326"/>
      <c r="L24" s="326"/>
    </row>
    <row r="25" spans="1:12" ht="15">
      <c r="A25" s="110">
        <v>13</v>
      </c>
      <c r="B25" s="31" t="s">
        <v>10</v>
      </c>
      <c r="C25" s="299">
        <v>2.0660054756092758E-2</v>
      </c>
      <c r="D25" s="299">
        <v>1.9433939672665046E-2</v>
      </c>
      <c r="E25" s="299">
        <v>1.6393783870440826E-2</v>
      </c>
      <c r="F25" s="299">
        <v>3.3604662235038371E-2</v>
      </c>
      <c r="G25" s="299">
        <v>3.4245951440476007E-2</v>
      </c>
      <c r="H25" s="329"/>
      <c r="I25" s="326"/>
      <c r="J25" s="326"/>
      <c r="K25" s="326"/>
      <c r="L25" s="326"/>
    </row>
    <row r="26" spans="1:12" ht="15">
      <c r="A26" s="110">
        <v>14</v>
      </c>
      <c r="B26" s="31" t="s">
        <v>236</v>
      </c>
      <c r="C26" s="299">
        <v>3.8769552529987289E-2</v>
      </c>
      <c r="D26" s="299">
        <v>3.7279312055154813E-2</v>
      </c>
      <c r="E26" s="299">
        <v>3.4802368909516906E-2</v>
      </c>
      <c r="F26" s="299">
        <v>5.2633105538147477E-2</v>
      </c>
      <c r="G26" s="299">
        <v>5.2423645876730596E-2</v>
      </c>
      <c r="H26" s="329"/>
      <c r="I26" s="326"/>
      <c r="J26" s="326"/>
      <c r="K26" s="326"/>
      <c r="L26" s="326"/>
    </row>
    <row r="27" spans="1:12" ht="15">
      <c r="A27" s="110">
        <v>15</v>
      </c>
      <c r="B27" s="31" t="s">
        <v>11</v>
      </c>
      <c r="C27" s="299">
        <v>1.4289598852692643E-2</v>
      </c>
      <c r="D27" s="299">
        <v>1.0142605090359512E-2</v>
      </c>
      <c r="E27" s="299">
        <v>1.01076946248042E-2</v>
      </c>
      <c r="F27" s="299">
        <v>2.6608881893300608E-2</v>
      </c>
      <c r="G27" s="299">
        <v>1.9682683625346191E-2</v>
      </c>
      <c r="H27" s="329"/>
      <c r="I27" s="326"/>
      <c r="J27" s="326"/>
      <c r="K27" s="326"/>
      <c r="L27" s="326"/>
    </row>
    <row r="28" spans="1:12" ht="15">
      <c r="A28" s="110">
        <v>16</v>
      </c>
      <c r="B28" s="31" t="s">
        <v>12</v>
      </c>
      <c r="C28" s="299">
        <v>0.10363357397439342</v>
      </c>
      <c r="D28" s="299">
        <v>7.2880648311789129E-2</v>
      </c>
      <c r="E28" s="299">
        <v>7.4604645163135211E-2</v>
      </c>
      <c r="F28" s="299">
        <v>0.20580372530921742</v>
      </c>
      <c r="G28" s="299">
        <v>0.15175462009748042</v>
      </c>
      <c r="H28" s="329"/>
      <c r="I28" s="326"/>
      <c r="J28" s="326"/>
      <c r="K28" s="326"/>
      <c r="L28" s="326"/>
    </row>
    <row r="29" spans="1:12" ht="15">
      <c r="A29" s="108"/>
      <c r="B29" s="29" t="s">
        <v>13</v>
      </c>
      <c r="C29" s="279"/>
      <c r="D29" s="279"/>
      <c r="E29" s="279"/>
      <c r="F29" s="279"/>
      <c r="G29" s="279"/>
      <c r="H29" s="329"/>
      <c r="I29" s="326"/>
      <c r="J29" s="326"/>
      <c r="K29" s="326"/>
      <c r="L29" s="326"/>
    </row>
    <row r="30" spans="1:12" ht="15">
      <c r="A30" s="110">
        <v>17</v>
      </c>
      <c r="B30" s="31" t="s">
        <v>14</v>
      </c>
      <c r="C30" s="278">
        <v>3.4062278938097913E-2</v>
      </c>
      <c r="D30" s="278">
        <v>3.790214181284262E-2</v>
      </c>
      <c r="E30" s="278">
        <v>4.2214796322853597E-2</v>
      </c>
      <c r="F30" s="278">
        <v>4.3323771322782555E-2</v>
      </c>
      <c r="G30" s="278">
        <v>7.4478733700884509E-2</v>
      </c>
      <c r="H30" s="329"/>
      <c r="I30" s="326"/>
      <c r="J30" s="326"/>
      <c r="K30" s="326"/>
      <c r="L30" s="326"/>
    </row>
    <row r="31" spans="1:12" ht="15" customHeight="1">
      <c r="A31" s="110">
        <v>18</v>
      </c>
      <c r="B31" s="31" t="s">
        <v>15</v>
      </c>
      <c r="C31" s="278">
        <v>3.58823984031214E-2</v>
      </c>
      <c r="D31" s="278">
        <v>3.719692054589837E-2</v>
      </c>
      <c r="E31" s="278">
        <v>3.9339662462062511E-2</v>
      </c>
      <c r="F31" s="278">
        <v>4.078267732471804E-2</v>
      </c>
      <c r="G31" s="278">
        <v>5.4164093636270699E-2</v>
      </c>
      <c r="H31" s="329"/>
      <c r="I31" s="326"/>
      <c r="J31" s="326"/>
      <c r="K31" s="326"/>
      <c r="L31" s="326"/>
    </row>
    <row r="32" spans="1:12" ht="15">
      <c r="A32" s="110">
        <v>19</v>
      </c>
      <c r="B32" s="31" t="s">
        <v>16</v>
      </c>
      <c r="C32" s="278">
        <v>0.79800524084904112</v>
      </c>
      <c r="D32" s="278">
        <v>0.79997981990811362</v>
      </c>
      <c r="E32" s="278">
        <v>0.81600297905679109</v>
      </c>
      <c r="F32" s="278">
        <v>0.85017674083729333</v>
      </c>
      <c r="G32" s="278">
        <v>0.82048773755726601</v>
      </c>
      <c r="H32" s="329"/>
      <c r="I32" s="326"/>
      <c r="J32" s="326"/>
      <c r="K32" s="326"/>
      <c r="L32" s="326"/>
    </row>
    <row r="33" spans="1:12" ht="15" customHeight="1">
      <c r="A33" s="110">
        <v>20</v>
      </c>
      <c r="B33" s="31" t="s">
        <v>17</v>
      </c>
      <c r="C33" s="278">
        <v>0.72145303719478282</v>
      </c>
      <c r="D33" s="278">
        <v>0.70932102566462218</v>
      </c>
      <c r="E33" s="278">
        <v>0.72514454512658233</v>
      </c>
      <c r="F33" s="278">
        <v>0.73943950088189181</v>
      </c>
      <c r="G33" s="278">
        <v>0.71328611235298511</v>
      </c>
      <c r="H33" s="329"/>
      <c r="I33" s="326"/>
      <c r="J33" s="326"/>
      <c r="K33" s="326"/>
      <c r="L33" s="326"/>
    </row>
    <row r="34" spans="1:12" ht="15">
      <c r="A34" s="110">
        <v>21</v>
      </c>
      <c r="B34" s="31" t="s">
        <v>18</v>
      </c>
      <c r="C34" s="278">
        <v>7.019049999661417E-2</v>
      </c>
      <c r="D34" s="278">
        <v>2.45002543945054E-2</v>
      </c>
      <c r="E34" s="278">
        <v>-2.0758216461210344E-2</v>
      </c>
      <c r="F34" s="278">
        <v>-5.3747464356520447E-2</v>
      </c>
      <c r="G34" s="278">
        <v>-3.2034995281802314E-2</v>
      </c>
      <c r="H34" s="329"/>
      <c r="I34" s="326"/>
      <c r="J34" s="326"/>
      <c r="K34" s="326"/>
      <c r="L34" s="326"/>
    </row>
    <row r="35" spans="1:12" ht="15" customHeight="1">
      <c r="A35" s="108"/>
      <c r="B35" s="29" t="s">
        <v>19</v>
      </c>
      <c r="C35" s="279"/>
      <c r="D35" s="279"/>
      <c r="E35" s="279"/>
      <c r="F35" s="279"/>
      <c r="G35" s="279"/>
      <c r="H35" s="329"/>
      <c r="I35" s="326"/>
      <c r="J35" s="326"/>
      <c r="K35" s="326"/>
      <c r="L35" s="326"/>
    </row>
    <row r="36" spans="1:12" ht="15">
      <c r="A36" s="110">
        <v>22</v>
      </c>
      <c r="B36" s="31" t="s">
        <v>20</v>
      </c>
      <c r="C36" s="278">
        <v>0.22225002741701022</v>
      </c>
      <c r="D36" s="278">
        <v>0.22740376716858457</v>
      </c>
      <c r="E36" s="278">
        <v>0.28102049474623253</v>
      </c>
      <c r="F36" s="278">
        <v>0.32187319226064076</v>
      </c>
      <c r="G36" s="278">
        <v>0.24702081119532496</v>
      </c>
      <c r="H36" s="329"/>
      <c r="I36" s="326"/>
      <c r="J36" s="326"/>
      <c r="K36" s="326"/>
      <c r="L36" s="326"/>
    </row>
    <row r="37" spans="1:12" ht="15" customHeight="1">
      <c r="A37" s="110">
        <v>23</v>
      </c>
      <c r="B37" s="31" t="s">
        <v>21</v>
      </c>
      <c r="C37" s="278">
        <v>0.8469096562890196</v>
      </c>
      <c r="D37" s="278">
        <v>0.83883542055566906</v>
      </c>
      <c r="E37" s="278">
        <v>0.8634254229332774</v>
      </c>
      <c r="F37" s="278">
        <v>0.86406053517150427</v>
      </c>
      <c r="G37" s="278">
        <v>0.84652625458868025</v>
      </c>
      <c r="H37" s="329"/>
      <c r="I37" s="326"/>
      <c r="J37" s="326"/>
      <c r="K37" s="326"/>
      <c r="L37" s="326"/>
    </row>
    <row r="38" spans="1:12" thickBot="1">
      <c r="A38" s="111">
        <v>24</v>
      </c>
      <c r="B38" s="112" t="s">
        <v>22</v>
      </c>
      <c r="C38" s="280">
        <v>0.32865953397011727</v>
      </c>
      <c r="D38" s="280">
        <v>0.35933940739090603</v>
      </c>
      <c r="E38" s="280">
        <v>0.31750587643795675</v>
      </c>
      <c r="F38" s="280">
        <v>0.31772268643423685</v>
      </c>
      <c r="G38" s="280">
        <v>0.30498352736309442</v>
      </c>
      <c r="H38" s="329"/>
      <c r="I38" s="326"/>
      <c r="J38" s="326"/>
      <c r="K38" s="326"/>
      <c r="L38" s="326"/>
    </row>
    <row r="39" spans="1:12">
      <c r="A39" s="17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K46"/>
  <sheetViews>
    <sheetView zoomScale="85" zoomScaleNormal="85" workbookViewId="0">
      <selection activeCell="L18" sqref="L18"/>
    </sheetView>
  </sheetViews>
  <sheetFormatPr defaultColWidth="12" defaultRowHeight="11.25"/>
  <cols>
    <col min="1" max="1" width="9.5703125" style="441" customWidth="1"/>
    <col min="2" max="2" width="35.5703125" style="441" customWidth="1"/>
    <col min="3" max="3" width="10.28515625" style="441" bestFit="1" customWidth="1"/>
    <col min="4" max="37" width="11.28515625" style="441" customWidth="1"/>
    <col min="38" max="16384" width="12" style="441"/>
  </cols>
  <sheetData>
    <row r="1" spans="1:37">
      <c r="A1" s="347" t="s">
        <v>199</v>
      </c>
      <c r="B1" s="441" t="str">
        <f>'18. CR-PTI,LTV'!B1</f>
        <v>ს.ს "პროკრედიტ ბანკი"</v>
      </c>
    </row>
    <row r="2" spans="1:37">
      <c r="A2" s="349" t="s">
        <v>200</v>
      </c>
      <c r="B2" s="565">
        <f>'18. CR-PTI,LTV'!B2</f>
        <v>43008</v>
      </c>
    </row>
    <row r="3" spans="1:37">
      <c r="A3" s="349"/>
    </row>
    <row r="4" spans="1:37" ht="12" thickBot="1">
      <c r="A4" s="441" t="s">
        <v>687</v>
      </c>
      <c r="B4" s="497"/>
    </row>
    <row r="5" spans="1:37" s="446" customFormat="1" ht="38.450000000000003" customHeight="1">
      <c r="A5" s="498"/>
      <c r="B5" s="499" t="s">
        <v>688</v>
      </c>
      <c r="C5" s="628" t="s">
        <v>689</v>
      </c>
      <c r="D5" s="628"/>
      <c r="E5" s="626"/>
      <c r="F5" s="626"/>
      <c r="G5" s="626"/>
      <c r="H5" s="626"/>
      <c r="I5" s="626"/>
      <c r="J5" s="626"/>
      <c r="K5" s="629" t="s">
        <v>690</v>
      </c>
      <c r="L5" s="630"/>
      <c r="M5" s="630"/>
      <c r="N5" s="630"/>
      <c r="O5" s="630"/>
      <c r="P5" s="630"/>
      <c r="Q5" s="630"/>
      <c r="R5" s="628"/>
      <c r="S5" s="629" t="s">
        <v>691</v>
      </c>
      <c r="T5" s="630"/>
      <c r="U5" s="630"/>
      <c r="V5" s="630"/>
      <c r="W5" s="630"/>
      <c r="X5" s="630"/>
      <c r="Y5" s="630"/>
      <c r="Z5" s="628"/>
      <c r="AA5" s="626" t="s">
        <v>692</v>
      </c>
      <c r="AB5" s="626"/>
      <c r="AC5" s="626"/>
      <c r="AD5" s="626"/>
      <c r="AE5" s="626"/>
      <c r="AF5" s="626"/>
      <c r="AG5" s="626"/>
      <c r="AH5" s="626"/>
      <c r="AI5" s="626"/>
      <c r="AJ5" s="626"/>
      <c r="AK5" s="631"/>
    </row>
    <row r="6" spans="1:37" s="446" customFormat="1" ht="13.9" customHeight="1">
      <c r="A6" s="500"/>
      <c r="B6" s="451"/>
      <c r="C6" s="632" t="s">
        <v>451</v>
      </c>
      <c r="D6" s="633"/>
      <c r="E6" s="633"/>
      <c r="F6" s="633"/>
      <c r="G6" s="633"/>
      <c r="H6" s="633"/>
      <c r="I6" s="633"/>
      <c r="J6" s="634"/>
      <c r="K6" s="632" t="s">
        <v>452</v>
      </c>
      <c r="L6" s="633"/>
      <c r="M6" s="633"/>
      <c r="N6" s="633"/>
      <c r="O6" s="633"/>
      <c r="P6" s="633"/>
      <c r="Q6" s="633"/>
      <c r="R6" s="634"/>
      <c r="S6" s="632" t="s">
        <v>453</v>
      </c>
      <c r="T6" s="633"/>
      <c r="U6" s="633"/>
      <c r="V6" s="633"/>
      <c r="W6" s="633"/>
      <c r="X6" s="633"/>
      <c r="Y6" s="633"/>
      <c r="Z6" s="634"/>
      <c r="AA6" s="632" t="s">
        <v>454</v>
      </c>
      <c r="AB6" s="633"/>
      <c r="AC6" s="633"/>
      <c r="AD6" s="633"/>
      <c r="AE6" s="633"/>
      <c r="AF6" s="633"/>
      <c r="AG6" s="633"/>
      <c r="AH6" s="633"/>
      <c r="AI6" s="633"/>
      <c r="AJ6" s="633"/>
      <c r="AK6" s="635"/>
    </row>
    <row r="7" spans="1:37" s="446" customFormat="1" ht="28.9" customHeight="1">
      <c r="A7" s="450"/>
      <c r="B7" s="451"/>
      <c r="C7" s="501" t="s">
        <v>693</v>
      </c>
      <c r="D7" s="502" t="s">
        <v>694</v>
      </c>
      <c r="E7" s="451" t="s">
        <v>695</v>
      </c>
      <c r="F7" s="451" t="s">
        <v>696</v>
      </c>
      <c r="G7" s="451" t="s">
        <v>697</v>
      </c>
      <c r="H7" s="451" t="s">
        <v>698</v>
      </c>
      <c r="I7" s="451" t="s">
        <v>699</v>
      </c>
      <c r="J7" s="451" t="s">
        <v>700</v>
      </c>
      <c r="K7" s="501" t="s">
        <v>693</v>
      </c>
      <c r="L7" s="451" t="s">
        <v>694</v>
      </c>
      <c r="M7" s="451" t="s">
        <v>695</v>
      </c>
      <c r="N7" s="451" t="s">
        <v>696</v>
      </c>
      <c r="O7" s="451" t="s">
        <v>697</v>
      </c>
      <c r="P7" s="451" t="s">
        <v>698</v>
      </c>
      <c r="Q7" s="451" t="s">
        <v>699</v>
      </c>
      <c r="R7" s="451" t="s">
        <v>700</v>
      </c>
      <c r="S7" s="501" t="s">
        <v>693</v>
      </c>
      <c r="T7" s="451" t="s">
        <v>694</v>
      </c>
      <c r="U7" s="451" t="s">
        <v>695</v>
      </c>
      <c r="V7" s="451" t="s">
        <v>696</v>
      </c>
      <c r="W7" s="451" t="s">
        <v>697</v>
      </c>
      <c r="X7" s="451" t="s">
        <v>698</v>
      </c>
      <c r="Y7" s="451" t="s">
        <v>699</v>
      </c>
      <c r="Z7" s="451" t="s">
        <v>700</v>
      </c>
      <c r="AA7" s="502" t="s">
        <v>693</v>
      </c>
      <c r="AB7" s="451" t="s">
        <v>701</v>
      </c>
      <c r="AC7" s="451" t="s">
        <v>702</v>
      </c>
      <c r="AD7" s="454" t="s">
        <v>703</v>
      </c>
      <c r="AE7" s="454" t="s">
        <v>704</v>
      </c>
      <c r="AF7" s="454" t="s">
        <v>705</v>
      </c>
      <c r="AG7" s="454" t="s">
        <v>706</v>
      </c>
      <c r="AH7" s="454" t="s">
        <v>707</v>
      </c>
      <c r="AI7" s="454" t="s">
        <v>708</v>
      </c>
      <c r="AJ7" s="454" t="s">
        <v>709</v>
      </c>
      <c r="AK7" s="503" t="s">
        <v>710</v>
      </c>
    </row>
    <row r="8" spans="1:37">
      <c r="A8" s="504">
        <v>1</v>
      </c>
      <c r="B8" s="459" t="s">
        <v>580</v>
      </c>
      <c r="C8" s="463"/>
      <c r="D8" s="462"/>
      <c r="E8" s="462"/>
      <c r="F8" s="462"/>
      <c r="G8" s="462"/>
      <c r="H8" s="462"/>
      <c r="I8" s="462"/>
      <c r="J8" s="462"/>
      <c r="K8" s="463"/>
      <c r="L8" s="462"/>
      <c r="M8" s="462"/>
      <c r="N8" s="462"/>
      <c r="O8" s="462"/>
      <c r="P8" s="462"/>
      <c r="Q8" s="462"/>
      <c r="R8" s="462"/>
      <c r="S8" s="463"/>
      <c r="T8" s="462"/>
      <c r="U8" s="462"/>
      <c r="V8" s="462"/>
      <c r="W8" s="462"/>
      <c r="X8" s="462"/>
      <c r="Y8" s="462"/>
      <c r="Z8" s="462"/>
      <c r="AA8" s="463"/>
      <c r="AB8" s="462"/>
      <c r="AC8" s="462"/>
      <c r="AD8" s="462"/>
      <c r="AE8" s="462"/>
      <c r="AF8" s="462"/>
      <c r="AG8" s="462"/>
      <c r="AH8" s="462"/>
      <c r="AI8" s="462"/>
      <c r="AJ8" s="462"/>
      <c r="AK8" s="505"/>
    </row>
    <row r="9" spans="1:37">
      <c r="A9" s="506">
        <v>2</v>
      </c>
      <c r="B9" s="459" t="s">
        <v>581</v>
      </c>
      <c r="C9" s="463"/>
      <c r="D9" s="462"/>
      <c r="E9" s="462"/>
      <c r="F9" s="462"/>
      <c r="G9" s="462"/>
      <c r="H9" s="462"/>
      <c r="I9" s="462"/>
      <c r="J9" s="462"/>
      <c r="K9" s="463"/>
      <c r="L9" s="462"/>
      <c r="M9" s="462"/>
      <c r="N9" s="462"/>
      <c r="O9" s="462"/>
      <c r="P9" s="462"/>
      <c r="Q9" s="462"/>
      <c r="R9" s="462"/>
      <c r="S9" s="463"/>
      <c r="T9" s="462"/>
      <c r="U9" s="462"/>
      <c r="V9" s="462"/>
      <c r="W9" s="462"/>
      <c r="X9" s="462"/>
      <c r="Y9" s="462"/>
      <c r="Z9" s="462"/>
      <c r="AA9" s="463"/>
      <c r="AB9" s="462"/>
      <c r="AC9" s="462"/>
      <c r="AD9" s="462"/>
      <c r="AE9" s="462"/>
      <c r="AF9" s="462"/>
      <c r="AG9" s="462"/>
      <c r="AH9" s="462"/>
      <c r="AI9" s="462"/>
      <c r="AJ9" s="462"/>
      <c r="AK9" s="505"/>
    </row>
    <row r="10" spans="1:37">
      <c r="A10" s="506">
        <v>3</v>
      </c>
      <c r="B10" s="459" t="s">
        <v>582</v>
      </c>
      <c r="C10" s="507">
        <f>SUM(D10:J10)</f>
        <v>0</v>
      </c>
      <c r="D10" s="508"/>
      <c r="E10" s="508"/>
      <c r="F10" s="508"/>
      <c r="G10" s="508"/>
      <c r="H10" s="508"/>
      <c r="I10" s="508"/>
      <c r="J10" s="508"/>
      <c r="K10" s="507">
        <f>SUM(L10:R10)</f>
        <v>0</v>
      </c>
      <c r="L10" s="508"/>
      <c r="M10" s="508"/>
      <c r="N10" s="508"/>
      <c r="O10" s="508"/>
      <c r="P10" s="508"/>
      <c r="Q10" s="508"/>
      <c r="R10" s="508"/>
      <c r="S10" s="507">
        <f>SUM(T10:Z10)</f>
        <v>0</v>
      </c>
      <c r="T10" s="508"/>
      <c r="U10" s="508"/>
      <c r="V10" s="508"/>
      <c r="W10" s="508"/>
      <c r="X10" s="508"/>
      <c r="Y10" s="508"/>
      <c r="Z10" s="508"/>
      <c r="AA10" s="507">
        <f>SUM(AB10:AK10)</f>
        <v>0</v>
      </c>
      <c r="AB10" s="508"/>
      <c r="AC10" s="508"/>
      <c r="AD10" s="508"/>
      <c r="AE10" s="508"/>
      <c r="AF10" s="508"/>
      <c r="AG10" s="508"/>
      <c r="AH10" s="508"/>
      <c r="AI10" s="508"/>
      <c r="AJ10" s="508"/>
      <c r="AK10" s="509"/>
    </row>
    <row r="11" spans="1:37">
      <c r="A11" s="504">
        <v>4</v>
      </c>
      <c r="B11" s="459" t="s">
        <v>583</v>
      </c>
      <c r="C11" s="463"/>
      <c r="D11" s="462"/>
      <c r="E11" s="462"/>
      <c r="F11" s="462"/>
      <c r="G11" s="462"/>
      <c r="H11" s="462"/>
      <c r="I11" s="462"/>
      <c r="J11" s="462"/>
      <c r="K11" s="463"/>
      <c r="L11" s="462"/>
      <c r="M11" s="462"/>
      <c r="N11" s="462"/>
      <c r="O11" s="462"/>
      <c r="P11" s="462"/>
      <c r="Q11" s="462"/>
      <c r="R11" s="462"/>
      <c r="S11" s="463"/>
      <c r="T11" s="462"/>
      <c r="U11" s="462"/>
      <c r="V11" s="462"/>
      <c r="W11" s="462"/>
      <c r="X11" s="462"/>
      <c r="Y11" s="462"/>
      <c r="Z11" s="462"/>
      <c r="AA11" s="463"/>
      <c r="AB11" s="462"/>
      <c r="AC11" s="462"/>
      <c r="AD11" s="462"/>
      <c r="AE11" s="462"/>
      <c r="AF11" s="462"/>
      <c r="AG11" s="462"/>
      <c r="AH11" s="462"/>
      <c r="AI11" s="462"/>
      <c r="AJ11" s="462">
        <v>21369.141</v>
      </c>
      <c r="AK11" s="505"/>
    </row>
    <row r="12" spans="1:37">
      <c r="A12" s="504">
        <v>5</v>
      </c>
      <c r="B12" s="459" t="s">
        <v>584</v>
      </c>
      <c r="C12" s="463"/>
      <c r="D12" s="462"/>
      <c r="E12" s="462"/>
      <c r="F12" s="462"/>
      <c r="G12" s="462"/>
      <c r="H12" s="462"/>
      <c r="I12" s="462"/>
      <c r="J12" s="462"/>
      <c r="K12" s="463"/>
      <c r="L12" s="462"/>
      <c r="M12" s="462"/>
      <c r="N12" s="462"/>
      <c r="O12" s="462"/>
      <c r="P12" s="462"/>
      <c r="Q12" s="462"/>
      <c r="R12" s="462"/>
      <c r="S12" s="463"/>
      <c r="T12" s="462"/>
      <c r="U12" s="462"/>
      <c r="V12" s="462"/>
      <c r="W12" s="462"/>
      <c r="X12" s="462"/>
      <c r="Y12" s="462"/>
      <c r="Z12" s="462"/>
      <c r="AA12" s="463"/>
      <c r="AB12" s="462"/>
      <c r="AC12" s="462"/>
      <c r="AD12" s="462"/>
      <c r="AE12" s="462"/>
      <c r="AF12" s="462"/>
      <c r="AG12" s="462"/>
      <c r="AH12" s="462"/>
      <c r="AI12" s="462"/>
      <c r="AJ12" s="462"/>
      <c r="AK12" s="505"/>
    </row>
    <row r="13" spans="1:37">
      <c r="A13" s="506">
        <v>5.0999999999999996</v>
      </c>
      <c r="B13" s="510" t="s">
        <v>585</v>
      </c>
      <c r="C13" s="463"/>
      <c r="D13" s="462"/>
      <c r="E13" s="462"/>
      <c r="F13" s="462"/>
      <c r="G13" s="462"/>
      <c r="H13" s="462"/>
      <c r="I13" s="462"/>
      <c r="J13" s="462"/>
      <c r="K13" s="463"/>
      <c r="L13" s="462"/>
      <c r="M13" s="462"/>
      <c r="N13" s="462"/>
      <c r="O13" s="462"/>
      <c r="P13" s="462"/>
      <c r="Q13" s="462"/>
      <c r="R13" s="462"/>
      <c r="S13" s="463"/>
      <c r="T13" s="462"/>
      <c r="U13" s="462"/>
      <c r="V13" s="462"/>
      <c r="W13" s="462"/>
      <c r="X13" s="462"/>
      <c r="Y13" s="462"/>
      <c r="Z13" s="462"/>
      <c r="AA13" s="463"/>
      <c r="AB13" s="462"/>
      <c r="AC13" s="462"/>
      <c r="AD13" s="462"/>
      <c r="AE13" s="462"/>
      <c r="AF13" s="462"/>
      <c r="AG13" s="462"/>
      <c r="AH13" s="462"/>
      <c r="AI13" s="462"/>
      <c r="AJ13" s="462"/>
      <c r="AK13" s="505"/>
    </row>
    <row r="14" spans="1:37">
      <c r="A14" s="506">
        <v>5.2</v>
      </c>
      <c r="B14" s="510" t="s">
        <v>586</v>
      </c>
      <c r="C14" s="463"/>
      <c r="D14" s="462"/>
      <c r="E14" s="462"/>
      <c r="F14" s="462"/>
      <c r="G14" s="462"/>
      <c r="H14" s="462"/>
      <c r="I14" s="462"/>
      <c r="J14" s="462"/>
      <c r="K14" s="463"/>
      <c r="L14" s="462"/>
      <c r="M14" s="462"/>
      <c r="N14" s="462"/>
      <c r="O14" s="462"/>
      <c r="P14" s="462"/>
      <c r="Q14" s="462"/>
      <c r="R14" s="462"/>
      <c r="S14" s="463"/>
      <c r="T14" s="462"/>
      <c r="U14" s="462"/>
      <c r="V14" s="462"/>
      <c r="W14" s="462"/>
      <c r="X14" s="462"/>
      <c r="Y14" s="462"/>
      <c r="Z14" s="462"/>
      <c r="AA14" s="463"/>
      <c r="AB14" s="462"/>
      <c r="AC14" s="462"/>
      <c r="AD14" s="462"/>
      <c r="AE14" s="462"/>
      <c r="AF14" s="462"/>
      <c r="AG14" s="462"/>
      <c r="AH14" s="462"/>
      <c r="AI14" s="462"/>
      <c r="AJ14" s="462"/>
      <c r="AK14" s="505"/>
    </row>
    <row r="15" spans="1:37">
      <c r="A15" s="506">
        <v>6</v>
      </c>
      <c r="B15" s="459" t="s">
        <v>587</v>
      </c>
      <c r="C15" s="507">
        <f t="shared" ref="C15:C38" si="0">SUM(D15:J15)</f>
        <v>0</v>
      </c>
      <c r="D15" s="508"/>
      <c r="E15" s="508"/>
      <c r="F15" s="508"/>
      <c r="G15" s="508"/>
      <c r="H15" s="508"/>
      <c r="I15" s="508"/>
      <c r="J15" s="508"/>
      <c r="K15" s="507">
        <f t="shared" ref="K15:K38" si="1">SUM(L15:R15)</f>
        <v>0</v>
      </c>
      <c r="L15" s="508"/>
      <c r="M15" s="508"/>
      <c r="N15" s="508"/>
      <c r="O15" s="508"/>
      <c r="P15" s="508"/>
      <c r="Q15" s="508"/>
      <c r="R15" s="508"/>
      <c r="S15" s="507">
        <f t="shared" ref="S15:S39" si="2">SUM(T15:Z15)</f>
        <v>0</v>
      </c>
      <c r="T15" s="508"/>
      <c r="U15" s="508"/>
      <c r="V15" s="508"/>
      <c r="W15" s="508"/>
      <c r="X15" s="508"/>
      <c r="Y15" s="508"/>
      <c r="Z15" s="508"/>
      <c r="AA15" s="507">
        <f t="shared" ref="AA15:AA39" si="3">SUM(AB15:AK15)</f>
        <v>0</v>
      </c>
      <c r="AB15" s="508"/>
      <c r="AC15" s="508"/>
      <c r="AD15" s="508"/>
      <c r="AE15" s="508"/>
      <c r="AF15" s="508"/>
      <c r="AG15" s="508"/>
      <c r="AH15" s="508"/>
      <c r="AI15" s="508"/>
      <c r="AJ15" s="508"/>
      <c r="AK15" s="509"/>
    </row>
    <row r="16" spans="1:37">
      <c r="A16" s="506">
        <v>7</v>
      </c>
      <c r="B16" s="459" t="s">
        <v>588</v>
      </c>
      <c r="C16" s="507">
        <f t="shared" si="0"/>
        <v>95493464.226000011</v>
      </c>
      <c r="D16" s="508">
        <v>5148004.6798999999</v>
      </c>
      <c r="E16" s="508">
        <v>5550450.9338999996</v>
      </c>
      <c r="F16" s="508">
        <v>1926002.2320999999</v>
      </c>
      <c r="G16" s="508">
        <v>3487456.3498</v>
      </c>
      <c r="H16" s="508">
        <v>1362451.4915</v>
      </c>
      <c r="I16" s="508">
        <v>3319856.8185999999</v>
      </c>
      <c r="J16" s="508">
        <v>74699241.720200002</v>
      </c>
      <c r="K16" s="507">
        <f t="shared" si="1"/>
        <v>95493464.226000011</v>
      </c>
      <c r="L16" s="508">
        <v>10653230.260199999</v>
      </c>
      <c r="M16" s="508">
        <v>822478.04229999997</v>
      </c>
      <c r="N16" s="508">
        <v>7317717.2944999998</v>
      </c>
      <c r="O16" s="508">
        <v>12548249.7689</v>
      </c>
      <c r="P16" s="508">
        <v>8821315.6368000004</v>
      </c>
      <c r="Q16" s="508">
        <v>2082348.3589000001</v>
      </c>
      <c r="R16" s="508">
        <v>53248124.864399999</v>
      </c>
      <c r="S16" s="507">
        <f t="shared" si="2"/>
        <v>95493464.226000011</v>
      </c>
      <c r="T16" s="508">
        <v>13781853.8244</v>
      </c>
      <c r="U16" s="508">
        <v>8292743.0067999996</v>
      </c>
      <c r="V16" s="508">
        <v>12033952.1446</v>
      </c>
      <c r="W16" s="508">
        <v>11286248.209100001</v>
      </c>
      <c r="X16" s="508">
        <v>6435906.2045</v>
      </c>
      <c r="Y16" s="508">
        <v>2313660.4240000001</v>
      </c>
      <c r="Z16" s="508">
        <v>41349100.412600003</v>
      </c>
      <c r="AA16" s="507">
        <f t="shared" si="3"/>
        <v>95493464.225999996</v>
      </c>
      <c r="AB16" s="508">
        <v>22785005.4659</v>
      </c>
      <c r="AC16" s="508">
        <v>9521903.2624999993</v>
      </c>
      <c r="AD16" s="508">
        <v>2287231.6518000001</v>
      </c>
      <c r="AE16" s="508">
        <v>5048441.9265000001</v>
      </c>
      <c r="AF16" s="508">
        <v>11570429.732799999</v>
      </c>
      <c r="AG16" s="508">
        <v>12682428.7491</v>
      </c>
      <c r="AH16" s="508">
        <v>8460595.6329999994</v>
      </c>
      <c r="AI16" s="508">
        <v>7631371.7954000002</v>
      </c>
      <c r="AJ16" s="508">
        <v>15299879.4025</v>
      </c>
      <c r="AK16" s="509">
        <v>206176.60649999999</v>
      </c>
    </row>
    <row r="17" spans="1:37">
      <c r="A17" s="506">
        <v>8</v>
      </c>
      <c r="B17" s="459" t="s">
        <v>589</v>
      </c>
      <c r="C17" s="507">
        <f t="shared" si="0"/>
        <v>23583575.295699999</v>
      </c>
      <c r="D17" s="508">
        <v>5288820.1036999999</v>
      </c>
      <c r="E17" s="508">
        <v>2177699.4670000002</v>
      </c>
      <c r="F17" s="508">
        <v>3050769.3036000002</v>
      </c>
      <c r="G17" s="508">
        <v>531836.2622</v>
      </c>
      <c r="H17" s="508">
        <v>799455.57649999997</v>
      </c>
      <c r="I17" s="508"/>
      <c r="J17" s="508">
        <v>11734994.582699999</v>
      </c>
      <c r="K17" s="507">
        <f t="shared" si="1"/>
        <v>23583575.295699999</v>
      </c>
      <c r="L17" s="508">
        <v>1377021.2004</v>
      </c>
      <c r="M17" s="508"/>
      <c r="N17" s="508"/>
      <c r="O17" s="508">
        <v>1218657.3123000001</v>
      </c>
      <c r="P17" s="508"/>
      <c r="Q17" s="508"/>
      <c r="R17" s="508">
        <v>20987896.783</v>
      </c>
      <c r="S17" s="507">
        <f t="shared" si="2"/>
        <v>23583575.295699999</v>
      </c>
      <c r="T17" s="508">
        <v>1451322.2004</v>
      </c>
      <c r="U17" s="508">
        <v>1218657.3123000001</v>
      </c>
      <c r="V17" s="508"/>
      <c r="W17" s="508"/>
      <c r="X17" s="508">
        <v>732623.23499999999</v>
      </c>
      <c r="Y17" s="508">
        <v>1309892.4637</v>
      </c>
      <c r="Z17" s="508">
        <v>18871080.0843</v>
      </c>
      <c r="AA17" s="507">
        <f t="shared" si="3"/>
        <v>23583575.295699995</v>
      </c>
      <c r="AB17" s="508">
        <v>1538272.6581999999</v>
      </c>
      <c r="AC17" s="508">
        <v>1451015.7350000001</v>
      </c>
      <c r="AD17" s="508">
        <v>1109471.0704999999</v>
      </c>
      <c r="AE17" s="508">
        <v>2678730.7374999998</v>
      </c>
      <c r="AF17" s="508">
        <v>5941773.1569999997</v>
      </c>
      <c r="AG17" s="508">
        <v>6352541.2642999999</v>
      </c>
      <c r="AH17" s="508">
        <v>1928369.4841</v>
      </c>
      <c r="AI17" s="508">
        <v>1065393.9898000001</v>
      </c>
      <c r="AJ17" s="508">
        <v>1518007.1993</v>
      </c>
      <c r="AK17" s="509"/>
    </row>
    <row r="18" spans="1:37">
      <c r="A18" s="506">
        <v>9</v>
      </c>
      <c r="B18" s="459" t="s">
        <v>590</v>
      </c>
      <c r="C18" s="507">
        <f t="shared" si="0"/>
        <v>88265008.604699999</v>
      </c>
      <c r="D18" s="508">
        <v>5775392.1897999998</v>
      </c>
      <c r="E18" s="508">
        <v>4732986.9665999999</v>
      </c>
      <c r="F18" s="508">
        <v>6253202.9282</v>
      </c>
      <c r="G18" s="508">
        <v>1838759.6749</v>
      </c>
      <c r="H18" s="508">
        <v>1479559.983</v>
      </c>
      <c r="I18" s="508">
        <v>4287482.3717999998</v>
      </c>
      <c r="J18" s="508">
        <v>63897624.490400001</v>
      </c>
      <c r="K18" s="507">
        <f t="shared" si="1"/>
        <v>88265008.604699999</v>
      </c>
      <c r="L18" s="508">
        <v>3233106.8127000001</v>
      </c>
      <c r="M18" s="508"/>
      <c r="N18" s="508">
        <v>1162869.2487999999</v>
      </c>
      <c r="O18" s="508">
        <v>212679.90059999999</v>
      </c>
      <c r="P18" s="508"/>
      <c r="Q18" s="508">
        <v>9189516.9882999994</v>
      </c>
      <c r="R18" s="508">
        <v>74466835.654300004</v>
      </c>
      <c r="S18" s="507">
        <f t="shared" si="2"/>
        <v>88265008.604699999</v>
      </c>
      <c r="T18" s="508">
        <v>4344381.2498000003</v>
      </c>
      <c r="U18" s="508"/>
      <c r="V18" s="508">
        <v>382247.04229999997</v>
      </c>
      <c r="W18" s="508">
        <v>7346428.9658000004</v>
      </c>
      <c r="X18" s="508">
        <v>9666063.7619000003</v>
      </c>
      <c r="Y18" s="508">
        <v>18117890.9201</v>
      </c>
      <c r="Z18" s="508">
        <v>48407996.664800003</v>
      </c>
      <c r="AA18" s="507">
        <f t="shared" si="3"/>
        <v>88265008.604699999</v>
      </c>
      <c r="AB18" s="508">
        <v>3349244.5729</v>
      </c>
      <c r="AC18" s="508">
        <v>823703.63520000002</v>
      </c>
      <c r="AD18" s="508">
        <v>9066206.3781000003</v>
      </c>
      <c r="AE18" s="508">
        <v>20113284.402600002</v>
      </c>
      <c r="AF18" s="508">
        <v>12024993.135500001</v>
      </c>
      <c r="AG18" s="508">
        <v>27854065.6785</v>
      </c>
      <c r="AH18" s="508">
        <v>5680556.5527999997</v>
      </c>
      <c r="AI18" s="508">
        <v>7093603.5350000001</v>
      </c>
      <c r="AJ18" s="508">
        <v>1098106.3292</v>
      </c>
      <c r="AK18" s="509">
        <v>1161244.3848999999</v>
      </c>
    </row>
    <row r="19" spans="1:37">
      <c r="A19" s="506">
        <v>10</v>
      </c>
      <c r="B19" s="459" t="s">
        <v>591</v>
      </c>
      <c r="C19" s="507">
        <f t="shared" si="0"/>
        <v>115903698.63230048</v>
      </c>
      <c r="D19" s="508">
        <v>6447311.8262</v>
      </c>
      <c r="E19" s="508">
        <v>8514207.0737999994</v>
      </c>
      <c r="F19" s="508">
        <v>10475881.8028</v>
      </c>
      <c r="G19" s="508">
        <v>7164067.7702000001</v>
      </c>
      <c r="H19" s="508">
        <v>8377325.7982000001</v>
      </c>
      <c r="I19" s="508">
        <v>5356345.5368999997</v>
      </c>
      <c r="J19" s="508">
        <v>69568558.824200481</v>
      </c>
      <c r="K19" s="507">
        <f t="shared" si="1"/>
        <v>115903698.63230048</v>
      </c>
      <c r="L19" s="508">
        <v>5743932.9528000001</v>
      </c>
      <c r="M19" s="508"/>
      <c r="N19" s="508">
        <v>1956348.3241000001</v>
      </c>
      <c r="O19" s="508">
        <v>3724038.7557999999</v>
      </c>
      <c r="P19" s="508">
        <v>2691782.3668999998</v>
      </c>
      <c r="Q19" s="508">
        <v>654874.64260000002</v>
      </c>
      <c r="R19" s="508">
        <v>101132721.59010048</v>
      </c>
      <c r="S19" s="507">
        <f t="shared" si="2"/>
        <v>115903698.63230047</v>
      </c>
      <c r="T19" s="508">
        <v>6572226.0621999996</v>
      </c>
      <c r="U19" s="508">
        <v>2577664.162</v>
      </c>
      <c r="V19" s="508">
        <v>11403951.2982</v>
      </c>
      <c r="W19" s="508">
        <v>8063625.0350000001</v>
      </c>
      <c r="X19" s="508">
        <v>2957766.6209</v>
      </c>
      <c r="Y19" s="508">
        <v>3732499.3434000001</v>
      </c>
      <c r="Z19" s="508">
        <v>80595966.110600471</v>
      </c>
      <c r="AA19" s="507">
        <f t="shared" si="3"/>
        <v>115903698.6323005</v>
      </c>
      <c r="AB19" s="508">
        <v>13435750.2401</v>
      </c>
      <c r="AC19" s="508">
        <v>6012715.4455000004</v>
      </c>
      <c r="AD19" s="508">
        <v>5431517.7460000003</v>
      </c>
      <c r="AE19" s="508">
        <v>25185304.878500476</v>
      </c>
      <c r="AF19" s="508">
        <v>27481108.539099999</v>
      </c>
      <c r="AG19" s="508">
        <v>12123179.8664</v>
      </c>
      <c r="AH19" s="508">
        <v>12716317.4681</v>
      </c>
      <c r="AI19" s="508">
        <v>3691609.2283000001</v>
      </c>
      <c r="AJ19" s="508">
        <v>9732044.5348000005</v>
      </c>
      <c r="AK19" s="509">
        <v>94150.685500000007</v>
      </c>
    </row>
    <row r="20" spans="1:37">
      <c r="A20" s="506">
        <v>11</v>
      </c>
      <c r="B20" s="459" t="s">
        <v>592</v>
      </c>
      <c r="C20" s="507">
        <f t="shared" si="0"/>
        <v>42405238.239100002</v>
      </c>
      <c r="D20" s="508">
        <v>1130367.213</v>
      </c>
      <c r="E20" s="508">
        <v>4724876.3503999999</v>
      </c>
      <c r="F20" s="508">
        <v>734610.5993</v>
      </c>
      <c r="G20" s="508">
        <v>290759.72570000001</v>
      </c>
      <c r="H20" s="508">
        <v>1375327.3541000001</v>
      </c>
      <c r="I20" s="508">
        <v>751148.14</v>
      </c>
      <c r="J20" s="508">
        <v>33398148.856600001</v>
      </c>
      <c r="K20" s="507">
        <f t="shared" si="1"/>
        <v>42405238.239100002</v>
      </c>
      <c r="L20" s="508">
        <v>883518.14430000004</v>
      </c>
      <c r="M20" s="508">
        <v>129973.2533</v>
      </c>
      <c r="N20" s="508">
        <v>282202.64760000003</v>
      </c>
      <c r="O20" s="508">
        <v>929650.34750000003</v>
      </c>
      <c r="P20" s="508">
        <v>1556449.9871</v>
      </c>
      <c r="Q20" s="508">
        <v>5681802.8885000004</v>
      </c>
      <c r="R20" s="508">
        <v>32941640.970800001</v>
      </c>
      <c r="S20" s="507">
        <f t="shared" si="2"/>
        <v>42405238.239100009</v>
      </c>
      <c r="T20" s="508">
        <v>1849566.689</v>
      </c>
      <c r="U20" s="508">
        <v>720374.69570000004</v>
      </c>
      <c r="V20" s="508">
        <v>10261488.8541</v>
      </c>
      <c r="W20" s="508">
        <v>1196384.3877999999</v>
      </c>
      <c r="X20" s="508">
        <v>6593941.4477000004</v>
      </c>
      <c r="Y20" s="508">
        <v>4209587.0231999997</v>
      </c>
      <c r="Z20" s="508">
        <v>17573895.141600002</v>
      </c>
      <c r="AA20" s="507">
        <f t="shared" si="3"/>
        <v>42405238.239099994</v>
      </c>
      <c r="AB20" s="508">
        <v>5382461.6147999996</v>
      </c>
      <c r="AC20" s="508">
        <v>6115999.5001999997</v>
      </c>
      <c r="AD20" s="508">
        <v>6221766.7575000003</v>
      </c>
      <c r="AE20" s="508">
        <v>8804997.1612</v>
      </c>
      <c r="AF20" s="508">
        <v>4889698.6193000004</v>
      </c>
      <c r="AG20" s="508">
        <v>2403753.2379999999</v>
      </c>
      <c r="AH20" s="508">
        <v>2141645.7193</v>
      </c>
      <c r="AI20" s="508">
        <v>4904709.5701000001</v>
      </c>
      <c r="AJ20" s="508">
        <v>1422513.0518</v>
      </c>
      <c r="AK20" s="509">
        <v>117693.00689999999</v>
      </c>
    </row>
    <row r="21" spans="1:37">
      <c r="A21" s="506">
        <v>12</v>
      </c>
      <c r="B21" s="459" t="s">
        <v>593</v>
      </c>
      <c r="C21" s="507">
        <f t="shared" si="0"/>
        <v>47053648.985799998</v>
      </c>
      <c r="D21" s="508">
        <v>1520265.7226</v>
      </c>
      <c r="E21" s="508">
        <v>787511.11239999998</v>
      </c>
      <c r="F21" s="508">
        <v>1920105.0682000001</v>
      </c>
      <c r="G21" s="508">
        <v>854649.049</v>
      </c>
      <c r="H21" s="508">
        <v>3375147.3248000001</v>
      </c>
      <c r="I21" s="508">
        <v>2593687.2193</v>
      </c>
      <c r="J21" s="508">
        <v>36002283.489500001</v>
      </c>
      <c r="K21" s="507">
        <f t="shared" si="1"/>
        <v>47053648.985799998</v>
      </c>
      <c r="L21" s="508">
        <v>2484532.8588</v>
      </c>
      <c r="M21" s="508"/>
      <c r="N21" s="508"/>
      <c r="O21" s="508">
        <v>344830.86670000001</v>
      </c>
      <c r="P21" s="508">
        <v>4212823.8630999997</v>
      </c>
      <c r="Q21" s="508">
        <v>226087.49129999999</v>
      </c>
      <c r="R21" s="508">
        <v>39785373.905900002</v>
      </c>
      <c r="S21" s="507">
        <f t="shared" si="2"/>
        <v>47053648.985799998</v>
      </c>
      <c r="T21" s="508">
        <v>2484532.8588</v>
      </c>
      <c r="U21" s="508">
        <v>1486612.5632</v>
      </c>
      <c r="V21" s="508">
        <v>2492162.6266000001</v>
      </c>
      <c r="W21" s="508">
        <v>7138130.9622999998</v>
      </c>
      <c r="X21" s="508">
        <v>226087.49129999999</v>
      </c>
      <c r="Y21" s="508">
        <v>2921558.4796000002</v>
      </c>
      <c r="Z21" s="508">
        <v>30304564.004000001</v>
      </c>
      <c r="AA21" s="507">
        <f t="shared" si="3"/>
        <v>47053648.985799998</v>
      </c>
      <c r="AB21" s="508">
        <v>2187360.0230999999</v>
      </c>
      <c r="AC21" s="508">
        <v>8585122.8710999992</v>
      </c>
      <c r="AD21" s="508">
        <v>1802655.8063999999</v>
      </c>
      <c r="AE21" s="508">
        <v>1661562.4081999999</v>
      </c>
      <c r="AF21" s="508">
        <v>7817347.1945000002</v>
      </c>
      <c r="AG21" s="508">
        <v>7585897.8311000001</v>
      </c>
      <c r="AH21" s="508">
        <v>6076994.7485999996</v>
      </c>
      <c r="AI21" s="508">
        <v>953555.65899999999</v>
      </c>
      <c r="AJ21" s="508">
        <v>10331434.514900001</v>
      </c>
      <c r="AK21" s="509">
        <v>51717.928899999999</v>
      </c>
    </row>
    <row r="22" spans="1:37">
      <c r="A22" s="506">
        <v>13</v>
      </c>
      <c r="B22" s="459" t="s">
        <v>594</v>
      </c>
      <c r="C22" s="507">
        <f t="shared" si="0"/>
        <v>15842927.761400001</v>
      </c>
      <c r="D22" s="508">
        <v>1756068.4102</v>
      </c>
      <c r="E22" s="508">
        <v>659311.71189999999</v>
      </c>
      <c r="F22" s="508">
        <v>312039.45779999997</v>
      </c>
      <c r="G22" s="508">
        <v>2258978.3078000001</v>
      </c>
      <c r="H22" s="508"/>
      <c r="I22" s="508">
        <v>262561.6789</v>
      </c>
      <c r="J22" s="508">
        <v>10593968.194800001</v>
      </c>
      <c r="K22" s="507">
        <f t="shared" si="1"/>
        <v>15842927.761399999</v>
      </c>
      <c r="L22" s="508">
        <v>1379824.0033</v>
      </c>
      <c r="M22" s="508"/>
      <c r="N22" s="508">
        <v>456085.19660000002</v>
      </c>
      <c r="O22" s="508"/>
      <c r="P22" s="508"/>
      <c r="Q22" s="508">
        <v>355994.65</v>
      </c>
      <c r="R22" s="508">
        <v>13651023.911499999</v>
      </c>
      <c r="S22" s="507">
        <f t="shared" si="2"/>
        <v>15842927.761399999</v>
      </c>
      <c r="T22" s="508">
        <v>1403010.5467000001</v>
      </c>
      <c r="U22" s="508">
        <v>456085.19660000002</v>
      </c>
      <c r="V22" s="508">
        <v>269706.91950000002</v>
      </c>
      <c r="W22" s="508"/>
      <c r="X22" s="508">
        <v>4246523.2868999997</v>
      </c>
      <c r="Y22" s="508">
        <v>2219633.5734999999</v>
      </c>
      <c r="Z22" s="508">
        <v>7247968.2381999996</v>
      </c>
      <c r="AA22" s="507">
        <f t="shared" si="3"/>
        <v>15842927.761400001</v>
      </c>
      <c r="AB22" s="508">
        <v>859507.43729999999</v>
      </c>
      <c r="AC22" s="508"/>
      <c r="AD22" s="508">
        <v>269706.91950000002</v>
      </c>
      <c r="AE22" s="508">
        <v>4263312.2688999996</v>
      </c>
      <c r="AF22" s="508">
        <v>4413938.4024999999</v>
      </c>
      <c r="AG22" s="508">
        <v>1916280.2579999999</v>
      </c>
      <c r="AH22" s="508">
        <v>1056809.1775</v>
      </c>
      <c r="AI22" s="508">
        <v>1285911.6676</v>
      </c>
      <c r="AJ22" s="508">
        <v>1423132.9624000001</v>
      </c>
      <c r="AK22" s="509">
        <v>354328.66769999999</v>
      </c>
    </row>
    <row r="23" spans="1:37">
      <c r="A23" s="506">
        <v>14</v>
      </c>
      <c r="B23" s="459" t="s">
        <v>595</v>
      </c>
      <c r="C23" s="507">
        <f t="shared" si="0"/>
        <v>59099854.109700002</v>
      </c>
      <c r="D23" s="508">
        <v>3971383.8294000002</v>
      </c>
      <c r="E23" s="508">
        <v>4134000.4103999999</v>
      </c>
      <c r="F23" s="508">
        <v>4608380.6760999998</v>
      </c>
      <c r="G23" s="508">
        <v>2693713.5131999999</v>
      </c>
      <c r="H23" s="508">
        <v>7213695.5274</v>
      </c>
      <c r="I23" s="508">
        <v>4639674.4987000003</v>
      </c>
      <c r="J23" s="508">
        <v>31839005.6545</v>
      </c>
      <c r="K23" s="507">
        <f t="shared" si="1"/>
        <v>59099854.109700002</v>
      </c>
      <c r="L23" s="508">
        <v>2322462.0131000001</v>
      </c>
      <c r="M23" s="508"/>
      <c r="N23" s="508">
        <v>492578.92</v>
      </c>
      <c r="O23" s="508">
        <v>2880266.7437999998</v>
      </c>
      <c r="P23" s="508">
        <v>1139711.6564</v>
      </c>
      <c r="Q23" s="508">
        <v>628704.09550000005</v>
      </c>
      <c r="R23" s="508">
        <v>51636130.6809</v>
      </c>
      <c r="S23" s="507">
        <f t="shared" si="2"/>
        <v>59099854.109700002</v>
      </c>
      <c r="T23" s="508">
        <v>3965254.3550999998</v>
      </c>
      <c r="U23" s="508">
        <v>1774391.1083</v>
      </c>
      <c r="V23" s="508">
        <v>1984325.8939</v>
      </c>
      <c r="W23" s="508">
        <v>4187692.9950000001</v>
      </c>
      <c r="X23" s="508">
        <v>6064289.5791999996</v>
      </c>
      <c r="Y23" s="508">
        <v>3977068.8448000001</v>
      </c>
      <c r="Z23" s="508">
        <v>37146831.333400004</v>
      </c>
      <c r="AA23" s="507">
        <f t="shared" si="3"/>
        <v>59099854.109700002</v>
      </c>
      <c r="AB23" s="508">
        <v>5983188.9555000002</v>
      </c>
      <c r="AC23" s="508">
        <v>5388460.4373000003</v>
      </c>
      <c r="AD23" s="508">
        <v>5592558.5126</v>
      </c>
      <c r="AE23" s="508">
        <v>3531459.4465000001</v>
      </c>
      <c r="AF23" s="508">
        <v>9996342.9362000003</v>
      </c>
      <c r="AG23" s="508">
        <v>8408454.9624000005</v>
      </c>
      <c r="AH23" s="508">
        <v>11487394.4342</v>
      </c>
      <c r="AI23" s="508">
        <v>5019799.6782</v>
      </c>
      <c r="AJ23" s="508">
        <v>3656845.1049000002</v>
      </c>
      <c r="AK23" s="509">
        <v>35349.641900000002</v>
      </c>
    </row>
    <row r="24" spans="1:37">
      <c r="A24" s="506">
        <v>15</v>
      </c>
      <c r="B24" s="459" t="s">
        <v>596</v>
      </c>
      <c r="C24" s="507">
        <f t="shared" si="0"/>
        <v>33721670.509599999</v>
      </c>
      <c r="D24" s="508">
        <v>653912.17359999998</v>
      </c>
      <c r="E24" s="508">
        <v>2606109.3215000001</v>
      </c>
      <c r="F24" s="508">
        <v>823996.44189999998</v>
      </c>
      <c r="G24" s="508">
        <v>1141173.942</v>
      </c>
      <c r="H24" s="508">
        <v>3995024.7431000001</v>
      </c>
      <c r="I24" s="508">
        <v>495035.5135</v>
      </c>
      <c r="J24" s="508">
        <v>24006418.374000002</v>
      </c>
      <c r="K24" s="507">
        <f t="shared" si="1"/>
        <v>33721670.509599999</v>
      </c>
      <c r="L24" s="508">
        <v>3165218.9903000002</v>
      </c>
      <c r="M24" s="508"/>
      <c r="N24" s="508">
        <v>3367016.662</v>
      </c>
      <c r="O24" s="508">
        <v>564751.87040000001</v>
      </c>
      <c r="P24" s="508">
        <v>1852972.4833</v>
      </c>
      <c r="Q24" s="508">
        <v>1644906.7250000001</v>
      </c>
      <c r="R24" s="508">
        <v>23126803.7786</v>
      </c>
      <c r="S24" s="507">
        <f t="shared" si="2"/>
        <v>33721670.509599999</v>
      </c>
      <c r="T24" s="508">
        <v>3367152.7620999999</v>
      </c>
      <c r="U24" s="508">
        <v>4798613.5323999999</v>
      </c>
      <c r="V24" s="508">
        <v>2358358.4243000001</v>
      </c>
      <c r="W24" s="508">
        <v>3748391.8761</v>
      </c>
      <c r="X24" s="508">
        <v>1150900.1677999999</v>
      </c>
      <c r="Y24" s="508"/>
      <c r="Z24" s="508">
        <v>18298253.7469</v>
      </c>
      <c r="AA24" s="507">
        <f t="shared" si="3"/>
        <v>33721670.509599999</v>
      </c>
      <c r="AB24" s="508">
        <v>1376947.7422</v>
      </c>
      <c r="AC24" s="508">
        <v>5447495.29</v>
      </c>
      <c r="AD24" s="508">
        <v>1115816.5438999999</v>
      </c>
      <c r="AE24" s="508">
        <v>1541134.2778</v>
      </c>
      <c r="AF24" s="508">
        <v>3762078.0978000001</v>
      </c>
      <c r="AG24" s="508">
        <v>6975179.6738999998</v>
      </c>
      <c r="AH24" s="508">
        <v>5683390.5363999996</v>
      </c>
      <c r="AI24" s="508">
        <v>3344377.2154999999</v>
      </c>
      <c r="AJ24" s="508">
        <v>4475251.1321</v>
      </c>
      <c r="AK24" s="509"/>
    </row>
    <row r="25" spans="1:37">
      <c r="A25" s="506">
        <v>16</v>
      </c>
      <c r="B25" s="459" t="s">
        <v>597</v>
      </c>
      <c r="C25" s="507">
        <f t="shared" si="0"/>
        <v>65576635.055100001</v>
      </c>
      <c r="D25" s="508">
        <v>1784156.2858</v>
      </c>
      <c r="E25" s="508">
        <v>1778514.2901999999</v>
      </c>
      <c r="F25" s="508">
        <v>4364505.5949999997</v>
      </c>
      <c r="G25" s="508">
        <v>1856212.5527999999</v>
      </c>
      <c r="H25" s="508">
        <v>1161215.0855</v>
      </c>
      <c r="I25" s="508">
        <v>804151.12329999998</v>
      </c>
      <c r="J25" s="508">
        <v>53827880.122500002</v>
      </c>
      <c r="K25" s="507">
        <f t="shared" si="1"/>
        <v>65576635.055099994</v>
      </c>
      <c r="L25" s="508">
        <v>8367393.5635000002</v>
      </c>
      <c r="M25" s="508">
        <v>2322793.6464</v>
      </c>
      <c r="N25" s="508">
        <v>1874954.8611000001</v>
      </c>
      <c r="O25" s="508">
        <v>1746463.7026</v>
      </c>
      <c r="P25" s="508">
        <v>4646264.5357999997</v>
      </c>
      <c r="Q25" s="508">
        <v>2892621.4558000001</v>
      </c>
      <c r="R25" s="508">
        <v>43726143.289899997</v>
      </c>
      <c r="S25" s="507">
        <f t="shared" si="2"/>
        <v>65576635.055100001</v>
      </c>
      <c r="T25" s="508">
        <v>8561349.2654999997</v>
      </c>
      <c r="U25" s="508">
        <v>2970743.4423000002</v>
      </c>
      <c r="V25" s="508">
        <v>6789630.0953000002</v>
      </c>
      <c r="W25" s="508">
        <v>11034445.07</v>
      </c>
      <c r="X25" s="508">
        <v>3512988.517</v>
      </c>
      <c r="Y25" s="508">
        <v>7888035.6134000001</v>
      </c>
      <c r="Z25" s="508">
        <v>24819443.051600002</v>
      </c>
      <c r="AA25" s="507">
        <f t="shared" si="3"/>
        <v>65576635.055099994</v>
      </c>
      <c r="AB25" s="508">
        <v>2213394.1919999998</v>
      </c>
      <c r="AC25" s="508">
        <v>5438233.2938000001</v>
      </c>
      <c r="AD25" s="508">
        <v>4629108.6297000004</v>
      </c>
      <c r="AE25" s="508">
        <v>7985662.6201999998</v>
      </c>
      <c r="AF25" s="508">
        <v>8102499.5120000001</v>
      </c>
      <c r="AG25" s="508">
        <v>11779527.177100001</v>
      </c>
      <c r="AH25" s="508">
        <v>6207241.6120999996</v>
      </c>
      <c r="AI25" s="508">
        <v>8219620.4479</v>
      </c>
      <c r="AJ25" s="508">
        <v>11001347.5703</v>
      </c>
      <c r="AK25" s="509"/>
    </row>
    <row r="26" spans="1:37">
      <c r="A26" s="506">
        <v>17</v>
      </c>
      <c r="B26" s="459" t="s">
        <v>598</v>
      </c>
      <c r="C26" s="507">
        <f t="shared" si="0"/>
        <v>24857675.347199999</v>
      </c>
      <c r="D26" s="508">
        <v>1271007.7694000001</v>
      </c>
      <c r="E26" s="508">
        <v>1184039.4883000001</v>
      </c>
      <c r="F26" s="508">
        <v>1571363.8374999999</v>
      </c>
      <c r="G26" s="508">
        <v>2613933.2628000001</v>
      </c>
      <c r="H26" s="508">
        <v>857863.76749999996</v>
      </c>
      <c r="I26" s="508">
        <v>2716010.9890000001</v>
      </c>
      <c r="J26" s="508">
        <v>14643456.2327</v>
      </c>
      <c r="K26" s="507">
        <f t="shared" si="1"/>
        <v>24857675.347199999</v>
      </c>
      <c r="L26" s="508">
        <v>1947955.3026999999</v>
      </c>
      <c r="M26" s="508">
        <v>508969.2058</v>
      </c>
      <c r="N26" s="508"/>
      <c r="O26" s="508"/>
      <c r="P26" s="508">
        <v>2812940.7546999999</v>
      </c>
      <c r="Q26" s="508">
        <v>420835.3162</v>
      </c>
      <c r="R26" s="508">
        <v>19166974.7678</v>
      </c>
      <c r="S26" s="507">
        <f t="shared" si="2"/>
        <v>24857675.347199999</v>
      </c>
      <c r="T26" s="508">
        <v>1947955.3026999999</v>
      </c>
      <c r="U26" s="508">
        <v>508969.2058</v>
      </c>
      <c r="V26" s="508">
        <v>785096.83550000004</v>
      </c>
      <c r="W26" s="508">
        <v>3956855.1042999998</v>
      </c>
      <c r="X26" s="508">
        <v>297684.35600000003</v>
      </c>
      <c r="Y26" s="508">
        <v>4812329.1108999997</v>
      </c>
      <c r="Z26" s="508">
        <v>12548785.432</v>
      </c>
      <c r="AA26" s="507">
        <f t="shared" si="3"/>
        <v>24857675.347199995</v>
      </c>
      <c r="AB26" s="508">
        <v>743255.01269999996</v>
      </c>
      <c r="AC26" s="508">
        <v>2108430.9435000001</v>
      </c>
      <c r="AD26" s="508">
        <v>467669.2561</v>
      </c>
      <c r="AE26" s="508">
        <v>6298952.3464000002</v>
      </c>
      <c r="AF26" s="508">
        <v>4387565.9850000003</v>
      </c>
      <c r="AG26" s="508">
        <v>2051735.145</v>
      </c>
      <c r="AH26" s="508">
        <v>1767099.1767</v>
      </c>
      <c r="AI26" s="508">
        <v>1120994.6595000001</v>
      </c>
      <c r="AJ26" s="508">
        <v>5843286.4823000003</v>
      </c>
      <c r="AK26" s="509">
        <v>68686.34</v>
      </c>
    </row>
    <row r="27" spans="1:37">
      <c r="A27" s="506">
        <v>18</v>
      </c>
      <c r="B27" s="459" t="s">
        <v>599</v>
      </c>
      <c r="C27" s="507">
        <f t="shared" si="0"/>
        <v>1194658.8208000001</v>
      </c>
      <c r="D27" s="508">
        <v>50184.951099999998</v>
      </c>
      <c r="E27" s="508">
        <v>411339.06559999997</v>
      </c>
      <c r="F27" s="508">
        <v>41008.853199999998</v>
      </c>
      <c r="G27" s="508">
        <v>226483.39180000001</v>
      </c>
      <c r="H27" s="508">
        <v>47036.148999999998</v>
      </c>
      <c r="I27" s="508">
        <v>146080.52129999999</v>
      </c>
      <c r="J27" s="508">
        <v>272525.88880000002</v>
      </c>
      <c r="K27" s="507">
        <f t="shared" si="1"/>
        <v>1194658.8208000001</v>
      </c>
      <c r="L27" s="508">
        <v>6890.1794</v>
      </c>
      <c r="M27" s="508"/>
      <c r="N27" s="508"/>
      <c r="O27" s="508"/>
      <c r="P27" s="508"/>
      <c r="Q27" s="508"/>
      <c r="R27" s="508">
        <v>1187768.6414000001</v>
      </c>
      <c r="S27" s="507">
        <f t="shared" si="2"/>
        <v>1194658.8208000001</v>
      </c>
      <c r="T27" s="508">
        <v>6890.1794</v>
      </c>
      <c r="U27" s="508"/>
      <c r="V27" s="508"/>
      <c r="W27" s="508"/>
      <c r="X27" s="508"/>
      <c r="Y27" s="508"/>
      <c r="Z27" s="508">
        <v>1187768.6414000001</v>
      </c>
      <c r="AA27" s="507">
        <f t="shared" si="3"/>
        <v>1194658.8207999999</v>
      </c>
      <c r="AB27" s="508"/>
      <c r="AC27" s="508"/>
      <c r="AD27" s="508">
        <v>136346.6692</v>
      </c>
      <c r="AE27" s="508">
        <v>318287.16810000001</v>
      </c>
      <c r="AF27" s="508">
        <v>499009.2806</v>
      </c>
      <c r="AG27" s="508"/>
      <c r="AH27" s="508"/>
      <c r="AI27" s="508">
        <v>47036.148999999998</v>
      </c>
      <c r="AJ27" s="508">
        <v>193979.5539</v>
      </c>
      <c r="AK27" s="509"/>
    </row>
    <row r="28" spans="1:37">
      <c r="A28" s="506">
        <v>19</v>
      </c>
      <c r="B28" s="459" t="s">
        <v>600</v>
      </c>
      <c r="C28" s="507">
        <f t="shared" si="0"/>
        <v>0</v>
      </c>
      <c r="D28" s="508"/>
      <c r="E28" s="508"/>
      <c r="F28" s="508"/>
      <c r="G28" s="508"/>
      <c r="H28" s="508"/>
      <c r="I28" s="508"/>
      <c r="J28" s="508"/>
      <c r="K28" s="507">
        <f t="shared" si="1"/>
        <v>0</v>
      </c>
      <c r="L28" s="508"/>
      <c r="M28" s="508"/>
      <c r="N28" s="508"/>
      <c r="O28" s="508"/>
      <c r="P28" s="508"/>
      <c r="Q28" s="508"/>
      <c r="R28" s="508"/>
      <c r="S28" s="507">
        <f t="shared" si="2"/>
        <v>0</v>
      </c>
      <c r="T28" s="508"/>
      <c r="U28" s="508"/>
      <c r="V28" s="508"/>
      <c r="W28" s="508"/>
      <c r="X28" s="508"/>
      <c r="Y28" s="508"/>
      <c r="Z28" s="508"/>
      <c r="AA28" s="507">
        <f t="shared" si="3"/>
        <v>0</v>
      </c>
      <c r="AB28" s="508"/>
      <c r="AC28" s="508"/>
      <c r="AD28" s="508"/>
      <c r="AE28" s="508"/>
      <c r="AF28" s="508"/>
      <c r="AG28" s="508"/>
      <c r="AH28" s="508"/>
      <c r="AI28" s="508"/>
      <c r="AJ28" s="508"/>
      <c r="AK28" s="509"/>
    </row>
    <row r="29" spans="1:37">
      <c r="A29" s="506">
        <v>20</v>
      </c>
      <c r="B29" s="459" t="s">
        <v>601</v>
      </c>
      <c r="C29" s="507">
        <f t="shared" si="0"/>
        <v>754431.50020000001</v>
      </c>
      <c r="D29" s="508">
        <v>36188.500200000002</v>
      </c>
      <c r="E29" s="508"/>
      <c r="F29" s="508"/>
      <c r="G29" s="508"/>
      <c r="H29" s="508"/>
      <c r="I29" s="508"/>
      <c r="J29" s="508">
        <v>718243</v>
      </c>
      <c r="K29" s="507">
        <f t="shared" si="1"/>
        <v>754431.50020000001</v>
      </c>
      <c r="L29" s="508"/>
      <c r="M29" s="508"/>
      <c r="N29" s="508"/>
      <c r="O29" s="508">
        <v>718243</v>
      </c>
      <c r="P29" s="508"/>
      <c r="Q29" s="508"/>
      <c r="R29" s="508">
        <v>36188.500200000002</v>
      </c>
      <c r="S29" s="507">
        <f t="shared" si="2"/>
        <v>754431.50020000001</v>
      </c>
      <c r="T29" s="508"/>
      <c r="U29" s="508"/>
      <c r="V29" s="508">
        <v>718243</v>
      </c>
      <c r="W29" s="508"/>
      <c r="X29" s="508"/>
      <c r="Y29" s="508"/>
      <c r="Z29" s="508">
        <v>36188.500200000002</v>
      </c>
      <c r="AA29" s="507">
        <f t="shared" si="3"/>
        <v>754431.50020000001</v>
      </c>
      <c r="AB29" s="508">
        <v>718243</v>
      </c>
      <c r="AC29" s="508"/>
      <c r="AD29" s="508"/>
      <c r="AE29" s="508"/>
      <c r="AF29" s="508"/>
      <c r="AG29" s="508"/>
      <c r="AH29" s="508"/>
      <c r="AI29" s="508">
        <v>36188.500200000002</v>
      </c>
      <c r="AJ29" s="508"/>
      <c r="AK29" s="509"/>
    </row>
    <row r="30" spans="1:37">
      <c r="A30" s="506">
        <v>21</v>
      </c>
      <c r="B30" s="459" t="s">
        <v>602</v>
      </c>
      <c r="C30" s="507">
        <f t="shared" si="0"/>
        <v>6903671.0514000002</v>
      </c>
      <c r="D30" s="508">
        <v>48781.900500000003</v>
      </c>
      <c r="E30" s="508"/>
      <c r="F30" s="508">
        <v>2132400.7075</v>
      </c>
      <c r="G30" s="508">
        <v>68823.440100000007</v>
      </c>
      <c r="H30" s="508">
        <v>182848.47020000001</v>
      </c>
      <c r="I30" s="508">
        <v>2385992.3484999998</v>
      </c>
      <c r="J30" s="508">
        <v>2084824.1846</v>
      </c>
      <c r="K30" s="507">
        <f t="shared" si="1"/>
        <v>6903671.0514000002</v>
      </c>
      <c r="L30" s="508">
        <v>319220.52559999999</v>
      </c>
      <c r="M30" s="508"/>
      <c r="N30" s="508"/>
      <c r="O30" s="508"/>
      <c r="P30" s="508"/>
      <c r="Q30" s="508">
        <v>165753.14000000001</v>
      </c>
      <c r="R30" s="508">
        <v>6418697.3858000003</v>
      </c>
      <c r="S30" s="507">
        <f t="shared" si="2"/>
        <v>6903671.0514000002</v>
      </c>
      <c r="T30" s="508">
        <v>484973.66560000001</v>
      </c>
      <c r="U30" s="508"/>
      <c r="V30" s="508"/>
      <c r="W30" s="508"/>
      <c r="X30" s="508"/>
      <c r="Y30" s="508"/>
      <c r="Z30" s="508">
        <v>6418697.3858000003</v>
      </c>
      <c r="AA30" s="507">
        <f t="shared" si="3"/>
        <v>6903671.0514000002</v>
      </c>
      <c r="AB30" s="508"/>
      <c r="AC30" s="508"/>
      <c r="AD30" s="508">
        <v>2132400.7075</v>
      </c>
      <c r="AE30" s="508"/>
      <c r="AF30" s="508">
        <v>1919071.0445999999</v>
      </c>
      <c r="AG30" s="508"/>
      <c r="AH30" s="508">
        <v>2503597.6891000001</v>
      </c>
      <c r="AI30" s="508">
        <v>182848.47020000001</v>
      </c>
      <c r="AJ30" s="508">
        <v>165753.14000000001</v>
      </c>
      <c r="AK30" s="509"/>
    </row>
    <row r="31" spans="1:37">
      <c r="A31" s="506">
        <v>22</v>
      </c>
      <c r="B31" s="459" t="s">
        <v>603</v>
      </c>
      <c r="C31" s="507">
        <f t="shared" si="0"/>
        <v>47566103.054399997</v>
      </c>
      <c r="D31" s="508">
        <v>12643113.451400001</v>
      </c>
      <c r="E31" s="508">
        <v>2529110.5954</v>
      </c>
      <c r="F31" s="508">
        <v>1514851.7764000001</v>
      </c>
      <c r="G31" s="508">
        <v>1266391.4432000001</v>
      </c>
      <c r="H31" s="508">
        <v>10475643.1206</v>
      </c>
      <c r="I31" s="508">
        <v>1255795.2168000001</v>
      </c>
      <c r="J31" s="508">
        <v>17881197.450599998</v>
      </c>
      <c r="K31" s="507">
        <f t="shared" si="1"/>
        <v>47566103.054399997</v>
      </c>
      <c r="L31" s="508">
        <v>2996141.1264999998</v>
      </c>
      <c r="M31" s="508"/>
      <c r="N31" s="508"/>
      <c r="O31" s="508"/>
      <c r="P31" s="508"/>
      <c r="Q31" s="508">
        <v>1553885.4802000001</v>
      </c>
      <c r="R31" s="508">
        <v>43016076.447700001</v>
      </c>
      <c r="S31" s="507">
        <f t="shared" si="2"/>
        <v>47566103.054399997</v>
      </c>
      <c r="T31" s="508">
        <v>2996141.1264999998</v>
      </c>
      <c r="U31" s="508">
        <v>4031328.6508999998</v>
      </c>
      <c r="V31" s="508">
        <v>8610337.8222000003</v>
      </c>
      <c r="W31" s="508">
        <v>2113863.0282000001</v>
      </c>
      <c r="X31" s="508">
        <v>3483670.6675999998</v>
      </c>
      <c r="Y31" s="508">
        <v>4689515.6766999997</v>
      </c>
      <c r="Z31" s="508">
        <v>21641246.0823</v>
      </c>
      <c r="AA31" s="507">
        <f t="shared" si="3"/>
        <v>47566103.054399997</v>
      </c>
      <c r="AB31" s="508">
        <v>7720111.8667000001</v>
      </c>
      <c r="AC31" s="508">
        <v>2329661.8964</v>
      </c>
      <c r="AD31" s="508">
        <v>1210720.7860000001</v>
      </c>
      <c r="AE31" s="508">
        <v>11818547.524800001</v>
      </c>
      <c r="AF31" s="508">
        <v>14377438.6302</v>
      </c>
      <c r="AG31" s="508">
        <v>712512.63370000001</v>
      </c>
      <c r="AH31" s="508">
        <v>1042074.1213999999</v>
      </c>
      <c r="AI31" s="508">
        <v>2092347.3213</v>
      </c>
      <c r="AJ31" s="508">
        <v>6262688.2739000004</v>
      </c>
      <c r="AK31" s="509"/>
    </row>
    <row r="32" spans="1:37">
      <c r="A32" s="506">
        <v>23</v>
      </c>
      <c r="B32" s="459" t="s">
        <v>604</v>
      </c>
      <c r="C32" s="507">
        <f t="shared" si="0"/>
        <v>28972928.5031</v>
      </c>
      <c r="D32" s="508">
        <v>2695092.7645999999</v>
      </c>
      <c r="E32" s="508">
        <v>5171936.2560000001</v>
      </c>
      <c r="F32" s="508">
        <v>679526.18030000001</v>
      </c>
      <c r="G32" s="508">
        <v>437552.84840000002</v>
      </c>
      <c r="H32" s="508">
        <v>2791904.8610999999</v>
      </c>
      <c r="I32" s="508">
        <v>6415072.1124999998</v>
      </c>
      <c r="J32" s="508">
        <v>10781843.4802</v>
      </c>
      <c r="K32" s="507">
        <f t="shared" si="1"/>
        <v>28972928.5031</v>
      </c>
      <c r="L32" s="508">
        <v>1682131.97</v>
      </c>
      <c r="M32" s="508"/>
      <c r="N32" s="508"/>
      <c r="O32" s="508"/>
      <c r="P32" s="508">
        <v>464493.72</v>
      </c>
      <c r="Q32" s="508">
        <v>599257.7378</v>
      </c>
      <c r="R32" s="508">
        <v>26227045.075300001</v>
      </c>
      <c r="S32" s="507">
        <f t="shared" si="2"/>
        <v>28972928.5031</v>
      </c>
      <c r="T32" s="508">
        <v>2146625.69</v>
      </c>
      <c r="U32" s="508"/>
      <c r="V32" s="508">
        <v>552302.62</v>
      </c>
      <c r="W32" s="508">
        <v>3165974.0758000002</v>
      </c>
      <c r="X32" s="508">
        <v>210488.72709999999</v>
      </c>
      <c r="Y32" s="508">
        <v>102194.36320000001</v>
      </c>
      <c r="Z32" s="508">
        <v>22795343.026999999</v>
      </c>
      <c r="AA32" s="507">
        <f t="shared" si="3"/>
        <v>28972928.5031</v>
      </c>
      <c r="AB32" s="508">
        <v>2634829.4394999999</v>
      </c>
      <c r="AC32" s="508">
        <v>2196427.8110000002</v>
      </c>
      <c r="AD32" s="508">
        <v>2583558.7121000001</v>
      </c>
      <c r="AE32" s="508">
        <v>4051792.6971</v>
      </c>
      <c r="AF32" s="508">
        <v>7473280.7380999997</v>
      </c>
      <c r="AG32" s="508">
        <v>607873.70759999997</v>
      </c>
      <c r="AH32" s="508">
        <v>4686248.0296999998</v>
      </c>
      <c r="AI32" s="508">
        <v>4162380.2196999998</v>
      </c>
      <c r="AJ32" s="508">
        <v>576537.1483</v>
      </c>
      <c r="AK32" s="509"/>
    </row>
    <row r="33" spans="1:37">
      <c r="A33" s="506">
        <v>24</v>
      </c>
      <c r="B33" s="459" t="s">
        <v>605</v>
      </c>
      <c r="C33" s="507">
        <f t="shared" si="0"/>
        <v>7966830.9182000002</v>
      </c>
      <c r="D33" s="508">
        <v>305259.81719999999</v>
      </c>
      <c r="E33" s="508"/>
      <c r="F33" s="508">
        <v>173622.61410000001</v>
      </c>
      <c r="G33" s="508">
        <v>539169.04</v>
      </c>
      <c r="H33" s="508"/>
      <c r="I33" s="508"/>
      <c r="J33" s="508">
        <v>6948779.4468999999</v>
      </c>
      <c r="K33" s="507">
        <f t="shared" si="1"/>
        <v>7966830.9182000002</v>
      </c>
      <c r="L33" s="508">
        <v>631022.17059999995</v>
      </c>
      <c r="M33" s="508"/>
      <c r="N33" s="508"/>
      <c r="O33" s="508"/>
      <c r="P33" s="508"/>
      <c r="Q33" s="508"/>
      <c r="R33" s="508">
        <v>7335808.7476000004</v>
      </c>
      <c r="S33" s="507">
        <f t="shared" si="2"/>
        <v>7966830.9181999993</v>
      </c>
      <c r="T33" s="508">
        <v>631022.17059999995</v>
      </c>
      <c r="U33" s="508">
        <v>5850400</v>
      </c>
      <c r="V33" s="508"/>
      <c r="W33" s="508"/>
      <c r="X33" s="508"/>
      <c r="Y33" s="508"/>
      <c r="Z33" s="508">
        <v>1485408.7475999999</v>
      </c>
      <c r="AA33" s="507">
        <f t="shared" si="3"/>
        <v>7966830.9181999993</v>
      </c>
      <c r="AB33" s="508">
        <v>30188.050500000001</v>
      </c>
      <c r="AC33" s="508"/>
      <c r="AD33" s="508">
        <v>430840.54019999999</v>
      </c>
      <c r="AE33" s="508"/>
      <c r="AF33" s="508">
        <v>5850400</v>
      </c>
      <c r="AG33" s="508">
        <v>1070689.4650000001</v>
      </c>
      <c r="AH33" s="508">
        <v>496214.8015</v>
      </c>
      <c r="AI33" s="508">
        <v>33498.061000000002</v>
      </c>
      <c r="AJ33" s="508">
        <v>55000</v>
      </c>
      <c r="AK33" s="509"/>
    </row>
    <row r="34" spans="1:37">
      <c r="A34" s="506">
        <v>25</v>
      </c>
      <c r="B34" s="459" t="s">
        <v>606</v>
      </c>
      <c r="C34" s="507">
        <f t="shared" si="0"/>
        <v>86786475.5845</v>
      </c>
      <c r="D34" s="508">
        <v>9437891.0807000007</v>
      </c>
      <c r="E34" s="508">
        <v>5856039.6665000003</v>
      </c>
      <c r="F34" s="508">
        <v>6232375.7889999999</v>
      </c>
      <c r="G34" s="508">
        <v>5899766.8093999997</v>
      </c>
      <c r="H34" s="508">
        <v>4462267.4868000001</v>
      </c>
      <c r="I34" s="508">
        <v>10011616.932499999</v>
      </c>
      <c r="J34" s="508">
        <v>44886517.819600001</v>
      </c>
      <c r="K34" s="507">
        <f t="shared" si="1"/>
        <v>86786475.5845</v>
      </c>
      <c r="L34" s="508">
        <v>8363314.3472999996</v>
      </c>
      <c r="M34" s="508">
        <v>3816362.3360000001</v>
      </c>
      <c r="N34" s="508">
        <v>1387001.1873000001</v>
      </c>
      <c r="O34" s="508">
        <v>7136640.9480999997</v>
      </c>
      <c r="P34" s="508">
        <v>2921253.8991</v>
      </c>
      <c r="Q34" s="508">
        <v>2075371.9036999999</v>
      </c>
      <c r="R34" s="508">
        <v>61086530.963</v>
      </c>
      <c r="S34" s="507">
        <f t="shared" si="2"/>
        <v>86786475.584500015</v>
      </c>
      <c r="T34" s="508">
        <v>14864359.6413</v>
      </c>
      <c r="U34" s="508">
        <v>5382743.7742999997</v>
      </c>
      <c r="V34" s="508">
        <v>10557979.3638</v>
      </c>
      <c r="W34" s="508">
        <v>3874834.0704000001</v>
      </c>
      <c r="X34" s="508">
        <v>4268259.8838999998</v>
      </c>
      <c r="Y34" s="508">
        <v>3513329.3826000001</v>
      </c>
      <c r="Z34" s="508">
        <v>44324969.468199998</v>
      </c>
      <c r="AA34" s="507">
        <f t="shared" si="3"/>
        <v>86786475.584500015</v>
      </c>
      <c r="AB34" s="508">
        <v>24934618.6472</v>
      </c>
      <c r="AC34" s="508">
        <v>2448125.0898000002</v>
      </c>
      <c r="AD34" s="508">
        <v>6337086.5389</v>
      </c>
      <c r="AE34" s="508">
        <v>8817105.7924000006</v>
      </c>
      <c r="AF34" s="508">
        <v>9603994.6556000002</v>
      </c>
      <c r="AG34" s="508">
        <v>7107529.7872000001</v>
      </c>
      <c r="AH34" s="508">
        <v>11757128.052300001</v>
      </c>
      <c r="AI34" s="508">
        <v>8316591.9456000002</v>
      </c>
      <c r="AJ34" s="508">
        <v>6676308.9500000002</v>
      </c>
      <c r="AK34" s="509">
        <v>787986.12549999997</v>
      </c>
    </row>
    <row r="35" spans="1:37">
      <c r="A35" s="506">
        <v>26</v>
      </c>
      <c r="B35" s="459" t="s">
        <v>607</v>
      </c>
      <c r="C35" s="507">
        <f t="shared" si="0"/>
        <v>51773493.153399996</v>
      </c>
      <c r="D35" s="508">
        <v>776114.73620000004</v>
      </c>
      <c r="E35" s="508">
        <v>5248852.5537999999</v>
      </c>
      <c r="F35" s="508">
        <v>724428.63970000006</v>
      </c>
      <c r="G35" s="508">
        <v>4562812.2189999996</v>
      </c>
      <c r="H35" s="508">
        <v>28403.69</v>
      </c>
      <c r="I35" s="508">
        <v>732605.38970000006</v>
      </c>
      <c r="J35" s="508">
        <v>39700275.924999997</v>
      </c>
      <c r="K35" s="507">
        <f t="shared" si="1"/>
        <v>51773493.153400004</v>
      </c>
      <c r="L35" s="508">
        <v>3564534.0633999999</v>
      </c>
      <c r="M35" s="508">
        <v>3339515.9509999999</v>
      </c>
      <c r="N35" s="508">
        <v>1448123.3987</v>
      </c>
      <c r="O35" s="508">
        <v>1541572.5078</v>
      </c>
      <c r="P35" s="508">
        <v>2267869.6655000001</v>
      </c>
      <c r="Q35" s="508">
        <v>1812959.1202</v>
      </c>
      <c r="R35" s="508">
        <v>37798918.446800001</v>
      </c>
      <c r="S35" s="507">
        <f t="shared" si="2"/>
        <v>51773493.153399996</v>
      </c>
      <c r="T35" s="508">
        <v>6928279.8602</v>
      </c>
      <c r="U35" s="508">
        <v>22001217.850099999</v>
      </c>
      <c r="V35" s="508">
        <v>4493961.7193</v>
      </c>
      <c r="W35" s="508">
        <v>996657.75419999997</v>
      </c>
      <c r="X35" s="508">
        <v>5831199.2668000003</v>
      </c>
      <c r="Y35" s="508">
        <v>595525.14520000003</v>
      </c>
      <c r="Z35" s="508">
        <v>10926651.557600001</v>
      </c>
      <c r="AA35" s="507">
        <f t="shared" si="3"/>
        <v>51773493.153399996</v>
      </c>
      <c r="AB35" s="508"/>
      <c r="AC35" s="508">
        <v>3654906.0260000001</v>
      </c>
      <c r="AD35" s="508">
        <v>3996226.3160000001</v>
      </c>
      <c r="AE35" s="508">
        <v>1874401.4454000001</v>
      </c>
      <c r="AF35" s="508">
        <v>8305250.9413999999</v>
      </c>
      <c r="AG35" s="508">
        <v>4891047.4358000001</v>
      </c>
      <c r="AH35" s="508">
        <v>24053619.411499999</v>
      </c>
      <c r="AI35" s="508">
        <v>4089857.8623000002</v>
      </c>
      <c r="AJ35" s="508">
        <v>870237.80500000005</v>
      </c>
      <c r="AK35" s="509">
        <v>37945.910000000003</v>
      </c>
    </row>
    <row r="36" spans="1:37">
      <c r="A36" s="506">
        <v>27</v>
      </c>
      <c r="B36" s="459" t="s">
        <v>608</v>
      </c>
      <c r="C36" s="507">
        <f t="shared" si="0"/>
        <v>15292045.148600001</v>
      </c>
      <c r="D36" s="508">
        <v>1300175.1926</v>
      </c>
      <c r="E36" s="508">
        <v>487648.73200000002</v>
      </c>
      <c r="F36" s="508">
        <v>2890944.8939</v>
      </c>
      <c r="G36" s="508">
        <v>290848.36450000003</v>
      </c>
      <c r="H36" s="508"/>
      <c r="I36" s="508">
        <v>215736.34659999999</v>
      </c>
      <c r="J36" s="508">
        <v>10106691.619000001</v>
      </c>
      <c r="K36" s="507">
        <f t="shared" si="1"/>
        <v>15292045.148599999</v>
      </c>
      <c r="L36" s="508">
        <v>1702169.8870999999</v>
      </c>
      <c r="M36" s="508"/>
      <c r="N36" s="508"/>
      <c r="O36" s="508"/>
      <c r="P36" s="508"/>
      <c r="Q36" s="508"/>
      <c r="R36" s="508">
        <v>13589875.261499999</v>
      </c>
      <c r="S36" s="507">
        <f t="shared" si="2"/>
        <v>15292045.148600001</v>
      </c>
      <c r="T36" s="508">
        <v>1702169.8870999999</v>
      </c>
      <c r="U36" s="508"/>
      <c r="V36" s="508">
        <v>205268.72260000001</v>
      </c>
      <c r="W36" s="508"/>
      <c r="X36" s="508">
        <v>6828866.1404999997</v>
      </c>
      <c r="Y36" s="508">
        <v>1320725.5247</v>
      </c>
      <c r="Z36" s="508">
        <v>5235014.8737000003</v>
      </c>
      <c r="AA36" s="507">
        <f t="shared" si="3"/>
        <v>15292045.148599999</v>
      </c>
      <c r="AB36" s="508">
        <v>590009.21329999994</v>
      </c>
      <c r="AC36" s="508">
        <v>42500.5435</v>
      </c>
      <c r="AD36" s="508">
        <v>55663.485800000002</v>
      </c>
      <c r="AE36" s="508">
        <v>1923541.4632999999</v>
      </c>
      <c r="AF36" s="508">
        <v>337518.97960000002</v>
      </c>
      <c r="AG36" s="508">
        <v>1784040.1691999999</v>
      </c>
      <c r="AH36" s="508">
        <v>857600.64439999999</v>
      </c>
      <c r="AI36" s="508">
        <v>8609617.1392000001</v>
      </c>
      <c r="AJ36" s="508">
        <v>797957.98789999995</v>
      </c>
      <c r="AK36" s="509">
        <v>293595.52240000002</v>
      </c>
    </row>
    <row r="37" spans="1:37">
      <c r="A37" s="506">
        <v>28</v>
      </c>
      <c r="B37" s="475" t="s">
        <v>609</v>
      </c>
      <c r="C37" s="507">
        <f t="shared" si="0"/>
        <v>0</v>
      </c>
      <c r="D37" s="508"/>
      <c r="E37" s="508"/>
      <c r="F37" s="508"/>
      <c r="G37" s="508"/>
      <c r="H37" s="508"/>
      <c r="I37" s="508"/>
      <c r="J37" s="508"/>
      <c r="K37" s="507">
        <f t="shared" si="1"/>
        <v>0</v>
      </c>
      <c r="L37" s="508"/>
      <c r="M37" s="508"/>
      <c r="N37" s="508"/>
      <c r="O37" s="508"/>
      <c r="P37" s="508"/>
      <c r="Q37" s="508"/>
      <c r="R37" s="508"/>
      <c r="S37" s="507"/>
      <c r="T37" s="508"/>
      <c r="U37" s="508"/>
      <c r="V37" s="508"/>
      <c r="W37" s="508"/>
      <c r="X37" s="508"/>
      <c r="Y37" s="508"/>
      <c r="Z37" s="508"/>
      <c r="AA37" s="507"/>
      <c r="AB37" s="508"/>
      <c r="AC37" s="508"/>
      <c r="AD37" s="508"/>
      <c r="AE37" s="508"/>
      <c r="AF37" s="508"/>
      <c r="AG37" s="508"/>
      <c r="AH37" s="508"/>
      <c r="AI37" s="508"/>
      <c r="AJ37" s="508"/>
      <c r="AK37" s="509"/>
    </row>
    <row r="38" spans="1:37">
      <c r="A38" s="458">
        <v>29</v>
      </c>
      <c r="B38" s="469" t="s">
        <v>637</v>
      </c>
      <c r="C38" s="507">
        <f t="shared" si="0"/>
        <v>25056452.240800001</v>
      </c>
      <c r="D38" s="508">
        <v>2272471.7694999999</v>
      </c>
      <c r="E38" s="508">
        <v>332437.72129999998</v>
      </c>
      <c r="F38" s="508">
        <v>1045934.8972</v>
      </c>
      <c r="G38" s="508">
        <v>414916.41009999998</v>
      </c>
      <c r="H38" s="508">
        <v>323162.54560000001</v>
      </c>
      <c r="I38" s="508">
        <v>223798.62419999999</v>
      </c>
      <c r="J38" s="508">
        <v>20443730.2729</v>
      </c>
      <c r="K38" s="507">
        <f t="shared" si="1"/>
        <v>25056452.240800001</v>
      </c>
      <c r="L38" s="508">
        <v>195525.23629999999</v>
      </c>
      <c r="M38" s="508">
        <v>1326748.54</v>
      </c>
      <c r="N38" s="508">
        <v>808370.14130000002</v>
      </c>
      <c r="O38" s="508">
        <v>10059257.273</v>
      </c>
      <c r="P38" s="508">
        <v>0</v>
      </c>
      <c r="Q38" s="508">
        <v>0</v>
      </c>
      <c r="R38" s="508">
        <v>12666551.0502</v>
      </c>
      <c r="S38" s="507">
        <f t="shared" si="2"/>
        <v>25056452.240800001</v>
      </c>
      <c r="T38" s="508">
        <v>195525.23629999999</v>
      </c>
      <c r="U38" s="508">
        <v>1326748.54</v>
      </c>
      <c r="V38" s="508">
        <v>808370.14130000002</v>
      </c>
      <c r="W38" s="508">
        <v>10059257.273</v>
      </c>
      <c r="X38" s="508">
        <v>0</v>
      </c>
      <c r="Y38" s="508">
        <v>0</v>
      </c>
      <c r="Z38" s="508">
        <v>12666551.0502</v>
      </c>
      <c r="AA38" s="507">
        <f t="shared" si="3"/>
        <v>25056452.240799997</v>
      </c>
      <c r="AB38" s="508">
        <v>5350146.0554</v>
      </c>
      <c r="AC38" s="508">
        <v>7540223.7736999998</v>
      </c>
      <c r="AD38" s="508">
        <v>1909943.871</v>
      </c>
      <c r="AE38" s="508">
        <v>1918711.7744</v>
      </c>
      <c r="AF38" s="508">
        <v>485766.6876</v>
      </c>
      <c r="AG38" s="508">
        <v>3765053.6000999999</v>
      </c>
      <c r="AH38" s="508">
        <v>1038430.0329</v>
      </c>
      <c r="AI38" s="508">
        <v>538325.80969999998</v>
      </c>
      <c r="AJ38" s="508">
        <v>2509850.6359999999</v>
      </c>
      <c r="AK38" s="509">
        <v>0</v>
      </c>
    </row>
    <row r="39" spans="1:37">
      <c r="A39" s="458">
        <v>30</v>
      </c>
      <c r="B39" s="469" t="s">
        <v>711</v>
      </c>
      <c r="C39" s="507">
        <f>SUM(D39:L39)</f>
        <v>1778851689.3744006</v>
      </c>
      <c r="D39" s="508">
        <f>SUM(D16:D36)</f>
        <v>62039492.598099992</v>
      </c>
      <c r="E39" s="508">
        <f t="shared" ref="E39:I39" si="4">SUM(E16:E36)</f>
        <v>56554633.995700002</v>
      </c>
      <c r="F39" s="508">
        <f t="shared" si="4"/>
        <v>50430017.396600008</v>
      </c>
      <c r="G39" s="508">
        <f t="shared" si="4"/>
        <v>38023387.966800004</v>
      </c>
      <c r="H39" s="508">
        <f t="shared" si="4"/>
        <v>47985170.429299995</v>
      </c>
      <c r="I39" s="508">
        <f t="shared" si="4"/>
        <v>46388852.757900007</v>
      </c>
      <c r="J39" s="508">
        <f>SUM(J16:J36)</f>
        <v>557592479.35680044</v>
      </c>
      <c r="K39" s="507">
        <f>SUM(L39:R39)</f>
        <v>859014034.5012002</v>
      </c>
      <c r="L39" s="508">
        <f>SUM(L16:L36)</f>
        <v>60823620.371999994</v>
      </c>
      <c r="M39" s="508">
        <f t="shared" ref="M39:AK39" si="5">SUM(M16:M36)</f>
        <v>10940092.434799999</v>
      </c>
      <c r="N39" s="508">
        <f t="shared" si="5"/>
        <v>19744897.740699999</v>
      </c>
      <c r="O39" s="508">
        <f t="shared" si="5"/>
        <v>33566045.7245</v>
      </c>
      <c r="P39" s="508">
        <f t="shared" si="5"/>
        <v>33387878.568700001</v>
      </c>
      <c r="Q39" s="508">
        <f t="shared" si="5"/>
        <v>29984919.994000003</v>
      </c>
      <c r="R39" s="508">
        <f t="shared" si="5"/>
        <v>670566579.66650021</v>
      </c>
      <c r="S39" s="507">
        <f t="shared" si="2"/>
        <v>859014034.50120044</v>
      </c>
      <c r="T39" s="508">
        <f t="shared" si="5"/>
        <v>79489067.337399989</v>
      </c>
      <c r="U39" s="508">
        <f t="shared" si="5"/>
        <v>62070544.500699997</v>
      </c>
      <c r="V39" s="508">
        <f t="shared" si="5"/>
        <v>73899013.382200003</v>
      </c>
      <c r="W39" s="508">
        <f t="shared" si="5"/>
        <v>68109531.533999994</v>
      </c>
      <c r="X39" s="508">
        <f t="shared" si="5"/>
        <v>62507259.354100004</v>
      </c>
      <c r="Y39" s="508">
        <f t="shared" si="5"/>
        <v>61723445.889000013</v>
      </c>
      <c r="Z39" s="508">
        <f t="shared" si="5"/>
        <v>451215172.50380051</v>
      </c>
      <c r="AA39" s="507">
        <f t="shared" si="3"/>
        <v>859014034.50120032</v>
      </c>
      <c r="AB39" s="508">
        <f t="shared" si="5"/>
        <v>96482388.131900012</v>
      </c>
      <c r="AC39" s="508">
        <f t="shared" si="5"/>
        <v>61564701.780799985</v>
      </c>
      <c r="AD39" s="508">
        <f t="shared" si="5"/>
        <v>54876553.027800009</v>
      </c>
      <c r="AE39" s="508">
        <f t="shared" si="5"/>
        <v>115916518.56540048</v>
      </c>
      <c r="AF39" s="508">
        <f t="shared" si="5"/>
        <v>148753739.58179998</v>
      </c>
      <c r="AG39" s="508">
        <f t="shared" si="5"/>
        <v>116306737.0423</v>
      </c>
      <c r="AH39" s="508">
        <f t="shared" si="5"/>
        <v>108602897.29269999</v>
      </c>
      <c r="AI39" s="508">
        <f t="shared" si="5"/>
        <v>71901313.114800006</v>
      </c>
      <c r="AJ39" s="508">
        <f t="shared" si="5"/>
        <v>81400311.143500015</v>
      </c>
      <c r="AK39" s="508">
        <f t="shared" si="5"/>
        <v>3208874.8202</v>
      </c>
    </row>
    <row r="40" spans="1:37">
      <c r="A40" s="458">
        <v>31</v>
      </c>
      <c r="B40" s="469" t="s">
        <v>712</v>
      </c>
      <c r="C40" s="463"/>
      <c r="D40" s="462"/>
      <c r="E40" s="462"/>
      <c r="F40" s="462"/>
      <c r="G40" s="462"/>
      <c r="H40" s="462"/>
      <c r="I40" s="462"/>
      <c r="J40" s="462"/>
      <c r="K40" s="463"/>
      <c r="L40" s="462"/>
      <c r="M40" s="462"/>
      <c r="N40" s="462"/>
      <c r="O40" s="462"/>
      <c r="P40" s="462"/>
      <c r="Q40" s="462"/>
      <c r="R40" s="462"/>
      <c r="S40" s="463"/>
      <c r="T40" s="462"/>
      <c r="U40" s="462"/>
      <c r="V40" s="462"/>
      <c r="W40" s="462"/>
      <c r="X40" s="462"/>
      <c r="Y40" s="462"/>
      <c r="Z40" s="462"/>
      <c r="AA40" s="463"/>
      <c r="AB40" s="462"/>
      <c r="AC40" s="462"/>
      <c r="AD40" s="462"/>
      <c r="AE40" s="462"/>
      <c r="AF40" s="462"/>
      <c r="AG40" s="462"/>
      <c r="AH40" s="462"/>
      <c r="AI40" s="462"/>
      <c r="AJ40" s="462"/>
      <c r="AK40" s="505"/>
    </row>
    <row r="41" spans="1:37">
      <c r="A41" s="458">
        <v>32</v>
      </c>
      <c r="B41" s="469" t="s">
        <v>631</v>
      </c>
      <c r="C41" s="507">
        <f>SUM(D41:J41)</f>
        <v>5173445.9702000003</v>
      </c>
      <c r="D41" s="508">
        <v>1597941.84</v>
      </c>
      <c r="E41" s="508">
        <v>198282.94190000001</v>
      </c>
      <c r="F41" s="508">
        <v>636588.68940000003</v>
      </c>
      <c r="G41" s="508">
        <v>168554.13889999999</v>
      </c>
      <c r="H41" s="508">
        <v>210880.85060000001</v>
      </c>
      <c r="I41" s="508">
        <v>262497.45819999999</v>
      </c>
      <c r="J41" s="508">
        <v>2098700.0512000001</v>
      </c>
      <c r="K41" s="507">
        <f>SUM(L41:R41)</f>
        <v>5173445.9701999994</v>
      </c>
      <c r="L41" s="508">
        <v>3624903.5565999998</v>
      </c>
      <c r="M41" s="508">
        <v>125437.4249</v>
      </c>
      <c r="N41" s="508">
        <v>95741.148000000001</v>
      </c>
      <c r="O41" s="508"/>
      <c r="P41" s="508">
        <v>115033.4581</v>
      </c>
      <c r="Q41" s="508"/>
      <c r="R41" s="508">
        <v>1212330.3825999999</v>
      </c>
      <c r="S41" s="507">
        <f>SUM(T41:Z41)</f>
        <v>5173445.9701999994</v>
      </c>
      <c r="T41" s="508">
        <v>3633540.8465999998</v>
      </c>
      <c r="U41" s="508">
        <v>125437.4249</v>
      </c>
      <c r="V41" s="508">
        <v>115669.77499999999</v>
      </c>
      <c r="W41" s="508"/>
      <c r="X41" s="508">
        <v>174351.23449999999</v>
      </c>
      <c r="Y41" s="508"/>
      <c r="Z41" s="508">
        <v>1124446.6891999999</v>
      </c>
      <c r="AA41" s="507">
        <f>SUM(AB41:AK41)</f>
        <v>5173445.9702000003</v>
      </c>
      <c r="AB41" s="508">
        <v>1117115.1396000001</v>
      </c>
      <c r="AC41" s="508">
        <v>87400.860799999995</v>
      </c>
      <c r="AD41" s="508">
        <v>282717.13089999999</v>
      </c>
      <c r="AE41" s="508">
        <v>215521.6857</v>
      </c>
      <c r="AF41" s="508">
        <v>789323.97080000001</v>
      </c>
      <c r="AG41" s="508">
        <v>335028.35590000002</v>
      </c>
      <c r="AH41" s="508">
        <v>566842.12879999995</v>
      </c>
      <c r="AI41" s="508">
        <v>287666.32010000001</v>
      </c>
      <c r="AJ41" s="508">
        <v>1372183.1884000001</v>
      </c>
      <c r="AK41" s="509">
        <v>119647.18919999999</v>
      </c>
    </row>
    <row r="42" spans="1:37">
      <c r="C42" s="511"/>
    </row>
    <row r="43" spans="1:37">
      <c r="C43" s="511"/>
      <c r="D43" s="511"/>
    </row>
    <row r="44" spans="1:37">
      <c r="C44" s="511"/>
      <c r="D44" s="511"/>
    </row>
    <row r="45" spans="1:37">
      <c r="C45" s="511"/>
    </row>
    <row r="46" spans="1:37">
      <c r="C46" s="511"/>
    </row>
  </sheetData>
  <mergeCells count="8">
    <mergeCell ref="C5:J5"/>
    <mergeCell ref="K5:R5"/>
    <mergeCell ref="S5:Z5"/>
    <mergeCell ref="AA5:AK5"/>
    <mergeCell ref="C6:J6"/>
    <mergeCell ref="K6:R6"/>
    <mergeCell ref="S6:Z6"/>
    <mergeCell ref="AA6:A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N43"/>
  <sheetViews>
    <sheetView zoomScale="70" zoomScaleNormal="70" workbookViewId="0">
      <pane xSplit="1" ySplit="5" topLeftCell="B6" activePane="bottomRight" state="frozen"/>
      <selection activeCell="C6" sqref="C6"/>
      <selection pane="topRight" activeCell="C6" sqref="C6"/>
      <selection pane="bottomLeft" activeCell="C6" sqref="C6"/>
      <selection pane="bottomRight" activeCell="I7" sqref="I7:N41"/>
    </sheetView>
  </sheetViews>
  <sheetFormatPr defaultRowHeight="15"/>
  <cols>
    <col min="1" max="1" width="9.5703125" style="2" bestFit="1" customWidth="1"/>
    <col min="2" max="2" width="55.140625" style="2" bestFit="1" customWidth="1"/>
    <col min="3" max="3" width="11.7109375" style="2" customWidth="1"/>
    <col min="4" max="4" width="13.28515625" style="2" customWidth="1"/>
    <col min="5" max="5" width="14.5703125" style="2" customWidth="1"/>
    <col min="6" max="6" width="11.7109375" style="2" customWidth="1"/>
    <col min="7" max="7" width="13.7109375" style="2" customWidth="1"/>
    <col min="8" max="8" width="14.5703125" style="2" customWidth="1"/>
    <col min="10" max="10" width="10" bestFit="1" customWidth="1"/>
  </cols>
  <sheetData>
    <row r="1" spans="1:14" ht="15.75">
      <c r="A1" s="14" t="s">
        <v>199</v>
      </c>
      <c r="B1" s="2" t="str">
        <f>'1. key ratios'!B1</f>
        <v>ს.ს "პროკრედიტ ბანკი"</v>
      </c>
    </row>
    <row r="2" spans="1:14" ht="15.75">
      <c r="A2" s="14" t="s">
        <v>200</v>
      </c>
      <c r="B2" s="315">
        <f>'1. key ratios'!B2</f>
        <v>43008</v>
      </c>
    </row>
    <row r="3" spans="1:14" ht="15.75">
      <c r="A3" s="14"/>
    </row>
    <row r="4" spans="1:14" ht="16.5" thickBot="1">
      <c r="A4" s="32" t="s">
        <v>347</v>
      </c>
      <c r="B4" s="76" t="s">
        <v>258</v>
      </c>
      <c r="C4" s="32"/>
      <c r="D4" s="33"/>
      <c r="E4" s="33"/>
      <c r="F4" s="34"/>
      <c r="G4" s="34"/>
      <c r="H4" s="35" t="s">
        <v>101</v>
      </c>
    </row>
    <row r="5" spans="1:14" ht="15.75">
      <c r="A5" s="36"/>
      <c r="B5" s="37"/>
      <c r="C5" s="569" t="s">
        <v>206</v>
      </c>
      <c r="D5" s="570"/>
      <c r="E5" s="571"/>
      <c r="F5" s="569" t="s">
        <v>207</v>
      </c>
      <c r="G5" s="570"/>
      <c r="H5" s="572"/>
    </row>
    <row r="6" spans="1:14" ht="15.75">
      <c r="A6" s="38" t="s">
        <v>29</v>
      </c>
      <c r="B6" s="39" t="s">
        <v>161</v>
      </c>
      <c r="C6" s="40" t="s">
        <v>30</v>
      </c>
      <c r="D6" s="40" t="s">
        <v>102</v>
      </c>
      <c r="E6" s="40" t="s">
        <v>71</v>
      </c>
      <c r="F6" s="40" t="s">
        <v>30</v>
      </c>
      <c r="G6" s="40" t="s">
        <v>102</v>
      </c>
      <c r="H6" s="41" t="s">
        <v>71</v>
      </c>
    </row>
    <row r="7" spans="1:14" ht="15.75">
      <c r="A7" s="38">
        <v>1</v>
      </c>
      <c r="B7" s="42" t="s">
        <v>162</v>
      </c>
      <c r="C7" s="197">
        <v>26043347.399999999</v>
      </c>
      <c r="D7" s="197">
        <v>28652060.34</v>
      </c>
      <c r="E7" s="198">
        <v>54695407.739999995</v>
      </c>
      <c r="F7" s="199">
        <v>35194399.130000003</v>
      </c>
      <c r="G7" s="200">
        <v>32828536.210000001</v>
      </c>
      <c r="H7" s="201">
        <v>68022935.340000004</v>
      </c>
      <c r="I7" s="330"/>
      <c r="J7" s="330"/>
      <c r="K7" s="330"/>
      <c r="L7" s="330"/>
      <c r="M7" s="330"/>
      <c r="N7" s="330"/>
    </row>
    <row r="8" spans="1:14" ht="15.75">
      <c r="A8" s="38">
        <v>2</v>
      </c>
      <c r="B8" s="42" t="s">
        <v>163</v>
      </c>
      <c r="C8" s="197">
        <v>16566883.24</v>
      </c>
      <c r="D8" s="197">
        <v>119089629.11</v>
      </c>
      <c r="E8" s="198">
        <v>135656512.34999999</v>
      </c>
      <c r="F8" s="199">
        <v>10274846.16</v>
      </c>
      <c r="G8" s="200">
        <v>114275794.08</v>
      </c>
      <c r="H8" s="201">
        <v>124550640.23999999</v>
      </c>
      <c r="I8" s="330"/>
      <c r="J8" s="330"/>
      <c r="K8" s="330"/>
      <c r="L8" s="330"/>
      <c r="M8" s="330"/>
      <c r="N8" s="330"/>
    </row>
    <row r="9" spans="1:14" ht="15.75">
      <c r="A9" s="38">
        <v>3</v>
      </c>
      <c r="B9" s="42" t="s">
        <v>164</v>
      </c>
      <c r="C9" s="197">
        <v>24169065.5</v>
      </c>
      <c r="D9" s="197">
        <v>41280917.880000003</v>
      </c>
      <c r="E9" s="198">
        <v>65449983.380000003</v>
      </c>
      <c r="F9" s="199">
        <v>15723795.939999999</v>
      </c>
      <c r="G9" s="200">
        <v>32581532.299999997</v>
      </c>
      <c r="H9" s="201">
        <v>48305328.239999995</v>
      </c>
      <c r="I9" s="330"/>
      <c r="J9" s="330"/>
      <c r="K9" s="330"/>
      <c r="L9" s="330"/>
      <c r="M9" s="330"/>
      <c r="N9" s="330"/>
    </row>
    <row r="10" spans="1:14" ht="15.75">
      <c r="A10" s="38">
        <v>4</v>
      </c>
      <c r="B10" s="42" t="s">
        <v>193</v>
      </c>
      <c r="C10" s="197">
        <v>0</v>
      </c>
      <c r="D10" s="197">
        <v>0</v>
      </c>
      <c r="E10" s="198">
        <v>0</v>
      </c>
      <c r="F10" s="199">
        <v>0</v>
      </c>
      <c r="G10" s="200">
        <v>0</v>
      </c>
      <c r="H10" s="201">
        <v>0</v>
      </c>
      <c r="I10" s="330"/>
      <c r="J10" s="330"/>
      <c r="K10" s="330"/>
      <c r="L10" s="330"/>
      <c r="M10" s="330"/>
      <c r="N10" s="330"/>
    </row>
    <row r="11" spans="1:14" ht="15.75">
      <c r="A11" s="38">
        <v>5</v>
      </c>
      <c r="B11" s="42" t="s">
        <v>165</v>
      </c>
      <c r="C11" s="197">
        <v>13739239.76</v>
      </c>
      <c r="D11" s="197">
        <v>0</v>
      </c>
      <c r="E11" s="198">
        <v>13739239.76</v>
      </c>
      <c r="F11" s="199">
        <v>40355160.039999999</v>
      </c>
      <c r="G11" s="200">
        <v>0</v>
      </c>
      <c r="H11" s="201">
        <v>40355160.039999999</v>
      </c>
      <c r="I11" s="330"/>
      <c r="J11" s="330"/>
      <c r="K11" s="330"/>
      <c r="L11" s="330"/>
      <c r="M11" s="330"/>
      <c r="N11" s="330"/>
    </row>
    <row r="12" spans="1:14" ht="15.75">
      <c r="A12" s="38">
        <v>6.1</v>
      </c>
      <c r="B12" s="43" t="s">
        <v>166</v>
      </c>
      <c r="C12" s="197">
        <v>188444130.50000003</v>
      </c>
      <c r="D12" s="197">
        <v>744471808.96340001</v>
      </c>
      <c r="E12" s="198">
        <v>932915939.46340001</v>
      </c>
      <c r="F12" s="199">
        <v>160076707.28</v>
      </c>
      <c r="G12" s="200">
        <v>731654615.70449996</v>
      </c>
      <c r="H12" s="201">
        <v>891731322.98449993</v>
      </c>
      <c r="I12" s="330"/>
      <c r="J12" s="330"/>
      <c r="K12" s="330"/>
      <c r="L12" s="330"/>
      <c r="M12" s="330"/>
      <c r="N12" s="330"/>
    </row>
    <row r="13" spans="1:14" ht="15.75">
      <c r="A13" s="38">
        <v>6.2</v>
      </c>
      <c r="B13" s="43" t="s">
        <v>167</v>
      </c>
      <c r="C13" s="197">
        <v>-5029111.8338000001</v>
      </c>
      <c r="D13" s="197">
        <v>-28446149.582648005</v>
      </c>
      <c r="E13" s="198">
        <v>-33475261.416448005</v>
      </c>
      <c r="F13" s="199">
        <v>-6275458.1928000003</v>
      </c>
      <c r="G13" s="200">
        <v>-42024360.683728002</v>
      </c>
      <c r="H13" s="201">
        <v>-48299818.876528002</v>
      </c>
      <c r="I13" s="330"/>
      <c r="J13" s="330"/>
      <c r="K13" s="330"/>
      <c r="L13" s="330"/>
      <c r="M13" s="330"/>
      <c r="N13" s="330"/>
    </row>
    <row r="14" spans="1:14" ht="15.75">
      <c r="A14" s="38">
        <v>6</v>
      </c>
      <c r="B14" s="42" t="s">
        <v>168</v>
      </c>
      <c r="C14" s="198">
        <v>183415018.66620004</v>
      </c>
      <c r="D14" s="198">
        <v>716025659.38075197</v>
      </c>
      <c r="E14" s="198">
        <v>899440678.04695201</v>
      </c>
      <c r="F14" s="198">
        <v>153801249.08719999</v>
      </c>
      <c r="G14" s="198">
        <v>689630255.02077198</v>
      </c>
      <c r="H14" s="201">
        <v>843431504.10797191</v>
      </c>
      <c r="I14" s="330"/>
      <c r="J14" s="330"/>
      <c r="K14" s="330"/>
      <c r="L14" s="330"/>
      <c r="M14" s="330"/>
      <c r="N14" s="330"/>
    </row>
    <row r="15" spans="1:14" ht="15.75">
      <c r="A15" s="38">
        <v>7</v>
      </c>
      <c r="B15" s="42" t="s">
        <v>169</v>
      </c>
      <c r="C15" s="197">
        <v>1310240.51</v>
      </c>
      <c r="D15" s="197">
        <v>3422509.6399999997</v>
      </c>
      <c r="E15" s="198">
        <v>4732750.1499999994</v>
      </c>
      <c r="F15" s="199">
        <v>1493159.6699999997</v>
      </c>
      <c r="G15" s="200">
        <v>3759258.4499999997</v>
      </c>
      <c r="H15" s="201">
        <v>5252418.1199999992</v>
      </c>
      <c r="I15" s="330"/>
      <c r="J15" s="330"/>
      <c r="K15" s="330"/>
      <c r="L15" s="330"/>
      <c r="M15" s="330"/>
      <c r="N15" s="330"/>
    </row>
    <row r="16" spans="1:14" ht="15.75">
      <c r="A16" s="38">
        <v>8</v>
      </c>
      <c r="B16" s="42" t="s">
        <v>170</v>
      </c>
      <c r="C16" s="197">
        <v>0</v>
      </c>
      <c r="D16" s="197">
        <v>0</v>
      </c>
      <c r="E16" s="198">
        <v>0</v>
      </c>
      <c r="F16" s="199">
        <v>0</v>
      </c>
      <c r="G16" s="199" t="s">
        <v>421</v>
      </c>
      <c r="H16" s="201">
        <v>0</v>
      </c>
      <c r="I16" s="330"/>
      <c r="J16" s="330"/>
      <c r="K16" s="330"/>
      <c r="L16" s="330"/>
      <c r="M16" s="330"/>
      <c r="N16" s="330"/>
    </row>
    <row r="17" spans="1:14" ht="15.75">
      <c r="A17" s="38">
        <v>9</v>
      </c>
      <c r="B17" s="42" t="s">
        <v>171</v>
      </c>
      <c r="C17" s="197">
        <v>6298572.1799999997</v>
      </c>
      <c r="D17" s="197">
        <v>48265.8</v>
      </c>
      <c r="E17" s="198">
        <v>6346837.9799999995</v>
      </c>
      <c r="F17" s="199">
        <v>6298572.1799999997</v>
      </c>
      <c r="G17" s="200">
        <v>43117.8</v>
      </c>
      <c r="H17" s="201">
        <v>6341689.9799999995</v>
      </c>
      <c r="I17" s="330"/>
      <c r="J17" s="330"/>
      <c r="K17" s="330"/>
      <c r="L17" s="330"/>
      <c r="M17" s="330"/>
      <c r="N17" s="330"/>
    </row>
    <row r="18" spans="1:14" ht="15.75">
      <c r="A18" s="38">
        <v>10</v>
      </c>
      <c r="B18" s="42" t="s">
        <v>172</v>
      </c>
      <c r="C18" s="197">
        <v>72640865.769999981</v>
      </c>
      <c r="D18" s="197">
        <v>0</v>
      </c>
      <c r="E18" s="198">
        <v>72640865.769999981</v>
      </c>
      <c r="F18" s="199">
        <v>78647393.320000023</v>
      </c>
      <c r="G18" s="199" t="s">
        <v>421</v>
      </c>
      <c r="H18" s="201">
        <v>78647393.320000023</v>
      </c>
      <c r="I18" s="330"/>
      <c r="J18" s="330"/>
      <c r="K18" s="330"/>
      <c r="L18" s="330"/>
      <c r="M18" s="330"/>
      <c r="N18" s="330"/>
    </row>
    <row r="19" spans="1:14" ht="15.75">
      <c r="A19" s="38">
        <v>11</v>
      </c>
      <c r="B19" s="42" t="s">
        <v>173</v>
      </c>
      <c r="C19" s="197">
        <v>9618418.3599999994</v>
      </c>
      <c r="D19" s="197">
        <v>7848070.1899999995</v>
      </c>
      <c r="E19" s="198">
        <v>17466488.549999997</v>
      </c>
      <c r="F19" s="199">
        <v>11888959.75</v>
      </c>
      <c r="G19" s="200">
        <v>6759618.2000000002</v>
      </c>
      <c r="H19" s="201">
        <v>18648577.949999999</v>
      </c>
      <c r="I19" s="330"/>
      <c r="J19" s="330"/>
      <c r="K19" s="330"/>
      <c r="L19" s="330"/>
      <c r="M19" s="330"/>
      <c r="N19" s="330"/>
    </row>
    <row r="20" spans="1:14" ht="15.75">
      <c r="A20" s="38">
        <v>12</v>
      </c>
      <c r="B20" s="44" t="s">
        <v>174</v>
      </c>
      <c r="C20" s="198">
        <v>353801651.38620001</v>
      </c>
      <c r="D20" s="198">
        <v>916367112.34075201</v>
      </c>
      <c r="E20" s="198">
        <v>1270168763.7269521</v>
      </c>
      <c r="F20" s="198">
        <v>353677535.27719998</v>
      </c>
      <c r="G20" s="198">
        <v>879878112.06077194</v>
      </c>
      <c r="H20" s="201">
        <v>1233555647.3379719</v>
      </c>
      <c r="I20" s="330"/>
      <c r="J20" s="330"/>
      <c r="K20" s="330"/>
      <c r="L20" s="330"/>
      <c r="M20" s="330"/>
      <c r="N20" s="330"/>
    </row>
    <row r="21" spans="1:14" ht="15.75">
      <c r="A21" s="38"/>
      <c r="B21" s="39" t="s">
        <v>191</v>
      </c>
      <c r="C21" s="202"/>
      <c r="D21" s="202"/>
      <c r="E21" s="202"/>
      <c r="F21" s="203"/>
      <c r="G21" s="204"/>
      <c r="H21" s="205"/>
      <c r="I21" s="330"/>
      <c r="J21" s="330"/>
      <c r="K21" s="330"/>
      <c r="L21" s="330"/>
      <c r="M21" s="330"/>
      <c r="N21" s="330"/>
    </row>
    <row r="22" spans="1:14" ht="15.75">
      <c r="A22" s="38">
        <v>13</v>
      </c>
      <c r="B22" s="42" t="s">
        <v>175</v>
      </c>
      <c r="C22" s="197">
        <v>745200</v>
      </c>
      <c r="D22" s="197">
        <v>59966670.957500003</v>
      </c>
      <c r="E22" s="198">
        <v>60711870.957500003</v>
      </c>
      <c r="F22" s="199">
        <v>150000</v>
      </c>
      <c r="G22" s="200">
        <v>0</v>
      </c>
      <c r="H22" s="201">
        <v>150000</v>
      </c>
      <c r="I22" s="330"/>
      <c r="J22" s="330"/>
      <c r="K22" s="330"/>
      <c r="L22" s="330"/>
      <c r="M22" s="330"/>
      <c r="N22" s="330"/>
    </row>
    <row r="23" spans="1:14" ht="15.75">
      <c r="A23" s="38">
        <v>14</v>
      </c>
      <c r="B23" s="42" t="s">
        <v>176</v>
      </c>
      <c r="C23" s="197">
        <v>88047132.039999992</v>
      </c>
      <c r="D23" s="197">
        <v>110243238.6225</v>
      </c>
      <c r="E23" s="198">
        <v>198290370.66249999</v>
      </c>
      <c r="F23" s="199">
        <v>78411030.200000003</v>
      </c>
      <c r="G23" s="200">
        <v>78282416.450000003</v>
      </c>
      <c r="H23" s="201">
        <v>156693446.65000001</v>
      </c>
      <c r="I23" s="330"/>
      <c r="J23" s="330"/>
      <c r="K23" s="330"/>
      <c r="L23" s="330"/>
      <c r="M23" s="330"/>
      <c r="N23" s="330"/>
    </row>
    <row r="24" spans="1:14" ht="15.75">
      <c r="A24" s="38">
        <v>15</v>
      </c>
      <c r="B24" s="42" t="s">
        <v>177</v>
      </c>
      <c r="C24" s="197">
        <v>44678626.82</v>
      </c>
      <c r="D24" s="197">
        <v>174484076.46740001</v>
      </c>
      <c r="E24" s="198">
        <v>219162703.28740001</v>
      </c>
      <c r="F24" s="199">
        <v>43416801.879999995</v>
      </c>
      <c r="G24" s="200">
        <v>176103903.99379998</v>
      </c>
      <c r="H24" s="201">
        <v>219520705.87379998</v>
      </c>
      <c r="I24" s="330"/>
      <c r="J24" s="330"/>
      <c r="K24" s="330"/>
      <c r="L24" s="330"/>
      <c r="M24" s="330"/>
      <c r="N24" s="330"/>
    </row>
    <row r="25" spans="1:14" ht="15.75">
      <c r="A25" s="38">
        <v>16</v>
      </c>
      <c r="B25" s="42" t="s">
        <v>178</v>
      </c>
      <c r="C25" s="197">
        <v>24435534.699999999</v>
      </c>
      <c r="D25" s="197">
        <v>188136566.40000001</v>
      </c>
      <c r="E25" s="198">
        <v>212572101.09999999</v>
      </c>
      <c r="F25" s="199">
        <v>29456992.370000001</v>
      </c>
      <c r="G25" s="200">
        <v>224045310.97999999</v>
      </c>
      <c r="H25" s="201">
        <v>253502303.34999999</v>
      </c>
      <c r="I25" s="330"/>
      <c r="J25" s="330"/>
      <c r="K25" s="330"/>
      <c r="L25" s="330"/>
      <c r="M25" s="330"/>
      <c r="N25" s="330"/>
    </row>
    <row r="26" spans="1:14" ht="15.75">
      <c r="A26" s="38">
        <v>17</v>
      </c>
      <c r="B26" s="42" t="s">
        <v>179</v>
      </c>
      <c r="C26" s="202"/>
      <c r="D26" s="202"/>
      <c r="E26" s="198">
        <v>0</v>
      </c>
      <c r="F26" s="203"/>
      <c r="G26" s="204"/>
      <c r="H26" s="201">
        <v>0</v>
      </c>
      <c r="I26" s="330"/>
      <c r="J26" s="330"/>
      <c r="K26" s="330"/>
      <c r="L26" s="330"/>
      <c r="M26" s="330"/>
      <c r="N26" s="330"/>
    </row>
    <row r="27" spans="1:14" ht="15.75">
      <c r="A27" s="38">
        <v>18</v>
      </c>
      <c r="B27" s="42" t="s">
        <v>180</v>
      </c>
      <c r="C27" s="197">
        <v>0</v>
      </c>
      <c r="D27" s="197">
        <v>315313240.59162241</v>
      </c>
      <c r="E27" s="198">
        <v>315313240.59162241</v>
      </c>
      <c r="F27" s="199">
        <v>4800040.24</v>
      </c>
      <c r="G27" s="200">
        <v>351919643.07400429</v>
      </c>
      <c r="H27" s="201">
        <v>356719683.3140043</v>
      </c>
      <c r="I27" s="330"/>
      <c r="J27" s="330"/>
      <c r="K27" s="330"/>
      <c r="L27" s="330"/>
      <c r="M27" s="330"/>
      <c r="N27" s="330"/>
    </row>
    <row r="28" spans="1:14" ht="15.75">
      <c r="A28" s="38">
        <v>19</v>
      </c>
      <c r="B28" s="42" t="s">
        <v>181</v>
      </c>
      <c r="C28" s="197">
        <v>896671.37</v>
      </c>
      <c r="D28" s="197">
        <v>8726787.3900000006</v>
      </c>
      <c r="E28" s="198">
        <v>9623458.7599999998</v>
      </c>
      <c r="F28" s="199">
        <v>1197638.8400000001</v>
      </c>
      <c r="G28" s="200">
        <v>9858916.8800000008</v>
      </c>
      <c r="H28" s="201">
        <v>11056555.720000001</v>
      </c>
      <c r="I28" s="330"/>
      <c r="J28" s="330"/>
      <c r="K28" s="330"/>
      <c r="L28" s="330"/>
      <c r="M28" s="330"/>
      <c r="N28" s="330"/>
    </row>
    <row r="29" spans="1:14" ht="15.75">
      <c r="A29" s="38">
        <v>20</v>
      </c>
      <c r="B29" s="42" t="s">
        <v>103</v>
      </c>
      <c r="C29" s="197">
        <v>9310299.4201999996</v>
      </c>
      <c r="D29" s="197">
        <v>11230840.811222</v>
      </c>
      <c r="E29" s="198">
        <v>20541140.231422</v>
      </c>
      <c r="F29" s="199">
        <v>6708381.4548000004</v>
      </c>
      <c r="G29" s="200">
        <v>6911077.6411900008</v>
      </c>
      <c r="H29" s="201">
        <v>13619459.095990002</v>
      </c>
      <c r="I29" s="330"/>
      <c r="J29" s="330"/>
      <c r="K29" s="330"/>
      <c r="L29" s="330"/>
      <c r="M29" s="330"/>
      <c r="N29" s="330"/>
    </row>
    <row r="30" spans="1:14" ht="15.75">
      <c r="A30" s="38">
        <v>21</v>
      </c>
      <c r="B30" s="42" t="s">
        <v>182</v>
      </c>
      <c r="C30" s="197">
        <v>0</v>
      </c>
      <c r="D30" s="197">
        <v>61917500.000000015</v>
      </c>
      <c r="E30" s="198">
        <v>61917500.000000015</v>
      </c>
      <c r="F30" s="199">
        <v>0</v>
      </c>
      <c r="G30" s="200">
        <v>58242500</v>
      </c>
      <c r="H30" s="201">
        <v>58242500</v>
      </c>
      <c r="I30" s="330"/>
      <c r="J30" s="330"/>
      <c r="K30" s="330"/>
      <c r="L30" s="330"/>
      <c r="M30" s="330"/>
      <c r="N30" s="330"/>
    </row>
    <row r="31" spans="1:14" ht="15.75">
      <c r="A31" s="38">
        <v>22</v>
      </c>
      <c r="B31" s="44" t="s">
        <v>183</v>
      </c>
      <c r="C31" s="198">
        <v>168113464.35019997</v>
      </c>
      <c r="D31" s="198">
        <v>930018921.24024439</v>
      </c>
      <c r="E31" s="198">
        <v>1098132385.5904443</v>
      </c>
      <c r="F31" s="198">
        <v>164140884.98480001</v>
      </c>
      <c r="G31" s="198">
        <v>905363769.01899433</v>
      </c>
      <c r="H31" s="201">
        <v>1069504654.0037943</v>
      </c>
      <c r="I31" s="330"/>
      <c r="J31" s="330"/>
      <c r="K31" s="330"/>
      <c r="L31" s="330"/>
      <c r="M31" s="330"/>
      <c r="N31" s="330"/>
    </row>
    <row r="32" spans="1:14" ht="15.75">
      <c r="A32" s="38"/>
      <c r="B32" s="39" t="s">
        <v>192</v>
      </c>
      <c r="C32" s="202"/>
      <c r="D32" s="202"/>
      <c r="E32" s="197"/>
      <c r="F32" s="203"/>
      <c r="G32" s="204"/>
      <c r="H32" s="205"/>
      <c r="I32" s="330"/>
      <c r="J32" s="330"/>
      <c r="K32" s="330"/>
      <c r="L32" s="330"/>
      <c r="M32" s="330"/>
      <c r="N32" s="330"/>
    </row>
    <row r="33" spans="1:14" ht="15.75">
      <c r="A33" s="38">
        <v>23</v>
      </c>
      <c r="B33" s="42" t="s">
        <v>184</v>
      </c>
      <c r="C33" s="197">
        <v>88914815</v>
      </c>
      <c r="D33" s="197">
        <v>0</v>
      </c>
      <c r="E33" s="198">
        <v>88914815</v>
      </c>
      <c r="F33" s="199">
        <v>88914815</v>
      </c>
      <c r="G33" s="197">
        <v>0</v>
      </c>
      <c r="H33" s="201">
        <v>88914815</v>
      </c>
      <c r="I33" s="330"/>
      <c r="J33" s="330"/>
      <c r="K33" s="330"/>
      <c r="L33" s="330"/>
      <c r="M33" s="330"/>
      <c r="N33" s="330"/>
    </row>
    <row r="34" spans="1:14" ht="15.75">
      <c r="A34" s="38">
        <v>24</v>
      </c>
      <c r="B34" s="42" t="s">
        <v>185</v>
      </c>
      <c r="C34" s="197">
        <v>0</v>
      </c>
      <c r="D34" s="197">
        <v>0</v>
      </c>
      <c r="E34" s="198">
        <v>0</v>
      </c>
      <c r="F34" s="199">
        <v>0</v>
      </c>
      <c r="G34" s="197">
        <v>0</v>
      </c>
      <c r="H34" s="201">
        <v>0</v>
      </c>
      <c r="I34" s="330"/>
      <c r="J34" s="330"/>
      <c r="K34" s="330"/>
      <c r="L34" s="330"/>
      <c r="M34" s="330"/>
      <c r="N34" s="330"/>
    </row>
    <row r="35" spans="1:14" ht="15.75">
      <c r="A35" s="38">
        <v>25</v>
      </c>
      <c r="B35" s="43" t="s">
        <v>186</v>
      </c>
      <c r="C35" s="197">
        <v>0</v>
      </c>
      <c r="D35" s="197">
        <v>0</v>
      </c>
      <c r="E35" s="198">
        <v>0</v>
      </c>
      <c r="F35" s="199">
        <v>0</v>
      </c>
      <c r="G35" s="197">
        <v>0</v>
      </c>
      <c r="H35" s="201">
        <v>0</v>
      </c>
      <c r="I35" s="330"/>
      <c r="J35" s="330"/>
      <c r="K35" s="330"/>
      <c r="L35" s="330"/>
      <c r="M35" s="330"/>
      <c r="N35" s="330"/>
    </row>
    <row r="36" spans="1:14" ht="15.75">
      <c r="A36" s="38">
        <v>26</v>
      </c>
      <c r="B36" s="42" t="s">
        <v>187</v>
      </c>
      <c r="C36" s="197">
        <v>36388151.469999999</v>
      </c>
      <c r="D36" s="197">
        <v>0</v>
      </c>
      <c r="E36" s="198">
        <v>36388151.469999999</v>
      </c>
      <c r="F36" s="199">
        <v>36388151.469999999</v>
      </c>
      <c r="G36" s="197">
        <v>0</v>
      </c>
      <c r="H36" s="201">
        <v>36388151.469999999</v>
      </c>
      <c r="I36" s="330"/>
      <c r="J36" s="330"/>
      <c r="K36" s="330"/>
      <c r="L36" s="330"/>
      <c r="M36" s="330"/>
      <c r="N36" s="330"/>
    </row>
    <row r="37" spans="1:14" ht="15.75">
      <c r="A37" s="38">
        <v>27</v>
      </c>
      <c r="B37" s="42" t="s">
        <v>188</v>
      </c>
      <c r="C37" s="197">
        <v>0</v>
      </c>
      <c r="D37" s="197">
        <v>0</v>
      </c>
      <c r="E37" s="198">
        <v>0</v>
      </c>
      <c r="F37" s="199">
        <v>0</v>
      </c>
      <c r="G37" s="197">
        <v>0</v>
      </c>
      <c r="H37" s="201">
        <v>0</v>
      </c>
      <c r="I37" s="330"/>
      <c r="J37" s="330"/>
      <c r="K37" s="330"/>
      <c r="L37" s="330"/>
      <c r="M37" s="330"/>
      <c r="N37" s="330"/>
    </row>
    <row r="38" spans="1:14" ht="15.75">
      <c r="A38" s="38">
        <v>28</v>
      </c>
      <c r="B38" s="42" t="s">
        <v>189</v>
      </c>
      <c r="C38" s="197">
        <v>46733411.676999994</v>
      </c>
      <c r="D38" s="197">
        <v>0</v>
      </c>
      <c r="E38" s="198">
        <v>46733411.676999994</v>
      </c>
      <c r="F38" s="199">
        <v>38748026.436999992</v>
      </c>
      <c r="G38" s="197">
        <v>0</v>
      </c>
      <c r="H38" s="201">
        <v>38748026.436999992</v>
      </c>
      <c r="I38" s="330"/>
      <c r="J38" s="330"/>
      <c r="K38" s="330"/>
      <c r="L38" s="330"/>
      <c r="M38" s="330"/>
      <c r="N38" s="330"/>
    </row>
    <row r="39" spans="1:14" ht="15.75">
      <c r="A39" s="38">
        <v>29</v>
      </c>
      <c r="B39" s="42" t="s">
        <v>208</v>
      </c>
      <c r="C39" s="197">
        <v>0</v>
      </c>
      <c r="D39" s="197">
        <v>0</v>
      </c>
      <c r="E39" s="198">
        <v>0</v>
      </c>
      <c r="F39" s="199">
        <v>0</v>
      </c>
      <c r="G39" s="197">
        <v>0</v>
      </c>
      <c r="H39" s="201">
        <v>0</v>
      </c>
      <c r="I39" s="330"/>
      <c r="J39" s="330"/>
      <c r="K39" s="330"/>
      <c r="L39" s="330"/>
      <c r="M39" s="330"/>
      <c r="N39" s="330"/>
    </row>
    <row r="40" spans="1:14" ht="15.75">
      <c r="A40" s="38">
        <v>30</v>
      </c>
      <c r="B40" s="44" t="s">
        <v>190</v>
      </c>
      <c r="C40" s="197">
        <v>172036378.14699998</v>
      </c>
      <c r="D40" s="197">
        <v>0</v>
      </c>
      <c r="E40" s="198">
        <v>172036378.14699998</v>
      </c>
      <c r="F40" s="199">
        <v>164050992.90700001</v>
      </c>
      <c r="G40" s="197">
        <v>0</v>
      </c>
      <c r="H40" s="201">
        <v>164050992.90700001</v>
      </c>
      <c r="I40" s="330"/>
      <c r="J40" s="330"/>
      <c r="K40" s="330"/>
      <c r="L40" s="330"/>
      <c r="M40" s="330"/>
      <c r="N40" s="330"/>
    </row>
    <row r="41" spans="1:14" ht="16.5" thickBot="1">
      <c r="A41" s="45">
        <v>31</v>
      </c>
      <c r="B41" s="46" t="s">
        <v>209</v>
      </c>
      <c r="C41" s="206">
        <v>340149842.49719995</v>
      </c>
      <c r="D41" s="206">
        <v>930018921.24024439</v>
      </c>
      <c r="E41" s="206">
        <v>1270168763.7374444</v>
      </c>
      <c r="F41" s="206">
        <v>328191877.89180005</v>
      </c>
      <c r="G41" s="206">
        <v>905363769.01899433</v>
      </c>
      <c r="H41" s="207">
        <v>1233555646.9107943</v>
      </c>
      <c r="I41" s="330"/>
      <c r="J41" s="330"/>
      <c r="K41" s="330"/>
      <c r="L41" s="330"/>
      <c r="M41" s="330"/>
      <c r="N41" s="330"/>
    </row>
    <row r="43" spans="1:14">
      <c r="B43" s="47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N67"/>
  <sheetViews>
    <sheetView zoomScale="70" zoomScaleNormal="70" workbookViewId="0">
      <pane xSplit="1" ySplit="6" topLeftCell="B7" activePane="bottomRight" state="frozen"/>
      <selection activeCell="C6" sqref="C6"/>
      <selection pane="topRight" activeCell="C6" sqref="C6"/>
      <selection pane="bottomLeft" activeCell="C6" sqref="C6"/>
      <selection pane="bottomRight" activeCell="I8" sqref="I8:N67"/>
    </sheetView>
  </sheetViews>
  <sheetFormatPr defaultColWidth="9.140625" defaultRowHeight="15"/>
  <cols>
    <col min="1" max="1" width="9.5703125" style="2" bestFit="1" customWidth="1"/>
    <col min="2" max="2" width="89.140625" style="2" customWidth="1"/>
    <col min="3" max="8" width="12.7109375" style="2" customWidth="1"/>
    <col min="9" max="9" width="8.85546875" customWidth="1"/>
    <col min="10" max="16384" width="9.140625" style="9"/>
  </cols>
  <sheetData>
    <row r="1" spans="1:14" ht="15.75">
      <c r="A1" s="14" t="s">
        <v>199</v>
      </c>
      <c r="B1" s="13" t="str">
        <f>'1. key ratios'!B1</f>
        <v>ს.ს "პროკრედიტ ბანკი"</v>
      </c>
      <c r="C1" s="13"/>
    </row>
    <row r="2" spans="1:14" ht="15.75">
      <c r="A2" s="14" t="s">
        <v>200</v>
      </c>
      <c r="B2" s="281">
        <f>'1. key ratios'!B2</f>
        <v>43008</v>
      </c>
      <c r="C2" s="26"/>
      <c r="D2" s="15"/>
      <c r="E2" s="15"/>
      <c r="F2" s="15"/>
      <c r="G2" s="15"/>
      <c r="H2" s="15"/>
    </row>
    <row r="3" spans="1:14" ht="15.75">
      <c r="A3" s="14"/>
      <c r="B3" s="13"/>
      <c r="C3" s="26"/>
      <c r="D3" s="15"/>
      <c r="E3" s="15"/>
      <c r="F3" s="15"/>
      <c r="G3" s="15"/>
      <c r="H3" s="15"/>
    </row>
    <row r="4" spans="1:14" ht="16.5" thickBot="1">
      <c r="A4" s="48" t="s">
        <v>348</v>
      </c>
      <c r="B4" s="27" t="s">
        <v>234</v>
      </c>
      <c r="C4" s="34"/>
      <c r="D4" s="34"/>
      <c r="E4" s="34"/>
      <c r="F4" s="48"/>
      <c r="G4" s="48"/>
      <c r="H4" s="49" t="s">
        <v>101</v>
      </c>
    </row>
    <row r="5" spans="1:14" ht="15.75">
      <c r="A5" s="113"/>
      <c r="B5" s="114"/>
      <c r="C5" s="569" t="s">
        <v>206</v>
      </c>
      <c r="D5" s="570"/>
      <c r="E5" s="571"/>
      <c r="F5" s="569" t="s">
        <v>207</v>
      </c>
      <c r="G5" s="570"/>
      <c r="H5" s="572"/>
    </row>
    <row r="6" spans="1:14">
      <c r="A6" s="115" t="s">
        <v>29</v>
      </c>
      <c r="B6" s="50"/>
      <c r="C6" s="51" t="s">
        <v>30</v>
      </c>
      <c r="D6" s="51" t="s">
        <v>104</v>
      </c>
      <c r="E6" s="51" t="s">
        <v>71</v>
      </c>
      <c r="F6" s="51" t="s">
        <v>30</v>
      </c>
      <c r="G6" s="51" t="s">
        <v>104</v>
      </c>
      <c r="H6" s="116" t="s">
        <v>71</v>
      </c>
    </row>
    <row r="7" spans="1:14">
      <c r="A7" s="117"/>
      <c r="B7" s="53" t="s">
        <v>100</v>
      </c>
      <c r="C7" s="54"/>
      <c r="D7" s="54"/>
      <c r="E7" s="54"/>
      <c r="F7" s="54"/>
      <c r="G7" s="54"/>
      <c r="H7" s="118"/>
    </row>
    <row r="8" spans="1:14" ht="15.75">
      <c r="A8" s="117">
        <v>1</v>
      </c>
      <c r="B8" s="55" t="s">
        <v>105</v>
      </c>
      <c r="C8" s="208">
        <v>2322088.9</v>
      </c>
      <c r="D8" s="208">
        <v>251153.04</v>
      </c>
      <c r="E8" s="198">
        <v>2573241.94</v>
      </c>
      <c r="F8" s="208">
        <v>2030465.04</v>
      </c>
      <c r="G8" s="208">
        <v>16351.76</v>
      </c>
      <c r="H8" s="209">
        <v>2046816.8</v>
      </c>
      <c r="I8" s="330"/>
      <c r="J8" s="330"/>
      <c r="K8" s="330"/>
      <c r="L8" s="330"/>
      <c r="M8" s="330"/>
      <c r="N8" s="330"/>
    </row>
    <row r="9" spans="1:14" ht="15.75">
      <c r="A9" s="117">
        <v>2</v>
      </c>
      <c r="B9" s="55" t="s">
        <v>106</v>
      </c>
      <c r="C9" s="210">
        <v>13434489.049999997</v>
      </c>
      <c r="D9" s="210">
        <v>42029676.569999993</v>
      </c>
      <c r="E9" s="198">
        <v>55464165.61999999</v>
      </c>
      <c r="F9" s="210">
        <v>14417457.650000002</v>
      </c>
      <c r="G9" s="210">
        <v>53366846.269999996</v>
      </c>
      <c r="H9" s="209">
        <v>67784303.920000002</v>
      </c>
      <c r="I9" s="330"/>
      <c r="J9" s="330"/>
      <c r="K9" s="330"/>
      <c r="L9" s="330"/>
      <c r="M9" s="330"/>
      <c r="N9" s="330"/>
    </row>
    <row r="10" spans="1:14" ht="15.75">
      <c r="A10" s="117">
        <v>2.1</v>
      </c>
      <c r="B10" s="56" t="s">
        <v>107</v>
      </c>
      <c r="C10" s="208">
        <v>690251.62</v>
      </c>
      <c r="D10" s="208">
        <v>0</v>
      </c>
      <c r="E10" s="198">
        <v>690251.62</v>
      </c>
      <c r="F10" s="208">
        <v>278086.31</v>
      </c>
      <c r="G10" s="208">
        <v>0</v>
      </c>
      <c r="H10" s="209">
        <v>278086.31</v>
      </c>
      <c r="I10" s="330"/>
      <c r="J10" s="330"/>
      <c r="K10" s="330"/>
      <c r="L10" s="330"/>
      <c r="M10" s="330"/>
      <c r="N10" s="330"/>
    </row>
    <row r="11" spans="1:14" ht="15.75">
      <c r="A11" s="117">
        <v>2.2000000000000002</v>
      </c>
      <c r="B11" s="56" t="s">
        <v>108</v>
      </c>
      <c r="C11" s="208">
        <v>9474242.5099999998</v>
      </c>
      <c r="D11" s="208">
        <v>28462050.838399999</v>
      </c>
      <c r="E11" s="198">
        <v>37936293.348399997</v>
      </c>
      <c r="F11" s="208">
        <v>9038622.7400000021</v>
      </c>
      <c r="G11" s="208">
        <v>35595242.011399999</v>
      </c>
      <c r="H11" s="209">
        <v>44633864.751400001</v>
      </c>
      <c r="I11" s="330"/>
      <c r="J11" s="330"/>
      <c r="K11" s="330"/>
      <c r="L11" s="330"/>
      <c r="M11" s="330"/>
      <c r="N11" s="330"/>
    </row>
    <row r="12" spans="1:14" ht="15.75">
      <c r="A12" s="117">
        <v>2.2999999999999998</v>
      </c>
      <c r="B12" s="56" t="s">
        <v>109</v>
      </c>
      <c r="C12" s="208">
        <v>289.68</v>
      </c>
      <c r="D12" s="208">
        <v>61498.822</v>
      </c>
      <c r="E12" s="198">
        <v>61788.502</v>
      </c>
      <c r="F12" s="208">
        <v>3312.99</v>
      </c>
      <c r="G12" s="208">
        <v>57737.175499999998</v>
      </c>
      <c r="H12" s="209">
        <v>61050.165499999996</v>
      </c>
      <c r="I12" s="330"/>
      <c r="J12" s="330"/>
      <c r="K12" s="330"/>
      <c r="L12" s="330"/>
      <c r="M12" s="330"/>
      <c r="N12" s="330"/>
    </row>
    <row r="13" spans="1:14" ht="15.75">
      <c r="A13" s="117">
        <v>2.4</v>
      </c>
      <c r="B13" s="56" t="s">
        <v>110</v>
      </c>
      <c r="C13" s="208">
        <v>203843.14</v>
      </c>
      <c r="D13" s="208">
        <v>910123.82500000007</v>
      </c>
      <c r="E13" s="198">
        <v>1113966.9650000001</v>
      </c>
      <c r="F13" s="208">
        <v>430384.63</v>
      </c>
      <c r="G13" s="208">
        <v>963036.74829999998</v>
      </c>
      <c r="H13" s="209">
        <v>1393421.3783</v>
      </c>
      <c r="I13" s="330"/>
      <c r="J13" s="330"/>
      <c r="K13" s="330"/>
      <c r="L13" s="330"/>
      <c r="M13" s="330"/>
      <c r="N13" s="330"/>
    </row>
    <row r="14" spans="1:14" ht="15.75">
      <c r="A14" s="117">
        <v>2.5</v>
      </c>
      <c r="B14" s="56" t="s">
        <v>111</v>
      </c>
      <c r="C14" s="208">
        <v>490233.83</v>
      </c>
      <c r="D14" s="208">
        <v>1356457.97</v>
      </c>
      <c r="E14" s="198">
        <v>1846691.8</v>
      </c>
      <c r="F14" s="208">
        <v>295886.95</v>
      </c>
      <c r="G14" s="208">
        <v>1297508.6608999998</v>
      </c>
      <c r="H14" s="209">
        <v>1593395.6108999997</v>
      </c>
      <c r="I14" s="330"/>
      <c r="J14" s="330"/>
      <c r="K14" s="330"/>
      <c r="L14" s="330"/>
      <c r="M14" s="330"/>
      <c r="N14" s="330"/>
    </row>
    <row r="15" spans="1:14" ht="15.75">
      <c r="A15" s="117">
        <v>2.6</v>
      </c>
      <c r="B15" s="56" t="s">
        <v>112</v>
      </c>
      <c r="C15" s="208">
        <v>102976.04</v>
      </c>
      <c r="D15" s="208">
        <v>444962.97460000002</v>
      </c>
      <c r="E15" s="198">
        <v>547939.01459999999</v>
      </c>
      <c r="F15" s="208">
        <v>164115.38</v>
      </c>
      <c r="G15" s="208">
        <v>417883.0858</v>
      </c>
      <c r="H15" s="209">
        <v>581998.46580000001</v>
      </c>
      <c r="I15" s="330"/>
      <c r="J15" s="330"/>
      <c r="K15" s="330"/>
      <c r="L15" s="330"/>
      <c r="M15" s="330"/>
      <c r="N15" s="330"/>
    </row>
    <row r="16" spans="1:14" ht="15.75">
      <c r="A16" s="117">
        <v>2.7</v>
      </c>
      <c r="B16" s="56" t="s">
        <v>113</v>
      </c>
      <c r="C16" s="208">
        <v>141214.19</v>
      </c>
      <c r="D16" s="208">
        <v>862418.1185000001</v>
      </c>
      <c r="E16" s="198">
        <v>1003632.3085</v>
      </c>
      <c r="F16" s="208">
        <v>170041.76</v>
      </c>
      <c r="G16" s="208">
        <v>1284907.4898000001</v>
      </c>
      <c r="H16" s="209">
        <v>1454949.2498000001</v>
      </c>
      <c r="I16" s="330"/>
      <c r="J16" s="330"/>
      <c r="K16" s="330"/>
      <c r="L16" s="330"/>
      <c r="M16" s="330"/>
      <c r="N16" s="330"/>
    </row>
    <row r="17" spans="1:14" ht="15.75">
      <c r="A17" s="117">
        <v>2.8</v>
      </c>
      <c r="B17" s="56" t="s">
        <v>114</v>
      </c>
      <c r="C17" s="208">
        <v>1680593.29</v>
      </c>
      <c r="D17" s="208">
        <v>7415371.5300000003</v>
      </c>
      <c r="E17" s="198">
        <v>9095964.8200000003</v>
      </c>
      <c r="F17" s="208">
        <v>3237058.12</v>
      </c>
      <c r="G17" s="208">
        <v>10419393.290000001</v>
      </c>
      <c r="H17" s="209">
        <v>13656451.41</v>
      </c>
      <c r="I17" s="330"/>
      <c r="J17" s="330"/>
      <c r="K17" s="330"/>
      <c r="L17" s="330"/>
      <c r="M17" s="330"/>
      <c r="N17" s="330"/>
    </row>
    <row r="18" spans="1:14" ht="15.75">
      <c r="A18" s="117">
        <v>2.9</v>
      </c>
      <c r="B18" s="56" t="s">
        <v>115</v>
      </c>
      <c r="C18" s="208">
        <v>650844.75</v>
      </c>
      <c r="D18" s="208">
        <v>2516792.4915</v>
      </c>
      <c r="E18" s="198">
        <v>3167637.2415</v>
      </c>
      <c r="F18" s="208">
        <v>799948.77</v>
      </c>
      <c r="G18" s="208">
        <v>3331137.8083000001</v>
      </c>
      <c r="H18" s="209">
        <v>4131086.5783000002</v>
      </c>
      <c r="I18" s="330"/>
      <c r="J18" s="330"/>
      <c r="K18" s="330"/>
      <c r="L18" s="330"/>
      <c r="M18" s="330"/>
      <c r="N18" s="330"/>
    </row>
    <row r="19" spans="1:14" ht="15.75">
      <c r="A19" s="117">
        <v>3</v>
      </c>
      <c r="B19" s="55" t="s">
        <v>116</v>
      </c>
      <c r="C19" s="208">
        <v>178686.37000000002</v>
      </c>
      <c r="D19" s="208">
        <v>615142.56000000006</v>
      </c>
      <c r="E19" s="198">
        <v>793828.93</v>
      </c>
      <c r="F19" s="208">
        <v>363201.47</v>
      </c>
      <c r="G19" s="208">
        <v>1131248.67</v>
      </c>
      <c r="H19" s="209">
        <v>1494450.14</v>
      </c>
      <c r="I19" s="330"/>
      <c r="J19" s="330"/>
      <c r="K19" s="330"/>
      <c r="L19" s="330"/>
      <c r="M19" s="330"/>
      <c r="N19" s="330"/>
    </row>
    <row r="20" spans="1:14" ht="15.75">
      <c r="A20" s="117">
        <v>4</v>
      </c>
      <c r="B20" s="55" t="s">
        <v>117</v>
      </c>
      <c r="C20" s="208">
        <v>1373106.99</v>
      </c>
      <c r="D20" s="208">
        <v>0</v>
      </c>
      <c r="E20" s="198">
        <v>1373106.99</v>
      </c>
      <c r="F20" s="208">
        <v>1314309.54</v>
      </c>
      <c r="G20" s="208">
        <v>0</v>
      </c>
      <c r="H20" s="209">
        <v>1314309.54</v>
      </c>
      <c r="I20" s="330"/>
      <c r="J20" s="330"/>
      <c r="K20" s="330"/>
      <c r="L20" s="330"/>
      <c r="M20" s="330"/>
      <c r="N20" s="330"/>
    </row>
    <row r="21" spans="1:14" ht="15.75">
      <c r="A21" s="117">
        <v>5</v>
      </c>
      <c r="B21" s="55" t="s">
        <v>118</v>
      </c>
      <c r="C21" s="208"/>
      <c r="D21" s="208"/>
      <c r="E21" s="198">
        <v>0</v>
      </c>
      <c r="F21" s="208"/>
      <c r="G21" s="208"/>
      <c r="H21" s="209">
        <v>0</v>
      </c>
      <c r="I21" s="330"/>
      <c r="J21" s="330"/>
      <c r="K21" s="330"/>
      <c r="L21" s="330"/>
      <c r="M21" s="330"/>
      <c r="N21" s="330"/>
    </row>
    <row r="22" spans="1:14" ht="15.75">
      <c r="A22" s="117">
        <v>6</v>
      </c>
      <c r="B22" s="57" t="s">
        <v>119</v>
      </c>
      <c r="C22" s="210">
        <v>17308371.309999999</v>
      </c>
      <c r="D22" s="210">
        <v>42895972.169999994</v>
      </c>
      <c r="E22" s="198">
        <v>60204343.479999989</v>
      </c>
      <c r="F22" s="210">
        <v>18125433.699999999</v>
      </c>
      <c r="G22" s="210">
        <v>54514446.699999996</v>
      </c>
      <c r="H22" s="209">
        <v>72639880.399999991</v>
      </c>
      <c r="I22" s="330"/>
      <c r="J22" s="330"/>
      <c r="K22" s="330"/>
      <c r="L22" s="330"/>
      <c r="M22" s="330"/>
      <c r="N22" s="330"/>
    </row>
    <row r="23" spans="1:14" ht="15.75">
      <c r="A23" s="117"/>
      <c r="B23" s="53" t="s">
        <v>98</v>
      </c>
      <c r="C23" s="208"/>
      <c r="D23" s="208"/>
      <c r="E23" s="197"/>
      <c r="F23" s="208"/>
      <c r="G23" s="208"/>
      <c r="H23" s="211"/>
      <c r="I23" s="330"/>
      <c r="J23" s="330"/>
      <c r="K23" s="330"/>
      <c r="L23" s="330"/>
      <c r="M23" s="330"/>
      <c r="N23" s="330"/>
    </row>
    <row r="24" spans="1:14" ht="15.75">
      <c r="A24" s="117">
        <v>7</v>
      </c>
      <c r="B24" s="55" t="s">
        <v>120</v>
      </c>
      <c r="C24" s="208">
        <v>1323058.6000000001</v>
      </c>
      <c r="D24" s="208">
        <v>2139563.9312980003</v>
      </c>
      <c r="E24" s="198">
        <v>3462622.5312980004</v>
      </c>
      <c r="F24" s="208">
        <v>1311517.8800000001</v>
      </c>
      <c r="G24" s="208">
        <v>2597948.941755</v>
      </c>
      <c r="H24" s="209">
        <v>3909466.8217550004</v>
      </c>
      <c r="I24" s="330"/>
      <c r="J24" s="330"/>
      <c r="K24" s="330"/>
      <c r="L24" s="330"/>
      <c r="M24" s="330"/>
      <c r="N24" s="330"/>
    </row>
    <row r="25" spans="1:14" ht="15.75">
      <c r="A25" s="117">
        <v>8</v>
      </c>
      <c r="B25" s="55" t="s">
        <v>121</v>
      </c>
      <c r="C25" s="208">
        <v>1831368.8299999996</v>
      </c>
      <c r="D25" s="208">
        <v>5277347.3387020007</v>
      </c>
      <c r="E25" s="198">
        <v>7108716.1687020008</v>
      </c>
      <c r="F25" s="208">
        <v>2330887.5999999996</v>
      </c>
      <c r="G25" s="208">
        <v>6965537.6782449987</v>
      </c>
      <c r="H25" s="209">
        <v>9296425.2782449983</v>
      </c>
      <c r="I25" s="330"/>
      <c r="J25" s="330"/>
      <c r="K25" s="330"/>
      <c r="L25" s="330"/>
      <c r="M25" s="330"/>
      <c r="N25" s="330"/>
    </row>
    <row r="26" spans="1:14" ht="15.75">
      <c r="A26" s="117">
        <v>9</v>
      </c>
      <c r="B26" s="55" t="s">
        <v>122</v>
      </c>
      <c r="C26" s="208">
        <v>191.09</v>
      </c>
      <c r="D26" s="208">
        <v>79748.429999999993</v>
      </c>
      <c r="E26" s="198">
        <v>79939.51999999999</v>
      </c>
      <c r="F26" s="208">
        <v>1521.91</v>
      </c>
      <c r="G26" s="208">
        <v>22547.269999999997</v>
      </c>
      <c r="H26" s="209">
        <v>24069.179999999997</v>
      </c>
      <c r="I26" s="330"/>
      <c r="J26" s="330"/>
      <c r="K26" s="330"/>
      <c r="L26" s="330"/>
      <c r="M26" s="330"/>
      <c r="N26" s="330"/>
    </row>
    <row r="27" spans="1:14" ht="15.75">
      <c r="A27" s="117">
        <v>10</v>
      </c>
      <c r="B27" s="55" t="s">
        <v>123</v>
      </c>
      <c r="C27" s="208">
        <v>0</v>
      </c>
      <c r="D27" s="208">
        <v>0</v>
      </c>
      <c r="E27" s="198">
        <v>0</v>
      </c>
      <c r="F27" s="208">
        <v>0</v>
      </c>
      <c r="G27" s="208">
        <v>0</v>
      </c>
      <c r="H27" s="209">
        <v>0</v>
      </c>
      <c r="I27" s="330"/>
      <c r="J27" s="330"/>
      <c r="K27" s="330"/>
      <c r="L27" s="330"/>
      <c r="M27" s="330"/>
      <c r="N27" s="330"/>
    </row>
    <row r="28" spans="1:14" ht="15.75">
      <c r="A28" s="117">
        <v>11</v>
      </c>
      <c r="B28" s="55" t="s">
        <v>124</v>
      </c>
      <c r="C28" s="208">
        <v>0</v>
      </c>
      <c r="D28" s="208">
        <v>12348760.300000001</v>
      </c>
      <c r="E28" s="198">
        <v>12348760.300000001</v>
      </c>
      <c r="F28" s="208">
        <v>666480.25</v>
      </c>
      <c r="G28" s="208">
        <v>11603222.699999999</v>
      </c>
      <c r="H28" s="209">
        <v>12269702.949999999</v>
      </c>
      <c r="I28" s="330"/>
      <c r="J28" s="330"/>
      <c r="K28" s="330"/>
      <c r="L28" s="330"/>
      <c r="M28" s="330"/>
      <c r="N28" s="330"/>
    </row>
    <row r="29" spans="1:14" ht="15.75">
      <c r="A29" s="117">
        <v>12</v>
      </c>
      <c r="B29" s="55" t="s">
        <v>125</v>
      </c>
      <c r="C29" s="208">
        <v>0</v>
      </c>
      <c r="D29" s="208">
        <v>0</v>
      </c>
      <c r="E29" s="198">
        <v>0</v>
      </c>
      <c r="F29" s="208">
        <v>0</v>
      </c>
      <c r="G29" s="208">
        <v>0</v>
      </c>
      <c r="H29" s="209">
        <v>0</v>
      </c>
      <c r="I29" s="330"/>
      <c r="J29" s="330"/>
      <c r="K29" s="330"/>
      <c r="L29" s="330"/>
      <c r="M29" s="330"/>
      <c r="N29" s="330"/>
    </row>
    <row r="30" spans="1:14" ht="15.75">
      <c r="A30" s="117">
        <v>13</v>
      </c>
      <c r="B30" s="58" t="s">
        <v>126</v>
      </c>
      <c r="C30" s="210">
        <v>3154618.5199999996</v>
      </c>
      <c r="D30" s="210">
        <v>19845420</v>
      </c>
      <c r="E30" s="198">
        <v>23000038.52</v>
      </c>
      <c r="F30" s="210">
        <v>4310407.6399999997</v>
      </c>
      <c r="G30" s="210">
        <v>21189256.589999996</v>
      </c>
      <c r="H30" s="209">
        <v>25499664.229999997</v>
      </c>
      <c r="I30" s="330"/>
      <c r="J30" s="330"/>
      <c r="K30" s="330"/>
      <c r="L30" s="330"/>
      <c r="M30" s="330"/>
      <c r="N30" s="330"/>
    </row>
    <row r="31" spans="1:14" ht="15.75">
      <c r="A31" s="117">
        <v>14</v>
      </c>
      <c r="B31" s="58" t="s">
        <v>127</v>
      </c>
      <c r="C31" s="210">
        <v>14153752.789999999</v>
      </c>
      <c r="D31" s="210">
        <v>23050552.169999994</v>
      </c>
      <c r="E31" s="198">
        <v>37204304.959999993</v>
      </c>
      <c r="F31" s="210">
        <v>13815026.059999999</v>
      </c>
      <c r="G31" s="210">
        <v>33325190.109999999</v>
      </c>
      <c r="H31" s="209">
        <v>47140216.170000002</v>
      </c>
      <c r="I31" s="330"/>
      <c r="J31" s="330"/>
      <c r="K31" s="330"/>
      <c r="L31" s="330"/>
      <c r="M31" s="330"/>
      <c r="N31" s="330"/>
    </row>
    <row r="32" spans="1:14">
      <c r="A32" s="117"/>
      <c r="B32" s="53"/>
      <c r="C32" s="212"/>
      <c r="D32" s="212"/>
      <c r="E32" s="212"/>
      <c r="F32" s="212"/>
      <c r="G32" s="212"/>
      <c r="H32" s="213"/>
      <c r="I32" s="330"/>
      <c r="J32" s="330"/>
      <c r="K32" s="330"/>
      <c r="L32" s="330"/>
      <c r="M32" s="330"/>
      <c r="N32" s="330"/>
    </row>
    <row r="33" spans="1:14" ht="15.75">
      <c r="A33" s="117"/>
      <c r="B33" s="53" t="s">
        <v>128</v>
      </c>
      <c r="C33" s="208"/>
      <c r="D33" s="208"/>
      <c r="E33" s="197"/>
      <c r="F33" s="208"/>
      <c r="G33" s="208"/>
      <c r="H33" s="211"/>
      <c r="I33" s="330"/>
      <c r="J33" s="330"/>
      <c r="K33" s="330"/>
      <c r="L33" s="330"/>
      <c r="M33" s="330"/>
      <c r="N33" s="330"/>
    </row>
    <row r="34" spans="1:14" ht="15.75">
      <c r="A34" s="117">
        <v>15</v>
      </c>
      <c r="B34" s="52" t="s">
        <v>99</v>
      </c>
      <c r="C34" s="214">
        <v>-707020.81850000005</v>
      </c>
      <c r="D34" s="214">
        <v>2275847.0611999994</v>
      </c>
      <c r="E34" s="198">
        <v>1568826.2426999994</v>
      </c>
      <c r="F34" s="214">
        <v>1046880.1014999994</v>
      </c>
      <c r="G34" s="214">
        <v>3420654.2118000006</v>
      </c>
      <c r="H34" s="209">
        <v>4467534.3133000005</v>
      </c>
      <c r="I34" s="330"/>
      <c r="J34" s="330"/>
      <c r="K34" s="330"/>
      <c r="L34" s="330"/>
      <c r="M34" s="330"/>
      <c r="N34" s="330"/>
    </row>
    <row r="35" spans="1:14" ht="15.75">
      <c r="A35" s="117">
        <v>15.1</v>
      </c>
      <c r="B35" s="56" t="s">
        <v>129</v>
      </c>
      <c r="C35" s="208">
        <v>3458835.1014999999</v>
      </c>
      <c r="D35" s="208">
        <v>3797144.9211999997</v>
      </c>
      <c r="E35" s="198">
        <v>7255980.0226999996</v>
      </c>
      <c r="F35" s="208">
        <v>4572478.7314999998</v>
      </c>
      <c r="G35" s="208">
        <v>5339957.2618000004</v>
      </c>
      <c r="H35" s="209">
        <v>9912435.9933000002</v>
      </c>
      <c r="I35" s="330"/>
      <c r="J35" s="330"/>
      <c r="K35" s="330"/>
      <c r="L35" s="330"/>
      <c r="M35" s="330"/>
      <c r="N35" s="330"/>
    </row>
    <row r="36" spans="1:14" ht="15.75">
      <c r="A36" s="117">
        <v>15.2</v>
      </c>
      <c r="B36" s="56" t="s">
        <v>130</v>
      </c>
      <c r="C36" s="208">
        <v>4165855.92</v>
      </c>
      <c r="D36" s="208">
        <v>1521297.8600000003</v>
      </c>
      <c r="E36" s="198">
        <v>5687153.7800000003</v>
      </c>
      <c r="F36" s="208">
        <v>3525598.6300000004</v>
      </c>
      <c r="G36" s="208">
        <v>1919303.0499999998</v>
      </c>
      <c r="H36" s="209">
        <v>5444901.6799999997</v>
      </c>
      <c r="I36" s="330"/>
      <c r="J36" s="330"/>
      <c r="K36" s="330"/>
      <c r="L36" s="330"/>
      <c r="M36" s="330"/>
      <c r="N36" s="330"/>
    </row>
    <row r="37" spans="1:14" ht="15.75">
      <c r="A37" s="117">
        <v>16</v>
      </c>
      <c r="B37" s="55" t="s">
        <v>131</v>
      </c>
      <c r="C37" s="208">
        <v>0</v>
      </c>
      <c r="D37" s="208">
        <v>11251.6</v>
      </c>
      <c r="E37" s="198">
        <v>11251.6</v>
      </c>
      <c r="F37" s="208">
        <v>3693193.83</v>
      </c>
      <c r="G37" s="208">
        <v>12802.87</v>
      </c>
      <c r="H37" s="209">
        <v>3705996.7</v>
      </c>
      <c r="I37" s="330"/>
      <c r="J37" s="330"/>
      <c r="K37" s="330"/>
      <c r="L37" s="330"/>
      <c r="M37" s="330"/>
      <c r="N37" s="330"/>
    </row>
    <row r="38" spans="1:14" ht="15.75">
      <c r="A38" s="117">
        <v>17</v>
      </c>
      <c r="B38" s="55" t="s">
        <v>132</v>
      </c>
      <c r="C38" s="208"/>
      <c r="D38" s="208"/>
      <c r="E38" s="198">
        <v>0</v>
      </c>
      <c r="F38" s="208"/>
      <c r="G38" s="208"/>
      <c r="H38" s="209">
        <v>0</v>
      </c>
      <c r="I38" s="330"/>
      <c r="J38" s="330"/>
      <c r="K38" s="330"/>
      <c r="L38" s="330"/>
      <c r="M38" s="330"/>
      <c r="N38" s="330"/>
    </row>
    <row r="39" spans="1:14" ht="15.75">
      <c r="A39" s="117">
        <v>18</v>
      </c>
      <c r="B39" s="55" t="s">
        <v>133</v>
      </c>
      <c r="C39" s="208"/>
      <c r="D39" s="208">
        <v>0</v>
      </c>
      <c r="E39" s="198">
        <v>0</v>
      </c>
      <c r="F39" s="208"/>
      <c r="G39" s="208">
        <v>0</v>
      </c>
      <c r="H39" s="209">
        <v>0</v>
      </c>
      <c r="I39" s="330"/>
      <c r="J39" s="330"/>
      <c r="K39" s="330"/>
      <c r="L39" s="330"/>
      <c r="M39" s="330"/>
      <c r="N39" s="330"/>
    </row>
    <row r="40" spans="1:14" ht="15.75">
      <c r="A40" s="117">
        <v>19</v>
      </c>
      <c r="B40" s="55" t="s">
        <v>134</v>
      </c>
      <c r="C40" s="208">
        <v>7426100.540000001</v>
      </c>
      <c r="D40" s="208"/>
      <c r="E40" s="198">
        <v>7426100.540000001</v>
      </c>
      <c r="F40" s="208">
        <v>5978098.5999999996</v>
      </c>
      <c r="G40" s="208"/>
      <c r="H40" s="209">
        <v>5978098.5999999996</v>
      </c>
      <c r="I40" s="330"/>
      <c r="J40" s="330"/>
      <c r="K40" s="330"/>
      <c r="L40" s="330"/>
      <c r="M40" s="330"/>
      <c r="N40" s="330"/>
    </row>
    <row r="41" spans="1:14" ht="15.75">
      <c r="A41" s="117">
        <v>20</v>
      </c>
      <c r="B41" s="55" t="s">
        <v>135</v>
      </c>
      <c r="C41" s="208">
        <v>-4134332.92</v>
      </c>
      <c r="D41" s="208"/>
      <c r="E41" s="198">
        <v>-4134332.92</v>
      </c>
      <c r="F41" s="208">
        <v>-1942859.2100000009</v>
      </c>
      <c r="G41" s="208"/>
      <c r="H41" s="209">
        <v>-1942859.2100000009</v>
      </c>
      <c r="I41" s="330"/>
      <c r="J41" s="330"/>
      <c r="K41" s="330"/>
      <c r="L41" s="330"/>
      <c r="M41" s="330"/>
      <c r="N41" s="330"/>
    </row>
    <row r="42" spans="1:14" ht="15.75">
      <c r="A42" s="117">
        <v>21</v>
      </c>
      <c r="B42" s="55" t="s">
        <v>136</v>
      </c>
      <c r="C42" s="208">
        <v>1222382.3</v>
      </c>
      <c r="D42" s="208"/>
      <c r="E42" s="198">
        <v>1222382.3</v>
      </c>
      <c r="F42" s="208">
        <v>-303284.71999999997</v>
      </c>
      <c r="G42" s="208"/>
      <c r="H42" s="209">
        <v>-303284.71999999997</v>
      </c>
      <c r="I42" s="330"/>
      <c r="J42" s="330"/>
      <c r="K42" s="330"/>
      <c r="L42" s="330"/>
      <c r="M42" s="330"/>
      <c r="N42" s="330"/>
    </row>
    <row r="43" spans="1:14" ht="15.75">
      <c r="A43" s="117">
        <v>22</v>
      </c>
      <c r="B43" s="55" t="s">
        <v>137</v>
      </c>
      <c r="C43" s="208">
        <v>1150620.6100000001</v>
      </c>
      <c r="D43" s="208">
        <v>472086.24</v>
      </c>
      <c r="E43" s="198">
        <v>1622706.85</v>
      </c>
      <c r="F43" s="208">
        <v>954479.23</v>
      </c>
      <c r="G43" s="208">
        <v>436457.48</v>
      </c>
      <c r="H43" s="209">
        <v>1390936.71</v>
      </c>
      <c r="I43" s="330"/>
      <c r="J43" s="330"/>
      <c r="K43" s="330"/>
      <c r="L43" s="330"/>
      <c r="M43" s="330"/>
      <c r="N43" s="330"/>
    </row>
    <row r="44" spans="1:14" ht="15.75">
      <c r="A44" s="117">
        <v>23</v>
      </c>
      <c r="B44" s="55" t="s">
        <v>138</v>
      </c>
      <c r="C44" s="208">
        <v>326127.1100000001</v>
      </c>
      <c r="D44" s="208">
        <v>84754.094299999997</v>
      </c>
      <c r="E44" s="198">
        <v>410881.2043000001</v>
      </c>
      <c r="F44" s="208">
        <v>264339.37</v>
      </c>
      <c r="G44" s="208">
        <v>72897.893700000001</v>
      </c>
      <c r="H44" s="209">
        <v>337237.26370000001</v>
      </c>
      <c r="I44" s="330"/>
      <c r="J44" s="330"/>
      <c r="K44" s="330"/>
      <c r="L44" s="330"/>
      <c r="M44" s="330"/>
      <c r="N44" s="330"/>
    </row>
    <row r="45" spans="1:14" ht="15.75">
      <c r="A45" s="117">
        <v>24</v>
      </c>
      <c r="B45" s="58" t="s">
        <v>139</v>
      </c>
      <c r="C45" s="210">
        <v>5283876.8215000015</v>
      </c>
      <c r="D45" s="210">
        <v>2843938.9954999993</v>
      </c>
      <c r="E45" s="198">
        <v>8127815.8170000007</v>
      </c>
      <c r="F45" s="210">
        <v>9690847.2014999967</v>
      </c>
      <c r="G45" s="210">
        <v>3942812.4555000006</v>
      </c>
      <c r="H45" s="209">
        <v>13633659.656999998</v>
      </c>
      <c r="I45" s="330"/>
      <c r="J45" s="330"/>
      <c r="K45" s="330"/>
      <c r="L45" s="330"/>
      <c r="M45" s="330"/>
      <c r="N45" s="330"/>
    </row>
    <row r="46" spans="1:14">
      <c r="A46" s="117"/>
      <c r="B46" s="53" t="s">
        <v>140</v>
      </c>
      <c r="C46" s="208"/>
      <c r="D46" s="208"/>
      <c r="E46" s="208"/>
      <c r="F46" s="208"/>
      <c r="G46" s="208"/>
      <c r="H46" s="215"/>
      <c r="I46" s="330"/>
      <c r="J46" s="330"/>
      <c r="K46" s="330"/>
      <c r="L46" s="330"/>
      <c r="M46" s="330"/>
      <c r="N46" s="330"/>
    </row>
    <row r="47" spans="1:14" ht="15.75">
      <c r="A47" s="117">
        <v>25</v>
      </c>
      <c r="B47" s="55" t="s">
        <v>141</v>
      </c>
      <c r="C47" s="208">
        <v>2431458.8199999998</v>
      </c>
      <c r="D47" s="208">
        <v>3169851.95</v>
      </c>
      <c r="E47" s="198">
        <v>5601310.7699999996</v>
      </c>
      <c r="F47" s="208">
        <v>2752201.14</v>
      </c>
      <c r="G47" s="208">
        <v>2768360.0300000003</v>
      </c>
      <c r="H47" s="209">
        <v>5520561.1699999999</v>
      </c>
      <c r="I47" s="330"/>
      <c r="J47" s="330"/>
      <c r="K47" s="330"/>
      <c r="L47" s="330"/>
      <c r="M47" s="330"/>
      <c r="N47" s="330"/>
    </row>
    <row r="48" spans="1:14" ht="15.75">
      <c r="A48" s="117">
        <v>26</v>
      </c>
      <c r="B48" s="55" t="s">
        <v>142</v>
      </c>
      <c r="C48" s="208">
        <v>2395402.29</v>
      </c>
      <c r="D48" s="208">
        <v>1127645.1099999999</v>
      </c>
      <c r="E48" s="198">
        <v>3523047.4</v>
      </c>
      <c r="F48" s="208">
        <v>2344455.1999999997</v>
      </c>
      <c r="G48" s="208">
        <v>1238726.03</v>
      </c>
      <c r="H48" s="209">
        <v>3583181.2299999995</v>
      </c>
      <c r="I48" s="330"/>
      <c r="J48" s="330"/>
      <c r="K48" s="330"/>
      <c r="L48" s="330"/>
      <c r="M48" s="330"/>
      <c r="N48" s="330"/>
    </row>
    <row r="49" spans="1:14" ht="15.75">
      <c r="A49" s="117">
        <v>27</v>
      </c>
      <c r="B49" s="55" t="s">
        <v>143</v>
      </c>
      <c r="C49" s="208">
        <v>11264249.76</v>
      </c>
      <c r="D49" s="208"/>
      <c r="E49" s="198">
        <v>11264249.76</v>
      </c>
      <c r="F49" s="208">
        <v>13816572.41</v>
      </c>
      <c r="G49" s="208"/>
      <c r="H49" s="209">
        <v>13816572.41</v>
      </c>
      <c r="I49" s="330"/>
      <c r="J49" s="330"/>
      <c r="K49" s="330"/>
      <c r="L49" s="330"/>
      <c r="M49" s="330"/>
      <c r="N49" s="330"/>
    </row>
    <row r="50" spans="1:14" ht="15.75">
      <c r="A50" s="117">
        <v>28</v>
      </c>
      <c r="B50" s="55" t="s">
        <v>289</v>
      </c>
      <c r="C50" s="208">
        <v>129413.44</v>
      </c>
      <c r="D50" s="208"/>
      <c r="E50" s="198">
        <v>129413.44</v>
      </c>
      <c r="F50" s="208">
        <v>505837.87999999995</v>
      </c>
      <c r="G50" s="208"/>
      <c r="H50" s="209">
        <v>505837.87999999995</v>
      </c>
      <c r="I50" s="330"/>
      <c r="J50" s="330"/>
      <c r="K50" s="330"/>
      <c r="L50" s="330"/>
      <c r="M50" s="330"/>
      <c r="N50" s="330"/>
    </row>
    <row r="51" spans="1:14" ht="15.75">
      <c r="A51" s="117">
        <v>29</v>
      </c>
      <c r="B51" s="55" t="s">
        <v>144</v>
      </c>
      <c r="C51" s="208">
        <v>4714074.24</v>
      </c>
      <c r="D51" s="208"/>
      <c r="E51" s="198">
        <v>4714074.24</v>
      </c>
      <c r="F51" s="208">
        <v>4938909.18</v>
      </c>
      <c r="G51" s="208"/>
      <c r="H51" s="209">
        <v>4938909.18</v>
      </c>
      <c r="I51" s="330"/>
      <c r="J51" s="330"/>
      <c r="K51" s="330"/>
      <c r="L51" s="330"/>
      <c r="M51" s="330"/>
      <c r="N51" s="330"/>
    </row>
    <row r="52" spans="1:14" ht="15.75">
      <c r="A52" s="117">
        <v>30</v>
      </c>
      <c r="B52" s="55" t="s">
        <v>145</v>
      </c>
      <c r="C52" s="208">
        <v>3170694.61</v>
      </c>
      <c r="D52" s="208">
        <v>15337.170000000002</v>
      </c>
      <c r="E52" s="198">
        <v>3186031.78</v>
      </c>
      <c r="F52" s="208">
        <v>3755082.5400000005</v>
      </c>
      <c r="G52" s="208">
        <v>105345</v>
      </c>
      <c r="H52" s="209">
        <v>3860427.5400000005</v>
      </c>
      <c r="I52" s="330"/>
      <c r="J52" s="330"/>
      <c r="K52" s="330"/>
      <c r="L52" s="330"/>
      <c r="M52" s="330"/>
      <c r="N52" s="330"/>
    </row>
    <row r="53" spans="1:14" ht="15.75">
      <c r="A53" s="117">
        <v>31</v>
      </c>
      <c r="B53" s="58" t="s">
        <v>146</v>
      </c>
      <c r="C53" s="210">
        <v>24105293.159999996</v>
      </c>
      <c r="D53" s="210">
        <v>4312834.2300000004</v>
      </c>
      <c r="E53" s="198">
        <v>28418127.389999997</v>
      </c>
      <c r="F53" s="210">
        <v>28113058.349999998</v>
      </c>
      <c r="G53" s="210">
        <v>4112431.0600000005</v>
      </c>
      <c r="H53" s="209">
        <v>32225489.409999996</v>
      </c>
      <c r="I53" s="330"/>
      <c r="J53" s="330"/>
      <c r="K53" s="330"/>
      <c r="L53" s="330"/>
      <c r="M53" s="330"/>
      <c r="N53" s="330"/>
    </row>
    <row r="54" spans="1:14" ht="15.75">
      <c r="A54" s="117">
        <v>32</v>
      </c>
      <c r="B54" s="58" t="s">
        <v>147</v>
      </c>
      <c r="C54" s="210">
        <v>-18821416.338499993</v>
      </c>
      <c r="D54" s="210">
        <v>-1468895.2345000012</v>
      </c>
      <c r="E54" s="198">
        <v>-20290311.572999995</v>
      </c>
      <c r="F54" s="210">
        <v>-18422211.148500003</v>
      </c>
      <c r="G54" s="210">
        <v>-169618.6044999999</v>
      </c>
      <c r="H54" s="209">
        <v>-18591829.753000002</v>
      </c>
      <c r="I54" s="330"/>
      <c r="J54" s="330"/>
      <c r="K54" s="330"/>
      <c r="L54" s="330"/>
      <c r="M54" s="330"/>
      <c r="N54" s="330"/>
    </row>
    <row r="55" spans="1:14">
      <c r="A55" s="117"/>
      <c r="B55" s="53"/>
      <c r="C55" s="212"/>
      <c r="D55" s="212"/>
      <c r="E55" s="212"/>
      <c r="F55" s="212"/>
      <c r="G55" s="212"/>
      <c r="H55" s="213"/>
      <c r="I55" s="330"/>
      <c r="J55" s="330"/>
      <c r="K55" s="330"/>
      <c r="L55" s="330"/>
      <c r="M55" s="330"/>
      <c r="N55" s="330"/>
    </row>
    <row r="56" spans="1:14" ht="15.75">
      <c r="A56" s="117">
        <v>33</v>
      </c>
      <c r="B56" s="58" t="s">
        <v>148</v>
      </c>
      <c r="C56" s="210">
        <v>-4667663.548499994</v>
      </c>
      <c r="D56" s="210">
        <v>21581656.935499992</v>
      </c>
      <c r="E56" s="198">
        <v>16913993.386999998</v>
      </c>
      <c r="F56" s="210">
        <v>-4607185.0885000043</v>
      </c>
      <c r="G56" s="210">
        <v>33155571.5055</v>
      </c>
      <c r="H56" s="209">
        <v>28548386.416999996</v>
      </c>
      <c r="I56" s="330"/>
      <c r="J56" s="330"/>
      <c r="K56" s="330"/>
      <c r="L56" s="330"/>
      <c r="M56" s="330"/>
      <c r="N56" s="330"/>
    </row>
    <row r="57" spans="1:14">
      <c r="A57" s="117"/>
      <c r="B57" s="53"/>
      <c r="C57" s="212"/>
      <c r="D57" s="212"/>
      <c r="E57" s="212"/>
      <c r="F57" s="212"/>
      <c r="G57" s="212"/>
      <c r="H57" s="213"/>
      <c r="I57" s="330"/>
      <c r="J57" s="330"/>
      <c r="K57" s="330"/>
      <c r="L57" s="330"/>
      <c r="M57" s="330"/>
      <c r="N57" s="330"/>
    </row>
    <row r="58" spans="1:14" ht="15.75">
      <c r="A58" s="117">
        <v>34</v>
      </c>
      <c r="B58" s="55" t="s">
        <v>149</v>
      </c>
      <c r="C58" s="208">
        <v>2540485.89</v>
      </c>
      <c r="D58" s="208" t="s">
        <v>421</v>
      </c>
      <c r="E58" s="198">
        <v>2540485.89</v>
      </c>
      <c r="F58" s="208">
        <v>8046278.5599999996</v>
      </c>
      <c r="G58" s="208" t="s">
        <v>421</v>
      </c>
      <c r="H58" s="209">
        <v>8046278.5599999996</v>
      </c>
      <c r="I58" s="330"/>
      <c r="J58" s="330"/>
      <c r="K58" s="330"/>
      <c r="L58" s="330"/>
      <c r="M58" s="330"/>
      <c r="N58" s="330"/>
    </row>
    <row r="59" spans="1:14" s="177" customFormat="1" ht="15.75">
      <c r="A59" s="117">
        <v>35</v>
      </c>
      <c r="B59" s="52" t="s">
        <v>150</v>
      </c>
      <c r="C59" s="216">
        <v>0</v>
      </c>
      <c r="D59" s="216" t="s">
        <v>421</v>
      </c>
      <c r="E59" s="217">
        <v>0</v>
      </c>
      <c r="F59" s="218">
        <v>0</v>
      </c>
      <c r="G59" s="218" t="s">
        <v>421</v>
      </c>
      <c r="H59" s="219">
        <v>0</v>
      </c>
      <c r="I59" s="330"/>
      <c r="J59" s="330"/>
      <c r="K59" s="330"/>
      <c r="L59" s="330"/>
      <c r="M59" s="330"/>
      <c r="N59" s="330"/>
    </row>
    <row r="60" spans="1:14" ht="15.75">
      <c r="A60" s="117">
        <v>36</v>
      </c>
      <c r="B60" s="55" t="s">
        <v>151</v>
      </c>
      <c r="C60" s="208">
        <v>-1251597.57</v>
      </c>
      <c r="D60" s="208" t="s">
        <v>421</v>
      </c>
      <c r="E60" s="198">
        <v>-1251597.57</v>
      </c>
      <c r="F60" s="208">
        <v>-320241.33</v>
      </c>
      <c r="G60" s="208" t="s">
        <v>421</v>
      </c>
      <c r="H60" s="209">
        <v>-320241.33</v>
      </c>
      <c r="I60" s="330"/>
      <c r="J60" s="330"/>
      <c r="K60" s="330"/>
      <c r="L60" s="330"/>
      <c r="M60" s="330"/>
      <c r="N60" s="330"/>
    </row>
    <row r="61" spans="1:14" ht="15.75">
      <c r="A61" s="117">
        <v>37</v>
      </c>
      <c r="B61" s="58" t="s">
        <v>152</v>
      </c>
      <c r="C61" s="210">
        <v>1288888.3200000001</v>
      </c>
      <c r="D61" s="210">
        <v>0</v>
      </c>
      <c r="E61" s="198">
        <v>1288888.3200000001</v>
      </c>
      <c r="F61" s="210">
        <v>7726037.2299999995</v>
      </c>
      <c r="G61" s="210">
        <v>0</v>
      </c>
      <c r="H61" s="209">
        <v>7726037.2299999995</v>
      </c>
      <c r="I61" s="330"/>
      <c r="J61" s="330"/>
      <c r="K61" s="330"/>
      <c r="L61" s="330"/>
      <c r="M61" s="330"/>
      <c r="N61" s="330"/>
    </row>
    <row r="62" spans="1:14">
      <c r="A62" s="117"/>
      <c r="B62" s="59"/>
      <c r="C62" s="208"/>
      <c r="D62" s="208"/>
      <c r="E62" s="208"/>
      <c r="F62" s="208"/>
      <c r="G62" s="208"/>
      <c r="H62" s="215"/>
      <c r="I62" s="330"/>
      <c r="J62" s="330"/>
      <c r="K62" s="330"/>
      <c r="L62" s="330"/>
      <c r="M62" s="330"/>
      <c r="N62" s="330"/>
    </row>
    <row r="63" spans="1:14" ht="15.75">
      <c r="A63" s="117">
        <v>38</v>
      </c>
      <c r="B63" s="60" t="s">
        <v>290</v>
      </c>
      <c r="C63" s="210">
        <v>-5956551.8684999943</v>
      </c>
      <c r="D63" s="210">
        <v>21581656.935499992</v>
      </c>
      <c r="E63" s="198">
        <v>15625105.066999998</v>
      </c>
      <c r="F63" s="210">
        <v>-12333222.318500005</v>
      </c>
      <c r="G63" s="210">
        <v>33155571.5055</v>
      </c>
      <c r="H63" s="209">
        <v>20822349.186999995</v>
      </c>
      <c r="I63" s="330"/>
      <c r="J63" s="330"/>
      <c r="K63" s="330"/>
      <c r="L63" s="330"/>
      <c r="M63" s="330"/>
      <c r="N63" s="330"/>
    </row>
    <row r="64" spans="1:14" ht="15.75">
      <c r="A64" s="115">
        <v>39</v>
      </c>
      <c r="B64" s="55" t="s">
        <v>153</v>
      </c>
      <c r="C64" s="220">
        <v>1810676.13</v>
      </c>
      <c r="D64" s="220"/>
      <c r="E64" s="198">
        <v>1810676.13</v>
      </c>
      <c r="F64" s="220">
        <v>3123352</v>
      </c>
      <c r="G64" s="220"/>
      <c r="H64" s="209">
        <v>3123352</v>
      </c>
      <c r="I64" s="330"/>
      <c r="J64" s="330"/>
      <c r="K64" s="330"/>
      <c r="L64" s="330"/>
      <c r="M64" s="330"/>
      <c r="N64" s="330"/>
    </row>
    <row r="65" spans="1:14" ht="15.75">
      <c r="A65" s="117">
        <v>40</v>
      </c>
      <c r="B65" s="58" t="s">
        <v>154</v>
      </c>
      <c r="C65" s="210">
        <v>-7767227.9984999942</v>
      </c>
      <c r="D65" s="210">
        <v>21581656.935499992</v>
      </c>
      <c r="E65" s="198">
        <v>13814428.936999999</v>
      </c>
      <c r="F65" s="210">
        <v>-15456574.318500005</v>
      </c>
      <c r="G65" s="210">
        <v>33155571.5055</v>
      </c>
      <c r="H65" s="209">
        <v>17698997.186999995</v>
      </c>
      <c r="I65" s="330"/>
      <c r="J65" s="330"/>
      <c r="K65" s="330"/>
      <c r="L65" s="330"/>
      <c r="M65" s="330"/>
      <c r="N65" s="330"/>
    </row>
    <row r="66" spans="1:14" ht="15.75">
      <c r="A66" s="115">
        <v>41</v>
      </c>
      <c r="B66" s="55" t="s">
        <v>155</v>
      </c>
      <c r="C66" s="220">
        <v>-101745.69</v>
      </c>
      <c r="D66" s="220"/>
      <c r="E66" s="198">
        <v>-101745.69</v>
      </c>
      <c r="F66" s="220"/>
      <c r="G66" s="220"/>
      <c r="H66" s="209">
        <v>0</v>
      </c>
      <c r="I66" s="330"/>
      <c r="J66" s="330"/>
      <c r="K66" s="330"/>
      <c r="L66" s="330"/>
      <c r="M66" s="330"/>
      <c r="N66" s="330"/>
    </row>
    <row r="67" spans="1:14" ht="16.5" thickBot="1">
      <c r="A67" s="119">
        <v>42</v>
      </c>
      <c r="B67" s="120" t="s">
        <v>156</v>
      </c>
      <c r="C67" s="221">
        <v>-7868973.6884999946</v>
      </c>
      <c r="D67" s="221">
        <v>21581656.935499992</v>
      </c>
      <c r="E67" s="206">
        <v>13712683.246999998</v>
      </c>
      <c r="F67" s="221">
        <v>-15456574.318500005</v>
      </c>
      <c r="G67" s="221">
        <v>33155571.5055</v>
      </c>
      <c r="H67" s="222">
        <v>17698997.186999995</v>
      </c>
      <c r="I67" s="330"/>
      <c r="J67" s="330"/>
      <c r="K67" s="330"/>
      <c r="L67" s="330"/>
      <c r="M67" s="330"/>
      <c r="N67" s="330"/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K53"/>
  <sheetViews>
    <sheetView zoomScaleNormal="100" workbookViewId="0">
      <selection activeCell="F20" sqref="F20"/>
    </sheetView>
  </sheetViews>
  <sheetFormatPr defaultRowHeight="11.25"/>
  <cols>
    <col min="1" max="1" width="9.5703125" style="9" bestFit="1" customWidth="1"/>
    <col min="2" max="2" width="61.85546875" style="9" customWidth="1"/>
    <col min="3" max="3" width="12.7109375" style="9" customWidth="1"/>
    <col min="4" max="4" width="13.42578125" style="9" bestFit="1" customWidth="1"/>
    <col min="5" max="8" width="12.7109375" style="9" customWidth="1"/>
    <col min="9" max="11" width="2.140625" style="9" bestFit="1" customWidth="1"/>
    <col min="12" max="16384" width="9.140625" style="9"/>
  </cols>
  <sheetData>
    <row r="1" spans="1:11">
      <c r="A1" s="9" t="s">
        <v>199</v>
      </c>
      <c r="B1" s="9" t="str">
        <f>'1. key ratios'!B1</f>
        <v>ს.ს "პროკრედიტ ბანკი"</v>
      </c>
    </row>
    <row r="2" spans="1:11">
      <c r="A2" s="9" t="s">
        <v>200</v>
      </c>
      <c r="B2" s="331">
        <f>'1. key ratios'!B2</f>
        <v>43008</v>
      </c>
    </row>
    <row r="4" spans="1:11" ht="12" thickBot="1">
      <c r="A4" s="9" t="s">
        <v>349</v>
      </c>
      <c r="C4" s="332"/>
      <c r="D4" s="332"/>
      <c r="E4" s="332"/>
      <c r="F4" s="333"/>
      <c r="G4" s="333"/>
      <c r="H4" s="334" t="s">
        <v>101</v>
      </c>
    </row>
    <row r="5" spans="1:11">
      <c r="A5" s="573" t="s">
        <v>29</v>
      </c>
      <c r="B5" s="575" t="s">
        <v>259</v>
      </c>
      <c r="C5" s="577" t="s">
        <v>206</v>
      </c>
      <c r="D5" s="577"/>
      <c r="E5" s="577"/>
      <c r="F5" s="577" t="s">
        <v>207</v>
      </c>
      <c r="G5" s="577"/>
      <c r="H5" s="578"/>
    </row>
    <row r="6" spans="1:11">
      <c r="A6" s="574"/>
      <c r="B6" s="576"/>
      <c r="C6" s="335" t="s">
        <v>30</v>
      </c>
      <c r="D6" s="335" t="s">
        <v>102</v>
      </c>
      <c r="E6" s="335" t="s">
        <v>71</v>
      </c>
      <c r="F6" s="335" t="s">
        <v>30</v>
      </c>
      <c r="G6" s="335" t="s">
        <v>102</v>
      </c>
      <c r="H6" s="336" t="s">
        <v>71</v>
      </c>
    </row>
    <row r="7" spans="1:11" s="340" customFormat="1">
      <c r="A7" s="337">
        <v>1</v>
      </c>
      <c r="B7" s="338" t="s">
        <v>388</v>
      </c>
      <c r="C7" s="284">
        <v>28695212.100000001</v>
      </c>
      <c r="D7" s="284">
        <v>49085028.497500002</v>
      </c>
      <c r="E7" s="285">
        <f>C7+D7</f>
        <v>77780240.597499996</v>
      </c>
      <c r="F7" s="284"/>
      <c r="G7" s="284"/>
      <c r="H7" s="286">
        <f t="shared" ref="H7:H53" si="0">F7+G7</f>
        <v>0</v>
      </c>
      <c r="I7" s="339"/>
      <c r="J7" s="339"/>
      <c r="K7" s="339"/>
    </row>
    <row r="8" spans="1:11" s="340" customFormat="1">
      <c r="A8" s="337">
        <v>1.1000000000000001</v>
      </c>
      <c r="B8" s="341" t="s">
        <v>294</v>
      </c>
      <c r="C8" s="284">
        <v>16924081.010000002</v>
      </c>
      <c r="D8" s="284">
        <v>23623297.761</v>
      </c>
      <c r="E8" s="285">
        <f t="shared" ref="E8:E53" si="1">C8+D8</f>
        <v>40547378.770999998</v>
      </c>
      <c r="F8" s="284"/>
      <c r="G8" s="284"/>
      <c r="H8" s="286">
        <f t="shared" si="0"/>
        <v>0</v>
      </c>
      <c r="I8" s="339"/>
      <c r="J8" s="339"/>
      <c r="K8" s="339"/>
    </row>
    <row r="9" spans="1:11" s="340" customFormat="1">
      <c r="A9" s="337">
        <v>1.2</v>
      </c>
      <c r="B9" s="341" t="s">
        <v>295</v>
      </c>
      <c r="C9" s="284">
        <v>0</v>
      </c>
      <c r="D9" s="284">
        <v>602496.30000000005</v>
      </c>
      <c r="E9" s="285">
        <f t="shared" si="1"/>
        <v>602496.30000000005</v>
      </c>
      <c r="F9" s="284"/>
      <c r="G9" s="284"/>
      <c r="H9" s="286">
        <f t="shared" si="0"/>
        <v>0</v>
      </c>
      <c r="I9" s="339"/>
      <c r="J9" s="339"/>
      <c r="K9" s="339"/>
    </row>
    <row r="10" spans="1:11" s="340" customFormat="1">
      <c r="A10" s="337">
        <v>1.3</v>
      </c>
      <c r="B10" s="341" t="s">
        <v>296</v>
      </c>
      <c r="C10" s="284">
        <v>11771131.09</v>
      </c>
      <c r="D10" s="284">
        <v>24859234.436499998</v>
      </c>
      <c r="E10" s="285">
        <f t="shared" si="1"/>
        <v>36630365.526500002</v>
      </c>
      <c r="F10" s="284"/>
      <c r="G10" s="284"/>
      <c r="H10" s="286">
        <f t="shared" si="0"/>
        <v>0</v>
      </c>
      <c r="I10" s="339"/>
      <c r="J10" s="339"/>
      <c r="K10" s="339"/>
    </row>
    <row r="11" spans="1:11" s="340" customFormat="1">
      <c r="A11" s="337">
        <v>1.4</v>
      </c>
      <c r="B11" s="341" t="s">
        <v>297</v>
      </c>
      <c r="C11" s="284">
        <v>0</v>
      </c>
      <c r="D11" s="284">
        <v>16841.560000000001</v>
      </c>
      <c r="E11" s="285">
        <f t="shared" si="1"/>
        <v>16841.560000000001</v>
      </c>
      <c r="F11" s="284"/>
      <c r="G11" s="284"/>
      <c r="H11" s="286">
        <f t="shared" si="0"/>
        <v>0</v>
      </c>
      <c r="I11" s="339"/>
      <c r="J11" s="339"/>
      <c r="K11" s="339"/>
    </row>
    <row r="12" spans="1:11" s="340" customFormat="1" ht="29.25" customHeight="1">
      <c r="A12" s="337">
        <v>2</v>
      </c>
      <c r="B12" s="338" t="s">
        <v>298</v>
      </c>
      <c r="C12" s="284">
        <v>0</v>
      </c>
      <c r="D12" s="284">
        <v>146015334.52000001</v>
      </c>
      <c r="E12" s="285">
        <f t="shared" si="1"/>
        <v>146015334.52000001</v>
      </c>
      <c r="F12" s="284"/>
      <c r="G12" s="284"/>
      <c r="H12" s="286">
        <f t="shared" si="0"/>
        <v>0</v>
      </c>
      <c r="I12" s="339"/>
      <c r="J12" s="339"/>
      <c r="K12" s="339"/>
    </row>
    <row r="13" spans="1:11" s="340" customFormat="1" ht="22.5">
      <c r="A13" s="337">
        <v>3</v>
      </c>
      <c r="B13" s="338" t="s">
        <v>299</v>
      </c>
      <c r="C13" s="284">
        <v>6393000</v>
      </c>
      <c r="D13" s="284">
        <v>0</v>
      </c>
      <c r="E13" s="285">
        <f t="shared" si="1"/>
        <v>6393000</v>
      </c>
      <c r="F13" s="284"/>
      <c r="G13" s="284"/>
      <c r="H13" s="286">
        <f t="shared" si="0"/>
        <v>0</v>
      </c>
      <c r="I13" s="339"/>
      <c r="J13" s="339"/>
      <c r="K13" s="339"/>
    </row>
    <row r="14" spans="1:11" s="340" customFormat="1">
      <c r="A14" s="337">
        <v>3.1</v>
      </c>
      <c r="B14" s="341" t="s">
        <v>300</v>
      </c>
      <c r="C14" s="284">
        <v>6393000</v>
      </c>
      <c r="D14" s="284">
        <v>0</v>
      </c>
      <c r="E14" s="285">
        <f t="shared" si="1"/>
        <v>6393000</v>
      </c>
      <c r="F14" s="284"/>
      <c r="G14" s="284"/>
      <c r="H14" s="286">
        <f t="shared" si="0"/>
        <v>0</v>
      </c>
      <c r="I14" s="339"/>
      <c r="J14" s="339"/>
      <c r="K14" s="339"/>
    </row>
    <row r="15" spans="1:11" s="340" customFormat="1">
      <c r="A15" s="337">
        <v>3.2</v>
      </c>
      <c r="B15" s="341" t="s">
        <v>301</v>
      </c>
      <c r="C15" s="284"/>
      <c r="D15" s="284"/>
      <c r="E15" s="285">
        <f t="shared" si="1"/>
        <v>0</v>
      </c>
      <c r="F15" s="284"/>
      <c r="G15" s="284"/>
      <c r="H15" s="286">
        <f t="shared" si="0"/>
        <v>0</v>
      </c>
      <c r="I15" s="339"/>
      <c r="J15" s="339"/>
      <c r="K15" s="339"/>
    </row>
    <row r="16" spans="1:11" s="340" customFormat="1" ht="22.5">
      <c r="A16" s="337">
        <v>4</v>
      </c>
      <c r="B16" s="338" t="s">
        <v>302</v>
      </c>
      <c r="C16" s="284">
        <v>42221875.859999999</v>
      </c>
      <c r="D16" s="284">
        <v>280887318.38999999</v>
      </c>
      <c r="E16" s="285">
        <f t="shared" si="1"/>
        <v>323109194.25</v>
      </c>
      <c r="F16" s="284"/>
      <c r="G16" s="284"/>
      <c r="H16" s="286">
        <f t="shared" si="0"/>
        <v>0</v>
      </c>
      <c r="I16" s="339"/>
      <c r="J16" s="339"/>
      <c r="K16" s="339"/>
    </row>
    <row r="17" spans="1:11" s="340" customFormat="1">
      <c r="A17" s="337">
        <v>4.0999999999999996</v>
      </c>
      <c r="B17" s="341" t="s">
        <v>303</v>
      </c>
      <c r="C17" s="284">
        <v>42221875.859999999</v>
      </c>
      <c r="D17" s="284">
        <v>134871983.87</v>
      </c>
      <c r="E17" s="285">
        <f t="shared" si="1"/>
        <v>177093859.73000002</v>
      </c>
      <c r="F17" s="284"/>
      <c r="G17" s="284"/>
      <c r="H17" s="286">
        <f t="shared" si="0"/>
        <v>0</v>
      </c>
      <c r="I17" s="339"/>
      <c r="J17" s="339"/>
      <c r="K17" s="339"/>
    </row>
    <row r="18" spans="1:11" s="340" customFormat="1">
      <c r="A18" s="337">
        <v>4.2</v>
      </c>
      <c r="B18" s="341" t="s">
        <v>304</v>
      </c>
      <c r="C18" s="284"/>
      <c r="D18" s="284"/>
      <c r="E18" s="285">
        <f t="shared" si="1"/>
        <v>0</v>
      </c>
      <c r="F18" s="284"/>
      <c r="G18" s="284"/>
      <c r="H18" s="286">
        <f t="shared" si="0"/>
        <v>0</v>
      </c>
      <c r="I18" s="339"/>
      <c r="J18" s="339"/>
      <c r="K18" s="339"/>
    </row>
    <row r="19" spans="1:11" s="340" customFormat="1" ht="22.5">
      <c r="A19" s="337">
        <v>5</v>
      </c>
      <c r="B19" s="338" t="s">
        <v>305</v>
      </c>
      <c r="C19" s="287">
        <v>258430297.94999996</v>
      </c>
      <c r="D19" s="287">
        <v>1006639677.5000001</v>
      </c>
      <c r="E19" s="285">
        <f t="shared" si="1"/>
        <v>1265069975.45</v>
      </c>
      <c r="F19" s="284"/>
      <c r="G19" s="284"/>
      <c r="H19" s="286">
        <f t="shared" si="0"/>
        <v>0</v>
      </c>
      <c r="I19" s="339"/>
      <c r="J19" s="339"/>
      <c r="K19" s="339"/>
    </row>
    <row r="20" spans="1:11" s="340" customFormat="1">
      <c r="A20" s="337">
        <v>5.0999999999999996</v>
      </c>
      <c r="B20" s="341" t="s">
        <v>306</v>
      </c>
      <c r="C20" s="284">
        <v>3096924.89</v>
      </c>
      <c r="D20" s="284">
        <v>8612459.5</v>
      </c>
      <c r="E20" s="285">
        <f t="shared" si="1"/>
        <v>11709384.390000001</v>
      </c>
      <c r="F20" s="284"/>
      <c r="G20" s="284"/>
      <c r="H20" s="286">
        <f t="shared" si="0"/>
        <v>0</v>
      </c>
      <c r="I20" s="339"/>
      <c r="J20" s="339"/>
      <c r="K20" s="339"/>
    </row>
    <row r="21" spans="1:11" s="340" customFormat="1">
      <c r="A21" s="337">
        <v>5.2</v>
      </c>
      <c r="B21" s="341" t="s">
        <v>307</v>
      </c>
      <c r="C21" s="284">
        <v>0</v>
      </c>
      <c r="D21" s="284">
        <v>0</v>
      </c>
      <c r="E21" s="285">
        <f t="shared" si="1"/>
        <v>0</v>
      </c>
      <c r="F21" s="284"/>
      <c r="G21" s="284"/>
      <c r="H21" s="286">
        <f t="shared" si="0"/>
        <v>0</v>
      </c>
      <c r="I21" s="339"/>
      <c r="J21" s="339"/>
      <c r="K21" s="339"/>
    </row>
    <row r="22" spans="1:11" s="340" customFormat="1">
      <c r="A22" s="337">
        <v>5.3</v>
      </c>
      <c r="B22" s="341" t="s">
        <v>308</v>
      </c>
      <c r="C22" s="284">
        <v>222061342.04999998</v>
      </c>
      <c r="D22" s="284">
        <v>959486112.65999997</v>
      </c>
      <c r="E22" s="285">
        <f t="shared" si="1"/>
        <v>1181547454.71</v>
      </c>
      <c r="F22" s="284"/>
      <c r="G22" s="284"/>
      <c r="H22" s="286">
        <f t="shared" si="0"/>
        <v>0</v>
      </c>
      <c r="I22" s="339"/>
      <c r="J22" s="339"/>
      <c r="K22" s="339"/>
    </row>
    <row r="23" spans="1:11" s="340" customFormat="1">
      <c r="A23" s="337" t="s">
        <v>309</v>
      </c>
      <c r="B23" s="342" t="s">
        <v>310</v>
      </c>
      <c r="C23" s="284">
        <v>81839710.140000001</v>
      </c>
      <c r="D23" s="284">
        <v>302221277.13999999</v>
      </c>
      <c r="E23" s="285">
        <f t="shared" si="1"/>
        <v>384060987.27999997</v>
      </c>
      <c r="F23" s="284"/>
      <c r="G23" s="284"/>
      <c r="H23" s="286">
        <f t="shared" si="0"/>
        <v>0</v>
      </c>
      <c r="I23" s="339"/>
      <c r="J23" s="339"/>
      <c r="K23" s="339"/>
    </row>
    <row r="24" spans="1:11" s="340" customFormat="1">
      <c r="A24" s="337" t="s">
        <v>311</v>
      </c>
      <c r="B24" s="342" t="s">
        <v>312</v>
      </c>
      <c r="C24" s="284">
        <v>98469608.569999993</v>
      </c>
      <c r="D24" s="284">
        <v>524051109.52999997</v>
      </c>
      <c r="E24" s="285">
        <f t="shared" si="1"/>
        <v>622520718.0999999</v>
      </c>
      <c r="F24" s="284"/>
      <c r="G24" s="284"/>
      <c r="H24" s="286">
        <f t="shared" si="0"/>
        <v>0</v>
      </c>
      <c r="I24" s="339"/>
      <c r="J24" s="339"/>
      <c r="K24" s="339"/>
    </row>
    <row r="25" spans="1:11" s="340" customFormat="1">
      <c r="A25" s="337" t="s">
        <v>313</v>
      </c>
      <c r="B25" s="343" t="s">
        <v>314</v>
      </c>
      <c r="C25" s="284">
        <v>0</v>
      </c>
      <c r="D25" s="284">
        <v>0</v>
      </c>
      <c r="E25" s="285">
        <f t="shared" si="1"/>
        <v>0</v>
      </c>
      <c r="F25" s="284"/>
      <c r="G25" s="284"/>
      <c r="H25" s="286">
        <f t="shared" si="0"/>
        <v>0</v>
      </c>
      <c r="I25" s="339"/>
      <c r="J25" s="339"/>
      <c r="K25" s="339"/>
    </row>
    <row r="26" spans="1:11" s="340" customFormat="1">
      <c r="A26" s="337" t="s">
        <v>315</v>
      </c>
      <c r="B26" s="342" t="s">
        <v>316</v>
      </c>
      <c r="C26" s="284">
        <v>41485264.159999996</v>
      </c>
      <c r="D26" s="284">
        <v>132151834.64</v>
      </c>
      <c r="E26" s="285">
        <f t="shared" si="1"/>
        <v>173637098.80000001</v>
      </c>
      <c r="F26" s="284"/>
      <c r="G26" s="284"/>
      <c r="H26" s="286">
        <f t="shared" si="0"/>
        <v>0</v>
      </c>
      <c r="I26" s="339"/>
      <c r="J26" s="339"/>
      <c r="K26" s="339"/>
    </row>
    <row r="27" spans="1:11" s="340" customFormat="1">
      <c r="A27" s="337" t="s">
        <v>317</v>
      </c>
      <c r="B27" s="342" t="s">
        <v>318</v>
      </c>
      <c r="C27" s="284">
        <v>266759.18</v>
      </c>
      <c r="D27" s="284">
        <v>1061891.3500000001</v>
      </c>
      <c r="E27" s="285">
        <f t="shared" si="1"/>
        <v>1328650.53</v>
      </c>
      <c r="F27" s="284"/>
      <c r="G27" s="284"/>
      <c r="H27" s="286">
        <f t="shared" si="0"/>
        <v>0</v>
      </c>
      <c r="I27" s="339"/>
      <c r="J27" s="339"/>
      <c r="K27" s="339"/>
    </row>
    <row r="28" spans="1:11" s="340" customFormat="1">
      <c r="A28" s="337">
        <v>5.4</v>
      </c>
      <c r="B28" s="341" t="s">
        <v>319</v>
      </c>
      <c r="C28" s="284">
        <v>22573420.940000001</v>
      </c>
      <c r="D28" s="284">
        <v>37048801.700000003</v>
      </c>
      <c r="E28" s="285">
        <f t="shared" si="1"/>
        <v>59622222.640000001</v>
      </c>
      <c r="F28" s="284"/>
      <c r="G28" s="284"/>
      <c r="H28" s="286">
        <f t="shared" si="0"/>
        <v>0</v>
      </c>
      <c r="I28" s="339"/>
      <c r="J28" s="339"/>
      <c r="K28" s="339"/>
    </row>
    <row r="29" spans="1:11" s="340" customFormat="1">
      <c r="A29" s="337">
        <v>5.5</v>
      </c>
      <c r="B29" s="341" t="s">
        <v>320</v>
      </c>
      <c r="C29" s="284">
        <v>38316.01</v>
      </c>
      <c r="D29" s="284">
        <v>1081405.19</v>
      </c>
      <c r="E29" s="285">
        <f t="shared" si="1"/>
        <v>1119721.2</v>
      </c>
      <c r="F29" s="284"/>
      <c r="G29" s="284"/>
      <c r="H29" s="286">
        <f t="shared" si="0"/>
        <v>0</v>
      </c>
      <c r="I29" s="339"/>
      <c r="J29" s="339"/>
      <c r="K29" s="339"/>
    </row>
    <row r="30" spans="1:11" s="340" customFormat="1">
      <c r="A30" s="337">
        <v>5.6</v>
      </c>
      <c r="B30" s="341" t="s">
        <v>321</v>
      </c>
      <c r="C30" s="284">
        <v>10030895.939999999</v>
      </c>
      <c r="D30" s="284">
        <v>0</v>
      </c>
      <c r="E30" s="285">
        <f t="shared" si="1"/>
        <v>10030895.939999999</v>
      </c>
      <c r="F30" s="284"/>
      <c r="G30" s="284"/>
      <c r="H30" s="286">
        <f t="shared" si="0"/>
        <v>0</v>
      </c>
      <c r="I30" s="339"/>
      <c r="J30" s="339"/>
      <c r="K30" s="339"/>
    </row>
    <row r="31" spans="1:11" s="340" customFormat="1">
      <c r="A31" s="337">
        <v>5.7</v>
      </c>
      <c r="B31" s="341" t="s">
        <v>322</v>
      </c>
      <c r="C31" s="284">
        <v>629398.12</v>
      </c>
      <c r="D31" s="284">
        <v>410898.45</v>
      </c>
      <c r="E31" s="285">
        <f t="shared" si="1"/>
        <v>1040296.5700000001</v>
      </c>
      <c r="F31" s="284"/>
      <c r="G31" s="284"/>
      <c r="H31" s="286">
        <f t="shared" si="0"/>
        <v>0</v>
      </c>
      <c r="I31" s="339"/>
      <c r="J31" s="339"/>
      <c r="K31" s="339"/>
    </row>
    <row r="32" spans="1:11" s="340" customFormat="1">
      <c r="A32" s="337">
        <v>6</v>
      </c>
      <c r="B32" s="338" t="s">
        <v>323</v>
      </c>
      <c r="C32" s="287">
        <v>0</v>
      </c>
      <c r="D32" s="287">
        <v>117813411.065</v>
      </c>
      <c r="E32" s="285">
        <f t="shared" si="1"/>
        <v>117813411.065</v>
      </c>
      <c r="F32" s="284"/>
      <c r="G32" s="284"/>
      <c r="H32" s="286">
        <f t="shared" si="0"/>
        <v>0</v>
      </c>
      <c r="I32" s="339"/>
      <c r="J32" s="339"/>
      <c r="K32" s="339"/>
    </row>
    <row r="33" spans="1:11" s="340" customFormat="1" ht="22.5">
      <c r="A33" s="337">
        <v>6.1</v>
      </c>
      <c r="B33" s="341" t="s">
        <v>389</v>
      </c>
      <c r="C33" s="284"/>
      <c r="D33" s="284">
        <v>58504000</v>
      </c>
      <c r="E33" s="285">
        <f t="shared" si="1"/>
        <v>58504000</v>
      </c>
      <c r="F33" s="284"/>
      <c r="G33" s="284"/>
      <c r="H33" s="286">
        <f t="shared" si="0"/>
        <v>0</v>
      </c>
      <c r="I33" s="339"/>
      <c r="J33" s="339"/>
      <c r="K33" s="339"/>
    </row>
    <row r="34" spans="1:11" s="340" customFormat="1" ht="22.5">
      <c r="A34" s="337">
        <v>6.2</v>
      </c>
      <c r="B34" s="341" t="s">
        <v>324</v>
      </c>
      <c r="C34" s="284"/>
      <c r="D34" s="284">
        <v>59309411.064999998</v>
      </c>
      <c r="E34" s="285">
        <f t="shared" si="1"/>
        <v>59309411.064999998</v>
      </c>
      <c r="F34" s="284"/>
      <c r="G34" s="284"/>
      <c r="H34" s="286">
        <f t="shared" si="0"/>
        <v>0</v>
      </c>
      <c r="I34" s="339"/>
      <c r="J34" s="339"/>
      <c r="K34" s="339"/>
    </row>
    <row r="35" spans="1:11" s="340" customFormat="1" ht="22.5">
      <c r="A35" s="337">
        <v>6.3</v>
      </c>
      <c r="B35" s="341" t="s">
        <v>325</v>
      </c>
      <c r="C35" s="284"/>
      <c r="D35" s="284"/>
      <c r="E35" s="285">
        <f t="shared" si="1"/>
        <v>0</v>
      </c>
      <c r="F35" s="284"/>
      <c r="G35" s="284"/>
      <c r="H35" s="286">
        <f t="shared" si="0"/>
        <v>0</v>
      </c>
      <c r="I35" s="339"/>
      <c r="J35" s="339"/>
      <c r="K35" s="339"/>
    </row>
    <row r="36" spans="1:11" s="340" customFormat="1">
      <c r="A36" s="337">
        <v>6.4</v>
      </c>
      <c r="B36" s="341" t="s">
        <v>326</v>
      </c>
      <c r="C36" s="284"/>
      <c r="D36" s="284"/>
      <c r="E36" s="285">
        <f t="shared" si="1"/>
        <v>0</v>
      </c>
      <c r="F36" s="284"/>
      <c r="G36" s="284"/>
      <c r="H36" s="286">
        <f t="shared" si="0"/>
        <v>0</v>
      </c>
      <c r="I36" s="339"/>
      <c r="J36" s="339"/>
      <c r="K36" s="339"/>
    </row>
    <row r="37" spans="1:11" s="340" customFormat="1">
      <c r="A37" s="337">
        <v>6.5</v>
      </c>
      <c r="B37" s="341" t="s">
        <v>327</v>
      </c>
      <c r="C37" s="284"/>
      <c r="D37" s="284"/>
      <c r="E37" s="285">
        <f t="shared" si="1"/>
        <v>0</v>
      </c>
      <c r="F37" s="284"/>
      <c r="G37" s="284"/>
      <c r="H37" s="286">
        <f t="shared" si="0"/>
        <v>0</v>
      </c>
      <c r="I37" s="339"/>
      <c r="J37" s="339"/>
      <c r="K37" s="339"/>
    </row>
    <row r="38" spans="1:11" s="340" customFormat="1" ht="22.5">
      <c r="A38" s="337">
        <v>6.6</v>
      </c>
      <c r="B38" s="341" t="s">
        <v>328</v>
      </c>
      <c r="C38" s="284"/>
      <c r="D38" s="284"/>
      <c r="E38" s="285">
        <f t="shared" si="1"/>
        <v>0</v>
      </c>
      <c r="F38" s="284"/>
      <c r="G38" s="284"/>
      <c r="H38" s="286">
        <f t="shared" si="0"/>
        <v>0</v>
      </c>
      <c r="I38" s="339"/>
      <c r="J38" s="339"/>
      <c r="K38" s="339"/>
    </row>
    <row r="39" spans="1:11" s="340" customFormat="1" ht="22.5">
      <c r="A39" s="337">
        <v>6.7</v>
      </c>
      <c r="B39" s="341" t="s">
        <v>329</v>
      </c>
      <c r="C39" s="284"/>
      <c r="D39" s="284"/>
      <c r="E39" s="285">
        <f t="shared" si="1"/>
        <v>0</v>
      </c>
      <c r="F39" s="284"/>
      <c r="G39" s="284"/>
      <c r="H39" s="286">
        <f t="shared" si="0"/>
        <v>0</v>
      </c>
      <c r="I39" s="339"/>
      <c r="J39" s="339"/>
      <c r="K39" s="339"/>
    </row>
    <row r="40" spans="1:11" s="340" customFormat="1">
      <c r="A40" s="337">
        <v>7</v>
      </c>
      <c r="B40" s="338" t="s">
        <v>330</v>
      </c>
      <c r="C40" s="284"/>
      <c r="D40" s="284"/>
      <c r="E40" s="285"/>
      <c r="F40" s="284"/>
      <c r="G40" s="284"/>
      <c r="H40" s="286">
        <f t="shared" si="0"/>
        <v>0</v>
      </c>
      <c r="I40" s="339"/>
      <c r="J40" s="339"/>
      <c r="K40" s="339"/>
    </row>
    <row r="41" spans="1:11" s="340" customFormat="1" ht="22.5">
      <c r="A41" s="337">
        <v>7.1</v>
      </c>
      <c r="B41" s="341" t="s">
        <v>331</v>
      </c>
      <c r="C41" s="284">
        <v>117745.81</v>
      </c>
      <c r="D41" s="284">
        <v>3370468.5062999995</v>
      </c>
      <c r="E41" s="285">
        <f t="shared" si="1"/>
        <v>3488214.3162999996</v>
      </c>
      <c r="F41" s="284"/>
      <c r="G41" s="284"/>
      <c r="H41" s="286">
        <f t="shared" si="0"/>
        <v>0</v>
      </c>
      <c r="I41" s="339"/>
      <c r="J41" s="339"/>
      <c r="K41" s="339"/>
    </row>
    <row r="42" spans="1:11" s="340" customFormat="1" ht="22.5">
      <c r="A42" s="337">
        <v>7.2</v>
      </c>
      <c r="B42" s="341" t="s">
        <v>332</v>
      </c>
      <c r="C42" s="284">
        <v>57942.930000000008</v>
      </c>
      <c r="D42" s="284">
        <v>565282.34210000013</v>
      </c>
      <c r="E42" s="285">
        <f t="shared" si="1"/>
        <v>623225.27210000018</v>
      </c>
      <c r="F42" s="284"/>
      <c r="G42" s="284"/>
      <c r="H42" s="286">
        <f t="shared" si="0"/>
        <v>0</v>
      </c>
      <c r="I42" s="339"/>
      <c r="J42" s="339"/>
      <c r="K42" s="339"/>
    </row>
    <row r="43" spans="1:11" s="340" customFormat="1" ht="22.5">
      <c r="A43" s="337">
        <v>7.3</v>
      </c>
      <c r="B43" s="341" t="s">
        <v>333</v>
      </c>
      <c r="C43" s="284">
        <v>7390349.2399999909</v>
      </c>
      <c r="D43" s="284">
        <v>32789281.663700022</v>
      </c>
      <c r="E43" s="285">
        <f t="shared" si="1"/>
        <v>40179630.903700009</v>
      </c>
      <c r="F43" s="284"/>
      <c r="G43" s="284"/>
      <c r="H43" s="286">
        <f t="shared" si="0"/>
        <v>0</v>
      </c>
      <c r="I43" s="339"/>
      <c r="J43" s="339"/>
      <c r="K43" s="339"/>
    </row>
    <row r="44" spans="1:11" s="340" customFormat="1" ht="33.75">
      <c r="A44" s="337">
        <v>7.4</v>
      </c>
      <c r="B44" s="341" t="s">
        <v>334</v>
      </c>
      <c r="C44" s="284">
        <v>2636346.3200000129</v>
      </c>
      <c r="D44" s="284">
        <v>11495454.979099987</v>
      </c>
      <c r="E44" s="285">
        <f t="shared" si="1"/>
        <v>14131801.2991</v>
      </c>
      <c r="F44" s="284"/>
      <c r="G44" s="284"/>
      <c r="H44" s="286">
        <f t="shared" si="0"/>
        <v>0</v>
      </c>
      <c r="I44" s="339"/>
      <c r="J44" s="339"/>
      <c r="K44" s="339"/>
    </row>
    <row r="45" spans="1:11" s="340" customFormat="1">
      <c r="A45" s="337">
        <v>8</v>
      </c>
      <c r="B45" s="338" t="s">
        <v>335</v>
      </c>
      <c r="C45" s="284">
        <v>324779.18</v>
      </c>
      <c r="D45" s="284">
        <v>737324.93542500015</v>
      </c>
      <c r="E45" s="285">
        <f t="shared" si="1"/>
        <v>1062104.1154250002</v>
      </c>
      <c r="F45" s="284"/>
      <c r="G45" s="284"/>
      <c r="H45" s="286">
        <f t="shared" si="0"/>
        <v>0</v>
      </c>
      <c r="I45" s="339"/>
      <c r="J45" s="339"/>
      <c r="K45" s="339"/>
    </row>
    <row r="46" spans="1:11" s="340" customFormat="1">
      <c r="A46" s="337">
        <v>8.1</v>
      </c>
      <c r="B46" s="341" t="s">
        <v>336</v>
      </c>
      <c r="C46" s="284"/>
      <c r="D46" s="284"/>
      <c r="E46" s="285">
        <f t="shared" si="1"/>
        <v>0</v>
      </c>
      <c r="F46" s="284"/>
      <c r="G46" s="284"/>
      <c r="H46" s="286">
        <f t="shared" si="0"/>
        <v>0</v>
      </c>
      <c r="I46" s="339"/>
      <c r="J46" s="339"/>
      <c r="K46" s="339"/>
    </row>
    <row r="47" spans="1:11" s="340" customFormat="1">
      <c r="A47" s="337">
        <v>8.1999999999999993</v>
      </c>
      <c r="B47" s="341" t="s">
        <v>337</v>
      </c>
      <c r="C47" s="284">
        <v>4699.1000000000004</v>
      </c>
      <c r="D47" s="284">
        <v>737324.93542500015</v>
      </c>
      <c r="E47" s="285">
        <f t="shared" si="1"/>
        <v>742024.03542500013</v>
      </c>
      <c r="F47" s="284"/>
      <c r="G47" s="284"/>
      <c r="H47" s="286">
        <f t="shared" si="0"/>
        <v>0</v>
      </c>
      <c r="I47" s="339"/>
      <c r="J47" s="339"/>
      <c r="K47" s="339"/>
    </row>
    <row r="48" spans="1:11" s="340" customFormat="1">
      <c r="A48" s="337">
        <v>8.3000000000000007</v>
      </c>
      <c r="B48" s="341" t="s">
        <v>338</v>
      </c>
      <c r="C48" s="284">
        <v>320080.08</v>
      </c>
      <c r="D48" s="284"/>
      <c r="E48" s="285">
        <f t="shared" si="1"/>
        <v>320080.08</v>
      </c>
      <c r="F48" s="284"/>
      <c r="G48" s="284"/>
      <c r="H48" s="286">
        <f t="shared" si="0"/>
        <v>0</v>
      </c>
      <c r="I48" s="339"/>
      <c r="J48" s="339"/>
      <c r="K48" s="339"/>
    </row>
    <row r="49" spans="1:11" s="340" customFormat="1">
      <c r="A49" s="337">
        <v>8.4</v>
      </c>
      <c r="B49" s="341" t="s">
        <v>339</v>
      </c>
      <c r="C49" s="284"/>
      <c r="D49" s="284"/>
      <c r="E49" s="285">
        <f t="shared" si="1"/>
        <v>0</v>
      </c>
      <c r="F49" s="284"/>
      <c r="G49" s="284"/>
      <c r="H49" s="286">
        <f t="shared" si="0"/>
        <v>0</v>
      </c>
      <c r="I49" s="339"/>
      <c r="J49" s="339"/>
      <c r="K49" s="339"/>
    </row>
    <row r="50" spans="1:11" s="340" customFormat="1">
      <c r="A50" s="337">
        <v>8.5</v>
      </c>
      <c r="B50" s="341" t="s">
        <v>340</v>
      </c>
      <c r="C50" s="284"/>
      <c r="D50" s="284"/>
      <c r="E50" s="285">
        <f t="shared" si="1"/>
        <v>0</v>
      </c>
      <c r="F50" s="284"/>
      <c r="G50" s="284"/>
      <c r="H50" s="286">
        <f t="shared" si="0"/>
        <v>0</v>
      </c>
      <c r="I50" s="339"/>
      <c r="J50" s="339"/>
      <c r="K50" s="339"/>
    </row>
    <row r="51" spans="1:11" s="340" customFormat="1">
      <c r="A51" s="337">
        <v>8.6</v>
      </c>
      <c r="B51" s="341" t="s">
        <v>341</v>
      </c>
      <c r="C51" s="284"/>
      <c r="D51" s="284"/>
      <c r="E51" s="285">
        <f t="shared" si="1"/>
        <v>0</v>
      </c>
      <c r="F51" s="284"/>
      <c r="G51" s="284"/>
      <c r="H51" s="286">
        <f t="shared" si="0"/>
        <v>0</v>
      </c>
      <c r="I51" s="339"/>
      <c r="J51" s="339"/>
      <c r="K51" s="339"/>
    </row>
    <row r="52" spans="1:11" s="340" customFormat="1">
      <c r="A52" s="337">
        <v>8.6999999999999993</v>
      </c>
      <c r="B52" s="341" t="s">
        <v>342</v>
      </c>
      <c r="C52" s="284"/>
      <c r="D52" s="284"/>
      <c r="E52" s="285">
        <f t="shared" si="1"/>
        <v>0</v>
      </c>
      <c r="F52" s="284"/>
      <c r="G52" s="284"/>
      <c r="H52" s="286">
        <f t="shared" si="0"/>
        <v>0</v>
      </c>
      <c r="I52" s="339"/>
      <c r="J52" s="339"/>
      <c r="K52" s="339"/>
    </row>
    <row r="53" spans="1:11" s="340" customFormat="1" ht="23.25" thickBot="1">
      <c r="A53" s="344">
        <v>9</v>
      </c>
      <c r="B53" s="345" t="s">
        <v>343</v>
      </c>
      <c r="C53" s="288"/>
      <c r="D53" s="288"/>
      <c r="E53" s="289">
        <f t="shared" si="1"/>
        <v>0</v>
      </c>
      <c r="F53" s="288"/>
      <c r="G53" s="288"/>
      <c r="H53" s="290">
        <f t="shared" si="0"/>
        <v>0</v>
      </c>
      <c r="I53" s="339"/>
      <c r="J53" s="339"/>
      <c r="K53" s="339"/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21"/>
  <sheetViews>
    <sheetView zoomScaleNormal="100"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B23" sqref="B23"/>
    </sheetView>
  </sheetViews>
  <sheetFormatPr defaultColWidth="9.140625" defaultRowHeight="12.75"/>
  <cols>
    <col min="1" max="1" width="9.5703125" style="2" bestFit="1" customWidth="1"/>
    <col min="2" max="2" width="93.5703125" style="2" customWidth="1"/>
    <col min="3" max="4" width="12.7109375" style="2" customWidth="1"/>
    <col min="5" max="11" width="9.7109375" style="9" customWidth="1"/>
    <col min="12" max="16384" width="9.140625" style="9"/>
  </cols>
  <sheetData>
    <row r="1" spans="1:8" ht="15">
      <c r="A1" s="14" t="s">
        <v>199</v>
      </c>
      <c r="B1" s="13" t="str">
        <f>'1. key ratios'!B1</f>
        <v>ს.ს "პროკრედიტ ბანკი"</v>
      </c>
      <c r="C1" s="13"/>
    </row>
    <row r="2" spans="1:8" ht="15">
      <c r="A2" s="14" t="s">
        <v>200</v>
      </c>
      <c r="B2" s="281">
        <f>'1. key ratios'!B2</f>
        <v>43008</v>
      </c>
      <c r="C2" s="26"/>
      <c r="D2" s="15"/>
      <c r="E2" s="8"/>
      <c r="F2" s="8"/>
      <c r="G2" s="8"/>
      <c r="H2" s="8"/>
    </row>
    <row r="3" spans="1:8" ht="15">
      <c r="A3" s="14"/>
      <c r="B3" s="13"/>
      <c r="C3" s="26"/>
      <c r="D3" s="15"/>
      <c r="E3" s="8"/>
      <c r="F3" s="8"/>
      <c r="G3" s="8"/>
      <c r="H3" s="8"/>
    </row>
    <row r="4" spans="1:8" ht="15" customHeight="1" thickBot="1">
      <c r="A4" s="180" t="s">
        <v>350</v>
      </c>
      <c r="B4" s="181" t="s">
        <v>196</v>
      </c>
      <c r="C4" s="180"/>
      <c r="D4" s="182" t="s">
        <v>101</v>
      </c>
    </row>
    <row r="5" spans="1:8" ht="15" customHeight="1">
      <c r="A5" s="178" t="s">
        <v>29</v>
      </c>
      <c r="B5" s="179"/>
      <c r="C5" s="300">
        <f>'1. key ratios'!C5</f>
        <v>43008</v>
      </c>
      <c r="D5" s="301">
        <v>42643</v>
      </c>
    </row>
    <row r="6" spans="1:8" ht="15" customHeight="1">
      <c r="A6" s="122">
        <v>1</v>
      </c>
      <c r="B6" s="61" t="s">
        <v>204</v>
      </c>
      <c r="C6" s="223">
        <f>C7+C9+C10+C11</f>
        <v>1306307719.5988061</v>
      </c>
      <c r="D6" s="224">
        <v>1312297838.4756486</v>
      </c>
      <c r="E6" s="325"/>
      <c r="F6" s="325"/>
    </row>
    <row r="7" spans="1:8" ht="15" customHeight="1">
      <c r="A7" s="122">
        <v>1.1000000000000001</v>
      </c>
      <c r="B7" s="62" t="s">
        <v>23</v>
      </c>
      <c r="C7" s="225">
        <v>891875472.3567549</v>
      </c>
      <c r="D7" s="226">
        <v>929063230.63616991</v>
      </c>
      <c r="E7" s="325"/>
      <c r="F7" s="325"/>
    </row>
    <row r="8" spans="1:8" ht="25.5">
      <c r="A8" s="122" t="s">
        <v>267</v>
      </c>
      <c r="B8" s="158" t="s">
        <v>344</v>
      </c>
      <c r="C8" s="227"/>
      <c r="D8" s="291"/>
      <c r="E8" s="325"/>
      <c r="F8" s="325"/>
    </row>
    <row r="9" spans="1:8" ht="15" customHeight="1">
      <c r="A9" s="122">
        <v>1.2</v>
      </c>
      <c r="B9" s="62" t="s">
        <v>24</v>
      </c>
      <c r="C9" s="225">
        <v>46438197.897931218</v>
      </c>
      <c r="D9" s="226">
        <v>28628245.017966658</v>
      </c>
      <c r="E9" s="325"/>
      <c r="F9" s="325"/>
    </row>
    <row r="10" spans="1:8" ht="15" customHeight="1">
      <c r="A10" s="122">
        <v>1.3</v>
      </c>
      <c r="B10" s="62" t="s">
        <v>25</v>
      </c>
      <c r="C10" s="227">
        <v>367756811.69986004</v>
      </c>
      <c r="D10" s="292">
        <v>354448837.45355999</v>
      </c>
      <c r="E10" s="325"/>
      <c r="F10" s="325"/>
    </row>
    <row r="11" spans="1:8" ht="15" customHeight="1">
      <c r="A11" s="122">
        <v>1.4</v>
      </c>
      <c r="B11" s="159" t="s">
        <v>84</v>
      </c>
      <c r="C11" s="227">
        <v>237237.64426000003</v>
      </c>
      <c r="D11" s="292">
        <v>157525.367952</v>
      </c>
      <c r="E11" s="325"/>
      <c r="F11" s="325"/>
    </row>
    <row r="12" spans="1:8" ht="15" customHeight="1">
      <c r="A12" s="122">
        <v>2</v>
      </c>
      <c r="B12" s="61" t="s">
        <v>205</v>
      </c>
      <c r="C12" s="225">
        <v>14584401.636238741</v>
      </c>
      <c r="D12" s="293">
        <v>17035179.595643029</v>
      </c>
      <c r="E12" s="325"/>
      <c r="F12" s="325"/>
    </row>
    <row r="13" spans="1:8" ht="15" customHeight="1">
      <c r="A13" s="122">
        <v>3</v>
      </c>
      <c r="B13" s="61" t="s">
        <v>203</v>
      </c>
      <c r="C13" s="225">
        <v>124622257.71219048</v>
      </c>
      <c r="D13" s="293">
        <v>122862634.78109524</v>
      </c>
      <c r="E13" s="325"/>
      <c r="F13" s="325"/>
    </row>
    <row r="14" spans="1:8" ht="15" customHeight="1" thickBot="1">
      <c r="A14" s="123">
        <v>4</v>
      </c>
      <c r="B14" s="124" t="s">
        <v>268</v>
      </c>
      <c r="C14" s="228">
        <f>C6+C12+C13</f>
        <v>1445514378.9472353</v>
      </c>
      <c r="D14" s="229">
        <v>1452195652.852387</v>
      </c>
      <c r="E14" s="325"/>
      <c r="F14" s="325"/>
    </row>
    <row r="15" spans="1:8" ht="15" customHeight="1">
      <c r="A15" s="63"/>
      <c r="B15" s="64"/>
      <c r="C15" s="65"/>
      <c r="D15" s="65"/>
    </row>
    <row r="16" spans="1:8">
      <c r="B16" s="20"/>
    </row>
    <row r="17" spans="2:2">
      <c r="B17" s="95"/>
    </row>
    <row r="18" spans="2:2">
      <c r="B18" s="95"/>
    </row>
    <row r="19" spans="2:2">
      <c r="B19" s="95"/>
    </row>
    <row r="20" spans="2:2">
      <c r="B20" s="95"/>
    </row>
    <row r="21" spans="2:2">
      <c r="B21" s="9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36" sqref="B36"/>
    </sheetView>
  </sheetViews>
  <sheetFormatPr defaultRowHeight="15"/>
  <cols>
    <col min="1" max="1" width="9.5703125" style="2" bestFit="1" customWidth="1"/>
    <col min="2" max="2" width="90.42578125" style="2" bestFit="1" customWidth="1"/>
    <col min="3" max="3" width="17.42578125" style="2" bestFit="1" customWidth="1"/>
  </cols>
  <sheetData>
    <row r="1" spans="1:8">
      <c r="A1" s="2" t="s">
        <v>199</v>
      </c>
      <c r="B1" s="2" t="str">
        <f>'1. key ratios'!B1</f>
        <v>ს.ს "პროკრედიტ ბანკი"</v>
      </c>
    </row>
    <row r="2" spans="1:8">
      <c r="A2" s="2" t="s">
        <v>200</v>
      </c>
      <c r="B2" s="282">
        <f>'1. key ratios'!B2</f>
        <v>43008</v>
      </c>
    </row>
    <row r="4" spans="1:8" ht="16.5" customHeight="1" thickBot="1">
      <c r="A4" s="183" t="s">
        <v>351</v>
      </c>
      <c r="B4" s="66" t="s">
        <v>157</v>
      </c>
      <c r="C4" s="10"/>
    </row>
    <row r="5" spans="1:8" ht="15.75">
      <c r="A5" s="7"/>
      <c r="B5" s="579" t="s">
        <v>158</v>
      </c>
      <c r="C5" s="580"/>
    </row>
    <row r="6" spans="1:8">
      <c r="A6" s="11">
        <v>1</v>
      </c>
      <c r="B6" s="587" t="s">
        <v>396</v>
      </c>
      <c r="C6" s="588"/>
    </row>
    <row r="7" spans="1:8">
      <c r="A7" s="11">
        <v>2</v>
      </c>
      <c r="B7" s="587" t="s">
        <v>397</v>
      </c>
      <c r="C7" s="588"/>
    </row>
    <row r="8" spans="1:8">
      <c r="A8" s="11">
        <v>3</v>
      </c>
      <c r="B8" s="587" t="s">
        <v>398</v>
      </c>
      <c r="C8" s="588"/>
    </row>
    <row r="9" spans="1:8">
      <c r="A9" s="11">
        <v>4</v>
      </c>
      <c r="B9" s="587" t="s">
        <v>399</v>
      </c>
      <c r="C9" s="588"/>
    </row>
    <row r="10" spans="1:8">
      <c r="A10" s="11">
        <v>5</v>
      </c>
      <c r="B10" s="587" t="s">
        <v>400</v>
      </c>
      <c r="C10" s="588"/>
    </row>
    <row r="11" spans="1:8">
      <c r="A11" s="11"/>
      <c r="B11" s="68"/>
      <c r="C11" s="69"/>
    </row>
    <row r="12" spans="1:8">
      <c r="A12" s="11"/>
      <c r="B12" s="68"/>
      <c r="C12" s="69"/>
      <c r="H12" s="4"/>
    </row>
    <row r="13" spans="1:8">
      <c r="A13" s="11"/>
      <c r="B13" s="68"/>
      <c r="C13" s="69"/>
    </row>
    <row r="14" spans="1:8">
      <c r="A14" s="11"/>
      <c r="B14" s="68"/>
      <c r="C14" s="69"/>
    </row>
    <row r="15" spans="1:8">
      <c r="A15" s="11"/>
      <c r="B15" s="68"/>
      <c r="C15" s="69"/>
    </row>
    <row r="16" spans="1:8">
      <c r="A16" s="11"/>
      <c r="B16" s="581"/>
      <c r="C16" s="582"/>
    </row>
    <row r="17" spans="1:3" ht="15.75">
      <c r="A17" s="11"/>
      <c r="B17" s="583" t="s">
        <v>159</v>
      </c>
      <c r="C17" s="584"/>
    </row>
    <row r="18" spans="1:3" ht="15.75">
      <c r="A18" s="11">
        <v>1</v>
      </c>
      <c r="B18" s="24" t="s">
        <v>401</v>
      </c>
      <c r="C18" s="67"/>
    </row>
    <row r="19" spans="1:3" ht="15.75">
      <c r="A19" s="11">
        <v>2</v>
      </c>
      <c r="B19" s="24" t="s">
        <v>402</v>
      </c>
      <c r="C19" s="67"/>
    </row>
    <row r="20" spans="1:3" ht="15.75">
      <c r="A20" s="11">
        <v>3</v>
      </c>
      <c r="B20" s="24" t="s">
        <v>403</v>
      </c>
      <c r="C20" s="67"/>
    </row>
    <row r="21" spans="1:3" ht="15.75">
      <c r="A21" s="11">
        <v>4</v>
      </c>
      <c r="B21" s="24" t="s">
        <v>404</v>
      </c>
      <c r="C21" s="67"/>
    </row>
    <row r="22" spans="1:3" ht="15.75">
      <c r="A22" s="11"/>
      <c r="B22" s="24"/>
      <c r="C22" s="67"/>
    </row>
    <row r="23" spans="1:3" ht="15.75">
      <c r="A23" s="11"/>
      <c r="B23" s="24"/>
      <c r="C23" s="67"/>
    </row>
    <row r="24" spans="1:3" ht="15.75">
      <c r="A24" s="11"/>
      <c r="B24" s="24"/>
      <c r="C24" s="67"/>
    </row>
    <row r="25" spans="1:3" ht="15.75">
      <c r="A25" s="11"/>
      <c r="B25" s="24"/>
      <c r="C25" s="67"/>
    </row>
    <row r="26" spans="1:3" ht="15.75">
      <c r="A26" s="11"/>
      <c r="B26" s="24"/>
      <c r="C26" s="67"/>
    </row>
    <row r="27" spans="1:3" ht="15.75" customHeight="1">
      <c r="A27" s="11"/>
      <c r="B27" s="24"/>
      <c r="C27" s="25"/>
    </row>
    <row r="28" spans="1:3" ht="15.75" customHeight="1">
      <c r="A28" s="11"/>
      <c r="B28" s="24"/>
      <c r="C28" s="25"/>
    </row>
    <row r="29" spans="1:3" ht="30" customHeight="1">
      <c r="A29" s="11"/>
      <c r="B29" s="585" t="s">
        <v>160</v>
      </c>
      <c r="C29" s="586"/>
    </row>
    <row r="30" spans="1:3">
      <c r="A30" s="11">
        <v>1</v>
      </c>
      <c r="B30" s="316" t="s">
        <v>417</v>
      </c>
      <c r="C30" s="317">
        <v>1</v>
      </c>
    </row>
    <row r="31" spans="1:3" ht="15.75" customHeight="1">
      <c r="A31" s="11"/>
      <c r="B31" s="68"/>
      <c r="C31" s="69"/>
    </row>
    <row r="32" spans="1:3" ht="29.25" customHeight="1">
      <c r="A32" s="11"/>
      <c r="B32" s="585" t="s">
        <v>291</v>
      </c>
      <c r="C32" s="586"/>
    </row>
    <row r="33" spans="1:3">
      <c r="A33" s="11">
        <v>1</v>
      </c>
      <c r="B33" s="316" t="s">
        <v>405</v>
      </c>
      <c r="C33" s="318" t="s">
        <v>418</v>
      </c>
    </row>
    <row r="34" spans="1:3">
      <c r="A34" s="11">
        <v>2</v>
      </c>
      <c r="B34" s="316" t="s">
        <v>406</v>
      </c>
      <c r="C34" s="318" t="s">
        <v>419</v>
      </c>
    </row>
    <row r="35" spans="1:3">
      <c r="A35" s="11">
        <v>3</v>
      </c>
      <c r="B35" s="316" t="s">
        <v>407</v>
      </c>
      <c r="C35" s="318" t="s">
        <v>419</v>
      </c>
    </row>
    <row r="36" spans="1:3">
      <c r="A36" s="11">
        <v>4</v>
      </c>
      <c r="B36" s="316" t="s">
        <v>408</v>
      </c>
      <c r="C36" s="318" t="s">
        <v>419</v>
      </c>
    </row>
    <row r="37" spans="1:3">
      <c r="A37" s="11">
        <v>5</v>
      </c>
      <c r="B37" s="316" t="s">
        <v>409</v>
      </c>
      <c r="C37" s="318" t="s">
        <v>420</v>
      </c>
    </row>
    <row r="38" spans="1:3" ht="16.5" thickBot="1">
      <c r="A38" s="12"/>
      <c r="B38" s="70"/>
      <c r="C38" s="71"/>
    </row>
  </sheetData>
  <mergeCells count="10">
    <mergeCell ref="B5:C5"/>
    <mergeCell ref="B16:C16"/>
    <mergeCell ref="B17:C17"/>
    <mergeCell ref="B32:C32"/>
    <mergeCell ref="B29:C29"/>
    <mergeCell ref="B6:C6"/>
    <mergeCell ref="B7:C7"/>
    <mergeCell ref="B8:C8"/>
    <mergeCell ref="B9:C9"/>
    <mergeCell ref="B10:C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37"/>
  <sheetViews>
    <sheetView zoomScale="85" zoomScaleNormal="85" workbookViewId="0">
      <pane xSplit="1" ySplit="5" topLeftCell="B6" activePane="bottomRight" state="frozen"/>
      <selection activeCell="H6" sqref="H6"/>
      <selection pane="topRight" activeCell="H6" sqref="H6"/>
      <selection pane="bottomLeft" activeCell="H6" sqref="H6"/>
      <selection pane="bottomRight" activeCell="C8" sqref="C8:G20"/>
    </sheetView>
  </sheetViews>
  <sheetFormatPr defaultRowHeight="15"/>
  <cols>
    <col min="1" max="1" width="9.5703125" style="2" bestFit="1" customWidth="1"/>
    <col min="2" max="2" width="47.5703125" style="2" customWidth="1"/>
    <col min="3" max="3" width="28" style="2" customWidth="1"/>
    <col min="4" max="4" width="22.42578125" style="2" customWidth="1"/>
    <col min="5" max="5" width="18.85546875" style="2" customWidth="1"/>
    <col min="6" max="6" width="25.42578125" style="2" customWidth="1"/>
    <col min="7" max="7" width="23.28515625" customWidth="1"/>
    <col min="8" max="12" width="2.7109375" bestFit="1" customWidth="1"/>
  </cols>
  <sheetData>
    <row r="1" spans="1:12" ht="15.75">
      <c r="A1" s="14" t="s">
        <v>199</v>
      </c>
      <c r="B1" s="13" t="str">
        <f>'1. key ratios'!B1</f>
        <v>ს.ს "პროკრედიტ ბანკი"</v>
      </c>
    </row>
    <row r="2" spans="1:12" s="18" customFormat="1" ht="15.75" customHeight="1">
      <c r="A2" s="18" t="s">
        <v>200</v>
      </c>
      <c r="B2" s="281">
        <f>'1. key ratios'!B2</f>
        <v>43008</v>
      </c>
    </row>
    <row r="3" spans="1:12" s="18" customFormat="1" ht="15.75" customHeight="1"/>
    <row r="4" spans="1:12" s="18" customFormat="1" ht="15.75" customHeight="1" thickBot="1">
      <c r="A4" s="186" t="s">
        <v>352</v>
      </c>
      <c r="B4" s="187" t="s">
        <v>279</v>
      </c>
      <c r="C4" s="172"/>
      <c r="D4" s="172"/>
      <c r="E4" s="172"/>
      <c r="F4" s="172"/>
      <c r="G4" s="173" t="s">
        <v>101</v>
      </c>
    </row>
    <row r="5" spans="1:12" s="104" customFormat="1" ht="17.45" customHeight="1">
      <c r="A5" s="319"/>
      <c r="B5" s="320"/>
      <c r="C5" s="170" t="s">
        <v>0</v>
      </c>
      <c r="D5" s="170" t="s">
        <v>1</v>
      </c>
      <c r="E5" s="170" t="s">
        <v>2</v>
      </c>
      <c r="F5" s="170" t="s">
        <v>3</v>
      </c>
      <c r="G5" s="192" t="s">
        <v>278</v>
      </c>
    </row>
    <row r="6" spans="1:12" s="139" customFormat="1" ht="14.45" customHeight="1">
      <c r="A6" s="321"/>
      <c r="B6" s="589" t="s">
        <v>244</v>
      </c>
      <c r="C6" s="589" t="s">
        <v>243</v>
      </c>
      <c r="D6" s="590" t="s">
        <v>242</v>
      </c>
      <c r="E6" s="591"/>
      <c r="F6" s="591"/>
      <c r="G6" s="592" t="s">
        <v>394</v>
      </c>
      <c r="I6"/>
    </row>
    <row r="7" spans="1:12" s="139" customFormat="1" ht="99.6" customHeight="1">
      <c r="A7" s="321"/>
      <c r="B7" s="589"/>
      <c r="C7" s="589"/>
      <c r="D7" s="303" t="s">
        <v>241</v>
      </c>
      <c r="E7" s="303" t="s">
        <v>284</v>
      </c>
      <c r="F7" s="171" t="s">
        <v>240</v>
      </c>
      <c r="G7" s="593"/>
      <c r="I7"/>
    </row>
    <row r="8" spans="1:12">
      <c r="A8" s="322">
        <v>1</v>
      </c>
      <c r="B8" s="184" t="s">
        <v>162</v>
      </c>
      <c r="C8" s="294">
        <v>54695407.739999995</v>
      </c>
      <c r="D8" s="294"/>
      <c r="E8" s="295">
        <v>54695407.739999995</v>
      </c>
      <c r="F8" s="296"/>
      <c r="G8" s="270">
        <v>54695407.739999995</v>
      </c>
      <c r="H8" s="346"/>
      <c r="I8" s="346"/>
      <c r="J8" s="346"/>
      <c r="K8" s="346"/>
      <c r="L8" s="346"/>
    </row>
    <row r="9" spans="1:12">
      <c r="A9" s="322">
        <v>2</v>
      </c>
      <c r="B9" s="184" t="s">
        <v>163</v>
      </c>
      <c r="C9" s="294">
        <v>135656512.34999999</v>
      </c>
      <c r="D9" s="294"/>
      <c r="E9" s="294">
        <v>135656512.34999999</v>
      </c>
      <c r="F9" s="296"/>
      <c r="G9" s="270">
        <v>135656512.34999999</v>
      </c>
      <c r="H9" s="346"/>
      <c r="I9" s="346"/>
      <c r="J9" s="346"/>
      <c r="K9" s="346"/>
      <c r="L9" s="346"/>
    </row>
    <row r="10" spans="1:12">
      <c r="A10" s="322">
        <v>3</v>
      </c>
      <c r="B10" s="184" t="s">
        <v>239</v>
      </c>
      <c r="C10" s="294">
        <v>65449983.380000003</v>
      </c>
      <c r="D10" s="294"/>
      <c r="E10" s="294">
        <v>65449983.380000003</v>
      </c>
      <c r="F10" s="296"/>
      <c r="G10" s="270">
        <v>65449983.380000003</v>
      </c>
      <c r="H10" s="346"/>
      <c r="I10" s="346"/>
      <c r="J10" s="346"/>
      <c r="K10" s="346"/>
      <c r="L10" s="346"/>
    </row>
    <row r="11" spans="1:12" ht="25.5">
      <c r="A11" s="322">
        <v>4</v>
      </c>
      <c r="B11" s="184" t="s">
        <v>193</v>
      </c>
      <c r="C11" s="294">
        <v>0</v>
      </c>
      <c r="D11" s="294"/>
      <c r="E11" s="294"/>
      <c r="F11" s="296"/>
      <c r="G11" s="270">
        <v>0</v>
      </c>
      <c r="H11" s="346"/>
      <c r="I11" s="346"/>
      <c r="J11" s="346"/>
      <c r="K11" s="346"/>
      <c r="L11" s="346"/>
    </row>
    <row r="12" spans="1:12">
      <c r="A12" s="322">
        <v>5</v>
      </c>
      <c r="B12" s="184" t="s">
        <v>165</v>
      </c>
      <c r="C12" s="294">
        <v>13739239.76</v>
      </c>
      <c r="D12" s="294"/>
      <c r="E12" s="294">
        <v>13739239.76</v>
      </c>
      <c r="F12" s="296"/>
      <c r="G12" s="270">
        <v>13739239.76</v>
      </c>
      <c r="H12" s="346"/>
      <c r="I12" s="346"/>
      <c r="J12" s="346"/>
      <c r="K12" s="346"/>
      <c r="L12" s="346"/>
    </row>
    <row r="13" spans="1:12">
      <c r="A13" s="322">
        <v>6.1</v>
      </c>
      <c r="B13" s="184" t="s">
        <v>166</v>
      </c>
      <c r="C13" s="294">
        <v>932915939.46340001</v>
      </c>
      <c r="D13" s="294"/>
      <c r="E13" s="294">
        <v>932915939.46340001</v>
      </c>
      <c r="F13" s="296">
        <v>744471808.96340001</v>
      </c>
      <c r="G13" s="270">
        <v>1677387748.4268</v>
      </c>
      <c r="H13" s="346"/>
      <c r="I13" s="346"/>
      <c r="J13" s="346"/>
      <c r="K13" s="346"/>
      <c r="L13" s="346"/>
    </row>
    <row r="14" spans="1:12">
      <c r="A14" s="322">
        <v>6.2</v>
      </c>
      <c r="B14" s="185" t="s">
        <v>167</v>
      </c>
      <c r="C14" s="294">
        <v>-33475261.416448005</v>
      </c>
      <c r="D14" s="294"/>
      <c r="E14" s="294">
        <v>-33475261.416448005</v>
      </c>
      <c r="F14" s="296">
        <v>-28446149.582648002</v>
      </c>
      <c r="G14" s="270">
        <v>-61921410.999096006</v>
      </c>
      <c r="H14" s="346"/>
      <c r="I14" s="346"/>
      <c r="J14" s="346"/>
      <c r="K14" s="346"/>
      <c r="L14" s="346"/>
    </row>
    <row r="15" spans="1:12">
      <c r="A15" s="322">
        <v>6</v>
      </c>
      <c r="B15" s="184" t="s">
        <v>238</v>
      </c>
      <c r="C15" s="294">
        <v>899440678.04695201</v>
      </c>
      <c r="D15" s="294"/>
      <c r="E15" s="294">
        <v>899440678.04695201</v>
      </c>
      <c r="F15" s="294">
        <v>716025659.38075197</v>
      </c>
      <c r="G15" s="270">
        <v>1615466337.4277039</v>
      </c>
      <c r="H15" s="346"/>
      <c r="I15" s="346"/>
      <c r="J15" s="346"/>
      <c r="K15" s="346"/>
      <c r="L15" s="346"/>
    </row>
    <row r="16" spans="1:12" ht="25.5">
      <c r="A16" s="322">
        <v>7</v>
      </c>
      <c r="B16" s="184" t="s">
        <v>169</v>
      </c>
      <c r="C16" s="294">
        <v>4732750.1499999994</v>
      </c>
      <c r="D16" s="294"/>
      <c r="E16" s="294">
        <v>4732750.1499999994</v>
      </c>
      <c r="F16" s="296">
        <v>3388658.0999999996</v>
      </c>
      <c r="G16" s="270">
        <v>8121408.2499999991</v>
      </c>
      <c r="H16" s="346"/>
      <c r="I16" s="346"/>
      <c r="J16" s="346"/>
      <c r="K16" s="346"/>
      <c r="L16" s="346"/>
    </row>
    <row r="17" spans="1:12">
      <c r="A17" s="322">
        <v>8</v>
      </c>
      <c r="B17" s="184" t="s">
        <v>170</v>
      </c>
      <c r="C17" s="294">
        <v>0</v>
      </c>
      <c r="D17" s="294"/>
      <c r="E17" s="294"/>
      <c r="F17" s="296"/>
      <c r="G17" s="270">
        <v>0</v>
      </c>
      <c r="H17" s="346"/>
      <c r="I17" s="346"/>
      <c r="J17" s="346"/>
      <c r="K17" s="346"/>
      <c r="L17" s="346"/>
    </row>
    <row r="18" spans="1:12">
      <c r="A18" s="322">
        <v>9</v>
      </c>
      <c r="B18" s="184" t="s">
        <v>171</v>
      </c>
      <c r="C18" s="294">
        <v>6346837.9799999995</v>
      </c>
      <c r="D18" s="294">
        <v>6194572.1799999997</v>
      </c>
      <c r="E18" s="294">
        <v>152265.79999999981</v>
      </c>
      <c r="F18" s="296"/>
      <c r="G18" s="270">
        <v>152265.79999999981</v>
      </c>
      <c r="H18" s="346"/>
      <c r="I18" s="346"/>
      <c r="J18" s="346"/>
      <c r="K18" s="346"/>
      <c r="L18" s="346"/>
    </row>
    <row r="19" spans="1:12" ht="25.5">
      <c r="A19" s="322">
        <v>10</v>
      </c>
      <c r="B19" s="184" t="s">
        <v>172</v>
      </c>
      <c r="C19" s="294">
        <v>72640865.769999981</v>
      </c>
      <c r="D19" s="294">
        <v>1348437.61</v>
      </c>
      <c r="E19" s="294">
        <v>71292428.159999982</v>
      </c>
      <c r="F19" s="296"/>
      <c r="G19" s="270">
        <v>71292428.159999982</v>
      </c>
      <c r="H19" s="346"/>
      <c r="I19" s="346"/>
      <c r="J19" s="346"/>
      <c r="K19" s="346"/>
      <c r="L19" s="346"/>
    </row>
    <row r="20" spans="1:12">
      <c r="A20" s="322">
        <v>11</v>
      </c>
      <c r="B20" s="184" t="s">
        <v>173</v>
      </c>
      <c r="C20" s="294">
        <v>17466488.549999997</v>
      </c>
      <c r="D20" s="294"/>
      <c r="E20" s="294">
        <v>17466488.549999997</v>
      </c>
      <c r="F20" s="296">
        <v>7418303.7205999997</v>
      </c>
      <c r="G20" s="270">
        <v>24884792.270599999</v>
      </c>
      <c r="H20" s="346"/>
      <c r="I20" s="346"/>
      <c r="J20" s="346"/>
      <c r="K20" s="346"/>
      <c r="L20" s="346"/>
    </row>
    <row r="21" spans="1:12" ht="51.75" thickBot="1">
      <c r="A21" s="323"/>
      <c r="B21" s="188" t="s">
        <v>390</v>
      </c>
      <c r="C21" s="271">
        <f>SUM(C8:C12, C15:C20)</f>
        <v>1270168763.7269521</v>
      </c>
      <c r="D21" s="271">
        <f t="shared" ref="D21:E21" si="0">SUM(D8:D12, D15:D20)</f>
        <v>7543009.79</v>
      </c>
      <c r="E21" s="271">
        <f t="shared" si="0"/>
        <v>1262625753.9369521</v>
      </c>
      <c r="F21" s="271">
        <f>SUM(F8:F12, F15:F20)</f>
        <v>726832621.201352</v>
      </c>
      <c r="G21" s="324">
        <f>SUM(G8:G12, G15:G20)</f>
        <v>1989458375.138304</v>
      </c>
      <c r="H21" s="346"/>
      <c r="I21" s="346"/>
      <c r="J21" s="346"/>
      <c r="K21" s="346"/>
      <c r="L21" s="346"/>
    </row>
    <row r="22" spans="1:12">
      <c r="A22"/>
      <c r="B22"/>
      <c r="C22"/>
      <c r="D22"/>
      <c r="E22"/>
      <c r="F22"/>
    </row>
    <row r="23" spans="1:12">
      <c r="A23"/>
      <c r="B23"/>
      <c r="C23"/>
      <c r="D23"/>
      <c r="E23"/>
      <c r="F23"/>
    </row>
    <row r="25" spans="1:12" s="2" customFormat="1">
      <c r="B25" s="72"/>
      <c r="G25"/>
      <c r="H25"/>
      <c r="I25"/>
    </row>
    <row r="26" spans="1:12" s="2" customFormat="1">
      <c r="B26" s="73"/>
      <c r="G26"/>
      <c r="H26"/>
      <c r="I26"/>
    </row>
    <row r="27" spans="1:12" s="2" customFormat="1">
      <c r="B27" s="72"/>
      <c r="G27"/>
      <c r="H27"/>
      <c r="I27"/>
    </row>
    <row r="28" spans="1:12" s="2" customFormat="1">
      <c r="B28" s="72"/>
      <c r="G28"/>
      <c r="H28"/>
      <c r="I28"/>
    </row>
    <row r="29" spans="1:12" s="2" customFormat="1">
      <c r="B29" s="72"/>
      <c r="G29"/>
      <c r="H29"/>
      <c r="I29"/>
    </row>
    <row r="30" spans="1:12" s="2" customFormat="1">
      <c r="B30" s="72"/>
      <c r="G30"/>
      <c r="H30"/>
      <c r="I30"/>
    </row>
    <row r="31" spans="1:12" s="2" customFormat="1">
      <c r="B31" s="72"/>
      <c r="G31"/>
      <c r="H31"/>
      <c r="I31"/>
    </row>
    <row r="32" spans="1:12" s="2" customFormat="1">
      <c r="B32" s="73"/>
      <c r="G32"/>
      <c r="H32"/>
      <c r="I32"/>
    </row>
    <row r="33" spans="2:9" s="2" customFormat="1">
      <c r="B33" s="73"/>
      <c r="G33"/>
      <c r="H33"/>
      <c r="I33"/>
    </row>
    <row r="34" spans="2:9" s="2" customFormat="1">
      <c r="B34" s="73"/>
      <c r="G34"/>
      <c r="H34"/>
      <c r="I34"/>
    </row>
    <row r="35" spans="2:9" s="2" customFormat="1">
      <c r="B35" s="73"/>
      <c r="G35"/>
      <c r="H35"/>
      <c r="I35"/>
    </row>
    <row r="36" spans="2:9" s="2" customFormat="1">
      <c r="B36" s="73"/>
      <c r="G36"/>
      <c r="H36"/>
      <c r="I36"/>
    </row>
    <row r="37" spans="2:9" s="2" customFormat="1">
      <c r="B37" s="73"/>
      <c r="G37"/>
      <c r="H37"/>
      <c r="I37"/>
    </row>
  </sheetData>
  <mergeCells count="4">
    <mergeCell ref="B6:B7"/>
    <mergeCell ref="C6:C7"/>
    <mergeCell ref="D6:F6"/>
    <mergeCell ref="G6:G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33"/>
  <sheetViews>
    <sheetView zoomScaleNormal="100" workbookViewId="0">
      <pane xSplit="1" ySplit="4" topLeftCell="B5" activePane="bottomRight" state="frozen"/>
      <selection activeCell="H6" sqref="H6"/>
      <selection pane="topRight" activeCell="H6" sqref="H6"/>
      <selection pane="bottomLeft" activeCell="H6" sqref="H6"/>
      <selection pane="bottomRight" activeCell="C9" sqref="C9:C12"/>
    </sheetView>
  </sheetViews>
  <sheetFormatPr defaultRowHeight="11.25" outlineLevelRow="1"/>
  <cols>
    <col min="1" max="1" width="9.5703125" style="9" bestFit="1" customWidth="1"/>
    <col min="2" max="2" width="113.85546875" style="9" bestFit="1" customWidth="1"/>
    <col min="3" max="3" width="11.140625" style="9" bestFit="1" customWidth="1"/>
    <col min="4" max="4" width="25.42578125" style="9" customWidth="1"/>
    <col min="5" max="5" width="24.28515625" style="9" customWidth="1"/>
    <col min="6" max="6" width="24" style="9" customWidth="1"/>
    <col min="7" max="7" width="10" style="9" bestFit="1" customWidth="1"/>
    <col min="8" max="8" width="12" style="9" bestFit="1" customWidth="1"/>
    <col min="9" max="9" width="12.5703125" style="9" bestFit="1" customWidth="1"/>
    <col min="10" max="16384" width="9.140625" style="9"/>
  </cols>
  <sheetData>
    <row r="1" spans="1:6">
      <c r="A1" s="347" t="s">
        <v>199</v>
      </c>
      <c r="B1" s="348" t="str">
        <f>'1. key ratios'!B1</f>
        <v>ს.ს "პროკრედიტ ბანკი"</v>
      </c>
    </row>
    <row r="2" spans="1:6" s="349" customFormat="1" ht="15.75" customHeight="1">
      <c r="A2" s="349" t="s">
        <v>200</v>
      </c>
      <c r="B2" s="350">
        <f>'1. key ratios'!B2</f>
        <v>43008</v>
      </c>
      <c r="C2" s="9"/>
      <c r="D2" s="9"/>
      <c r="E2" s="9"/>
      <c r="F2" s="9"/>
    </row>
    <row r="3" spans="1:6" s="349" customFormat="1" ht="15.75" customHeight="1">
      <c r="C3" s="9"/>
      <c r="D3" s="9"/>
      <c r="E3" s="9"/>
      <c r="F3" s="9"/>
    </row>
    <row r="4" spans="1:6" s="349" customFormat="1" ht="23.25" thickBot="1">
      <c r="A4" s="349" t="s">
        <v>353</v>
      </c>
      <c r="B4" s="379" t="s">
        <v>283</v>
      </c>
      <c r="C4" s="380" t="s">
        <v>101</v>
      </c>
      <c r="D4" s="9"/>
      <c r="E4" s="9"/>
      <c r="F4" s="9"/>
    </row>
    <row r="5" spans="1:6" ht="22.5">
      <c r="A5" s="381">
        <v>1</v>
      </c>
      <c r="B5" s="382" t="s">
        <v>363</v>
      </c>
      <c r="C5" s="383">
        <f>'7. LI1'!G21</f>
        <v>1989458375.138304</v>
      </c>
      <c r="D5" s="302"/>
    </row>
    <row r="6" spans="1:6" s="144" customFormat="1">
      <c r="A6" s="384">
        <v>2.1</v>
      </c>
      <c r="B6" s="385" t="s">
        <v>285</v>
      </c>
      <c r="C6" s="386">
        <v>77661550.655422002</v>
      </c>
      <c r="D6" s="302"/>
    </row>
    <row r="7" spans="1:6" s="21" customFormat="1" ht="22.5" outlineLevel="1">
      <c r="A7" s="387">
        <v>2.2000000000000002</v>
      </c>
      <c r="B7" s="388" t="s">
        <v>286</v>
      </c>
      <c r="C7" s="389">
        <v>59309411.064999998</v>
      </c>
      <c r="D7" s="302"/>
    </row>
    <row r="8" spans="1:6" s="21" customFormat="1" ht="22.5">
      <c r="A8" s="387">
        <v>3</v>
      </c>
      <c r="B8" s="390" t="s">
        <v>364</v>
      </c>
      <c r="C8" s="391">
        <f>SUM(C5:C7)</f>
        <v>2126429336.858726</v>
      </c>
      <c r="D8" s="302"/>
    </row>
    <row r="9" spans="1:6" s="144" customFormat="1">
      <c r="A9" s="384">
        <v>4</v>
      </c>
      <c r="B9" s="392" t="s">
        <v>280</v>
      </c>
      <c r="C9" s="386">
        <v>31005085.547136012</v>
      </c>
      <c r="D9" s="302"/>
    </row>
    <row r="10" spans="1:6" s="21" customFormat="1" outlineLevel="1">
      <c r="A10" s="387">
        <v>5.0999999999999996</v>
      </c>
      <c r="B10" s="388" t="s">
        <v>292</v>
      </c>
      <c r="C10" s="389">
        <v>-29327968.625572801</v>
      </c>
      <c r="D10" s="302"/>
    </row>
    <row r="11" spans="1:6" s="21" customFormat="1" ht="22.5" outlineLevel="1">
      <c r="A11" s="387">
        <v>5.2</v>
      </c>
      <c r="B11" s="388" t="s">
        <v>293</v>
      </c>
      <c r="C11" s="389">
        <v>-58123222.843699999</v>
      </c>
      <c r="D11" s="302"/>
    </row>
    <row r="12" spans="1:6" s="21" customFormat="1">
      <c r="A12" s="387">
        <v>6</v>
      </c>
      <c r="B12" s="393" t="s">
        <v>281</v>
      </c>
      <c r="C12" s="389">
        <v>-5098813.0677999258</v>
      </c>
      <c r="D12" s="302"/>
    </row>
    <row r="13" spans="1:6" s="21" customFormat="1" ht="12" thickBot="1">
      <c r="A13" s="394">
        <v>7</v>
      </c>
      <c r="B13" s="395" t="s">
        <v>282</v>
      </c>
      <c r="C13" s="396">
        <f>SUM(C8:C12)</f>
        <v>2064884417.8687892</v>
      </c>
      <c r="D13" s="302"/>
    </row>
    <row r="14" spans="1:6">
      <c r="C14" s="397"/>
      <c r="D14" s="302"/>
    </row>
    <row r="17" spans="2:2">
      <c r="B17" s="398"/>
    </row>
    <row r="18" spans="2:2">
      <c r="B18" s="399"/>
    </row>
    <row r="19" spans="2:2">
      <c r="B19" s="399"/>
    </row>
    <row r="20" spans="2:2">
      <c r="B20" s="400"/>
    </row>
    <row r="21" spans="2:2">
      <c r="B21" s="401"/>
    </row>
    <row r="22" spans="2:2">
      <c r="B22" s="400"/>
    </row>
    <row r="23" spans="2:2">
      <c r="B23" s="401"/>
    </row>
    <row r="24" spans="2:2">
      <c r="B24" s="401"/>
    </row>
    <row r="25" spans="2:2">
      <c r="B25" s="401"/>
    </row>
    <row r="26" spans="2:2">
      <c r="B26" s="401"/>
    </row>
    <row r="27" spans="2:2">
      <c r="B27" s="401"/>
    </row>
    <row r="28" spans="2:2">
      <c r="B28" s="400"/>
    </row>
    <row r="29" spans="2:2">
      <c r="B29" s="400"/>
    </row>
    <row r="30" spans="2:2">
      <c r="B30" s="400"/>
    </row>
    <row r="31" spans="2:2">
      <c r="B31" s="400"/>
    </row>
    <row r="32" spans="2:2">
      <c r="B32" s="400"/>
    </row>
    <row r="33" spans="2:2">
      <c r="B33" s="400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Hs0PcMXFEwvQUPVjKYXZnFA0sVE=</DigestValue>
    </Reference>
    <Reference URI="#idOfficeObject" Type="http://www.w3.org/2000/09/xmldsig#Object">
      <DigestMethod Algorithm="http://www.w3.org/2000/09/xmldsig#sha1"/>
      <DigestValue>5J7eKa4kWto6lF9bpLibFDE0lCs=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lH1/tSEqCs/R5YqktbkQ6jC/t6c=</DigestValue>
    </Reference>
  </SignedInfo>
  <SignatureValue>khXyYjRIwWFrYKTkT3CP5ExGhGmyHASO+aFPigtcRYzTPokoyydIea2cNhwGFiGJk0xZt7JO5Wws
U89CBEc8wljEeul4q15AaYW4GPEqpH+tBB/gAnUPsP8U7zDW0WtHgvRG4+o5jRYhreGB+jpJfrwF
eudyOCT9hluBA6O1LbP09ACiIC/+VFyljL8DKzUwSo5RKcDsY0MoHsOzHWODPmXvg0FjLbVWIo4R
k6CKmlkPlT21ecwQS/5CuIX3nF/pxeuZcc3WmKg5F1cuDm5h+jZ6VKErbz6Vx2ty6AymR0aw0M9W
hWZp+sirrpxA1a2Zdl5wKnAeHVqqMI9XIbL4Fw==</SignatureValue>
  <KeyInfo>
    <X509Data>
      <X509Certificate>MIIGPzCCBSegAwIBAgIKe24OkgACAAAc3TANBgkqhkiG9w0BAQsFADBKMRIwEAYKCZImiZPyLGQB
GRYCZ2UxEzARBgoJkiaJk/IsZAEZFgNuYmcxHzAdBgNVBAMTFk5CRyBDbGFzcyAyIElOVCBTdWIg
Q0EwHhcNMTcwMjE1MTAyMjE5WhcNMTkwMjE1MTAyMjE5WjA9MRswGQYDVQQKExJKU0MgUHJvQ3Jl
ZGl0IEJhbmsxHjAcBgNVBAMTFUJQQyAtIE5hbmEgQ2hpa3ZhaWR6ZTCCASIwDQYJKoZIhvcNAQEB
BQADggEPADCCAQoCggEBANE3CLOg7mFfTx7LhasNfvGF4Tm4fqpug5UUyuWeH9JH5r0c/+3MoEPg
o0dz4rYr7CQ3F3IkmynwzRncDK4BqjENzNiUacasBat5gY33AC4gz9Ui+y4zgBolnDlsU6we843E
+VtNIcA3NeZxlTSJ58rnvVx7hUld15iki0DQ4uBZe2QHFGqa5Eg/xngiOAy4vq2bnuNBDPmLRf3o
PjshFfBlaQ/Q3DsB73avqQY/KZRBdwMA77SzJOeytV9vZo9fVNsOltyNhlM+Ib0Q9iosHLOv5iD2
cKDY/2zatOHGP/Dc78PTNvbu3JGa5cvteqSVacyY1s0N4api+QZdLS58WiMCAwEAAaOCAzIwggMu
MDwGCSsGAQQBgjcVBwQvMC0GJSsGAQQBgjcVCOayYION9USGgZkJg7ihSoO+hHEEg8SRM4SDiF0C
AWQCAR0wHQYDVR0lBBYwFAYIKwYBBQUHAwIGCCsGAQUFBwMEMAsGA1UdDwQEAwIHgDAnBgkrBgEE
AYI3FQoEGjAYMAoGCCsGAQUFBwMCMAoGCCsGAQUFBwMEMB0GA1UdDgQWBBSLL0yY27xN6t8tN+RM
RhNoctId6TAfBgNVHSMEGDAWgBTDLtIv8EwvGcIngvz2LqxqsEnPwTCCASUGA1UdHwSCARwwggEY
MIIBFKCCARCgggEMhoHHbGRhcDovLy9DTj1OQkclMjBDbGFzcyUyMDIlMjBJTlQlMjBTdWIlMjBD
QSgxKSxDTj1uYmctc3ViQ0EsQ049Q0RQLENOPVB1YmxpYyUyMEtleSUyMFNlcnZpY2VzLENOPVNl
cnZpY2VzLENOPUNvbmZpZ3VyYXRpb24sREM9bmJnLERDPWdlP2NlcnRpZmljYXRlUmV2b2NhdGlv
bkxpc3Q/YmFzZT9vYmplY3RDbGFzcz1jUkxEaXN0cmlidXRpb25Qb2ludIZAaHR0cDovL2NybC5u
YmcuZ292LmdlL2NhL05CRyUyMENsYXNzJTIwMiUyMElOVCUyMFN1YiUyMENBKDEpLmNybDCCAS4G
CCsGAQUFBwEBBIIBIDCCARwwgboGCCsGAQUFBzAChoGtbGRhcDovLy9DTj1OQkclMjBDbGFzcyUy
MDIlMjBJTlQlMjBTdWIlMjBDQSxDTj1BSUEsQ049UHVibGljJTIwS2V5JTIwU2VydmljZXMsQ049
U2VydmljZXMsQ049Q29uZmlndXJhdGlvbixEQz1uYmcsREM9Z2U/Y0FDZXJ0aWZpY2F0ZT9iYXNl
P29iamVjdENsYXNzPWNlcnRpZmljYXRpb25BdXRob3JpdHkwXQYIKwYBBQUHMAKGUWh0dHA6Ly9j
cmwubmJnLmdvdi5nZS9jYS9uYmctc3ViQ0EubmJnLmdlX05CRyUyMENsYXNzJTIwMiUyMElOVCUy
MFN1YiUyMENBKDIpLmNydDANBgkqhkiG9w0BAQsFAAOCAQEAsHEFfMlSSwqvzpA4DAHuNM1dvRBj
nWpbHhdLSPwMOHwN1wRWh8/p660bw01uALZ6b4TU4qx53eRQrAx5fQEv4DjvEbfp1J0dt0Lq/Y/Q
Yz4z2/CXD2DbgVmqZT5tG4KJbtyI+mh4v60MawsOsAQie9GhCTObpJVA5EZuiBZF2Yx0N0s1GxOF
6JUN1o/R5OkKdjHDNl7DXG5wbbP77gh7G+EIgqlNdViZlYqgqwZnyDOkZaryJBdRQ9H8mEKYsX2m
WPb+uHjllT99OLBBITY1BdSJlL520PssTg8MkCwxAXuPX63g6cAfpyI9e3yIkXmuhC36WMd/e4gh
981GIVyygQ==</X509Certificate>
    </X509Data>
  </KeyInfo>
  <Object xmlns:mdssi="http://schemas.openxmlformats.org/package/2006/digital-signature" Id="idPackageObject">
    <Manifest>
      <Reference URI="/xl/printerSettings/printerSettings5.bin?ContentType=application/vnd.openxmlformats-officedocument.spreadsheetml.printerSettings">
        <DigestMethod Algorithm="http://www.w3.org/2000/09/xmldsig#sha1"/>
        <DigestValue>c94cyempYXWb0XhnwAjLuN66m3c=</DigestValue>
      </Reference>
      <Reference URI="/xl/worksheets/sheet9.xml?ContentType=application/vnd.openxmlformats-officedocument.spreadsheetml.worksheet+xml">
        <DigestMethod Algorithm="http://www.w3.org/2000/09/xmldsig#sha1"/>
        <DigestValue>rORaZznlKUMRoGSYTLzx1sOS5tQ=</DigestValue>
      </Reference>
      <Reference URI="/xl/worksheets/sheet10.xml?ContentType=application/vnd.openxmlformats-officedocument.spreadsheetml.worksheet+xml">
        <DigestMethod Algorithm="http://www.w3.org/2000/09/xmldsig#sha1"/>
        <DigestValue>pOjvs61YB0KJsgq9FonD7WiNwkg=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worksheets/sheet11.xml?ContentType=application/vnd.openxmlformats-officedocument.spreadsheetml.worksheet+xml">
        <DigestMethod Algorithm="http://www.w3.org/2000/09/xmldsig#sha1"/>
        <DigestValue>OArWgy6U3UBDf9qReOfRz1xX14g=</DigestValue>
      </Reference>
      <Reference URI="/xl/worksheets/sheet17.xml?ContentType=application/vnd.openxmlformats-officedocument.spreadsheetml.worksheet+xml">
        <DigestMethod Algorithm="http://www.w3.org/2000/09/xmldsig#sha1"/>
        <DigestValue>PVWEHEH3srRinP2tboKBl1cOy2w=</DigestValue>
      </Reference>
      <Reference URI="/xl/worksheets/sheet16.xml?ContentType=application/vnd.openxmlformats-officedocument.spreadsheetml.worksheet+xml">
        <DigestMethod Algorithm="http://www.w3.org/2000/09/xmldsig#sha1"/>
        <DigestValue>F/vP3XfmOjxhTtKfmEyEWkfpoPg=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75XFMGWicgWPrh/JvA6Nz3kuNrY=</DigestValue>
      </Reference>
      <Reference URI="/xl/worksheets/sheet15.xml?ContentType=application/vnd.openxmlformats-officedocument.spreadsheetml.worksheet+xml">
        <DigestMethod Algorithm="http://www.w3.org/2000/09/xmldsig#sha1"/>
        <DigestValue>A7Ti4gQVm78tr0rUVatjbnUIH7U=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4uWAmxZMpFBE+/JDugAdMjuTKKw=</DigestValue>
      </Reference>
      <Reference URI="/xl/worksheets/sheet19.xml?ContentType=application/vnd.openxmlformats-officedocument.spreadsheetml.worksheet+xml">
        <DigestMethod Algorithm="http://www.w3.org/2000/09/xmldsig#sha1"/>
        <DigestValue>Xxp2WuRPtHZi0pR8rpEKDjJ07Dw=</DigestValue>
      </Reference>
      <Reference URI="/xl/worksheets/sheet6.xml?ContentType=application/vnd.openxmlformats-officedocument.spreadsheetml.worksheet+xml">
        <DigestMethod Algorithm="http://www.w3.org/2000/09/xmldsig#sha1"/>
        <DigestValue>SifDPdD+A6drWvVxPC6ZF7XdWfs=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worksheets/sheet7.xml?ContentType=application/vnd.openxmlformats-officedocument.spreadsheetml.worksheet+xml">
        <DigestMethod Algorithm="http://www.w3.org/2000/09/xmldsig#sha1"/>
        <DigestValue>nmoxJjw7jCqsQ1WGgzTa4OMf4mA=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4uWAmxZMpFBE+/JDugAdMjuTKKw=</DigestValue>
      </Reference>
      <Reference URI="/xl/worksheets/sheet8.xml?ContentType=application/vnd.openxmlformats-officedocument.spreadsheetml.worksheet+xml">
        <DigestMethod Algorithm="http://www.w3.org/2000/09/xmldsig#sha1"/>
        <DigestValue>bOn4kfH1gZChq6mbDbcdSoKXcP4=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c94cyempYXWb0XhnwAjLuN66m3c=</DigestValue>
      </Reference>
      <Reference URI="/xl/worksheets/sheet5.xml?ContentType=application/vnd.openxmlformats-officedocument.spreadsheetml.worksheet+xml">
        <DigestMethod Algorithm="http://www.w3.org/2000/09/xmldsig#sha1"/>
        <DigestValue>n9aBmA1Sc8oeCnXugeq1WPm75F8=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4.xml?ContentType=application/vnd.openxmlformats-officedocument.spreadsheetml.worksheet+xml">
        <DigestMethod Algorithm="http://www.w3.org/2000/09/xmldsig#sha1"/>
        <DigestValue>BA+A9+7jRR1w8+B7QwcTaavtln4=</DigestValue>
      </Reference>
      <Reference URI="/xl/worksheets/sheet13.xml?ContentType=application/vnd.openxmlformats-officedocument.spreadsheetml.worksheet+xml">
        <DigestMethod Algorithm="http://www.w3.org/2000/09/xmldsig#sha1"/>
        <DigestValue>lGp7dnFEuA/6UO06QOaz9NcYb9k=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3.xml?ContentType=application/vnd.openxmlformats-officedocument.spreadsheetml.worksheet+xml">
        <DigestMethod Algorithm="http://www.w3.org/2000/09/xmldsig#sha1"/>
        <DigestValue>vlurPomAlDU9pgX3TA5pYwRb42c=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2.xml?ContentType=application/vnd.openxmlformats-officedocument.spreadsheetml.worksheet+xml">
        <DigestMethod Algorithm="http://www.w3.org/2000/09/xmldsig#sha1"/>
        <DigestValue>Se7eAvbALPRFmIgkKdmwNVdsF/o=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KHe0axIziFA0hv2Vp6XmrOX0bcE=</DigestValue>
      </Reference>
      <Reference URI="/xl/worksheets/sheet4.xml?ContentType=application/vnd.openxmlformats-officedocument.spreadsheetml.worksheet+xml">
        <DigestMethod Algorithm="http://www.w3.org/2000/09/xmldsig#sha1"/>
        <DigestValue>4fxupv4ekH3WJuK/CJixAOUY2co=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workbook.xml?ContentType=application/vnd.openxmlformats-officedocument.spreadsheetml.sheet.main+xml">
        <DigestMethod Algorithm="http://www.w3.org/2000/09/xmldsig#sha1"/>
        <DigestValue>YyOlRaVEuUMTUsL17DFY4GJu0Z0=</DigestValue>
      </Reference>
      <Reference URI="/xl/drawings/drawing1.xml?ContentType=application/vnd.openxmlformats-officedocument.drawing+xml">
        <DigestMethod Algorithm="http://www.w3.org/2000/09/xmldsig#sha1"/>
        <DigestValue>9jgpVdHzFAt7WN87Eb8UjCRV7yA=</DigestValue>
      </Reference>
      <Reference URI="/xl/calcChain.xml?ContentType=application/vnd.openxmlformats-officedocument.spreadsheetml.calcChain+xml">
        <DigestMethod Algorithm="http://www.w3.org/2000/09/xmldsig#sha1"/>
        <DigestValue>wxe82hBZE10xLC9sD5JOuuvxxpI=</DigestValue>
      </Reference>
      <Reference URI="/xl/sharedStrings.xml?ContentType=application/vnd.openxmlformats-officedocument.spreadsheetml.sharedStrings+xml">
        <DigestMethod Algorithm="http://www.w3.org/2000/09/xmldsig#sha1"/>
        <DigestValue>zaeHlloIHdBjNl29z0h/jYu1Uow=</DigestValue>
      </Reference>
      <Reference URI="/xl/worksheets/sheet20.xml?ContentType=application/vnd.openxmlformats-officedocument.spreadsheetml.worksheet+xml">
        <DigestMethod Algorithm="http://www.w3.org/2000/09/xmldsig#sha1"/>
        <DigestValue>emAluj5riyKgxdwJ7v3u+ne5AL8=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c94cyempYXWb0XhnwAjLuN66m3c=</DigestValue>
      </Reference>
      <Reference URI="/xl/worksheets/sheet12.xml?ContentType=application/vnd.openxmlformats-officedocument.spreadsheetml.worksheet+xml">
        <DigestMethod Algorithm="http://www.w3.org/2000/09/xmldsig#sha1"/>
        <DigestValue>grRivZaWghZWqEWPCRJNCJIyOcU=</DigestValue>
      </Reference>
      <Reference URI="/xl/worksheets/sheet18.xml?ContentType=application/vnd.openxmlformats-officedocument.spreadsheetml.worksheet+xml">
        <DigestMethod Algorithm="http://www.w3.org/2000/09/xmldsig#sha1"/>
        <DigestValue>rcAM2B2/faR2Yh3AjIiCaGYhESM=</DigestValue>
      </Reference>
      <Reference URI="/xl/styles.xml?ContentType=application/vnd.openxmlformats-officedocument.spreadsheetml.styles+xml">
        <DigestMethod Algorithm="http://www.w3.org/2000/09/xmldsig#sha1"/>
        <DigestValue>raBieCOaqK29gQZzCUVa9uS7R2Q=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1.xml?ContentType=application/vnd.openxmlformats-officedocument.spreadsheetml.worksheet+xml">
        <DigestMethod Algorithm="http://www.w3.org/2000/09/xmldsig#sha1"/>
        <DigestValue>PItFJ1mWtXMcrmAVhfaGByaPSuQ=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Qqcs72N9LC+MErEm8TJ4+3dv2E4=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FyrVmG+uJRh0iy48msHE1LxAotk=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26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  <mdssi:RelationshipReference SourceId="rId27"/>
          </Transform>
          <Transform Algorithm="http://www.w3.org/TR/2001/REC-xml-c14n-20010315"/>
        </Transforms>
        <DigestMethod Algorithm="http://www.w3.org/2000/09/xmldsig#sha1"/>
        <DigestValue>Xb3I0dop96dwugoc3Bx5ZOhMUiQ=</DigestValue>
      </Reference>
    </Manifest>
    <SignatureProperties>
      <SignatureProperty Id="idSignatureTime" Target="#idPackageSignature">
        <mdssi:SignatureTime>
          <mdssi:Format>YYYY-MM-DDThh:mm:ssTZD</mdssi:Format>
          <mdssi:Value>2017-11-01T07:36:16Z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2017-11-01T07:36:16Z</xd:SigningTime>
          <xd:SigningCertificate>
            <xd:Cert>
              <xd:CertDigest>
                <DigestMethod Algorithm="http://www.w3.org/2000/09/xmldsig#sha1"/>
                <DigestValue>+O5taNp4TyYpkuzv8xLAzyglG1k=</DigestValue>
              </xd:CertDigest>
              <xd:IssuerSerial>
                <X509IssuerName>CN=NBG Class 2 INT Sub CA, DC=nbg, DC=ge</X509IssuerName>
                <X509SerialNumber>582881269142746132651229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n5XXvdjavTf4bTY+OwxBkOYLHn4=</DigestValue>
    </Reference>
    <Reference URI="#idOfficeObject" Type="http://www.w3.org/2000/09/xmldsig#Object">
      <DigestMethod Algorithm="http://www.w3.org/2000/09/xmldsig#sha1"/>
      <DigestValue>5J7eKa4kWto6lF9bpLibFDE0lCs=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+UuukyQ0eslhovpfmuV8nFDvQkc=</DigestValue>
    </Reference>
  </SignedInfo>
  <SignatureValue>QJUHYmmnZXKOpEmoPR8l7iWlN3HeIoLWZrbv3/QBAiMY+o50FUFT3UhutpvWruQBJP0PKWmYlcC4
A5sWvfweXPRsDQNC0L2R/bjo4aehuMTYCmHO4uURDW5NVS8TLUmx1Aenuo3LBMMnV2lC2E7X5Pnd
tUo+Bj9QzQqERKD6TvGgrTw0pz3ZRKXySNDtmY92ZwGuzC3jM7f4yaiFW7h0rD2HwfVHGUwAlQxd
5EueEKEuSzsEbCNXFuRAvQDroVOE+as9uitMvdSPLM12UQzA6OmKIJYT81CnZd0U6IJxGv/8Gnfi
mHKkqVs0cy50eUhAtygagIm1HKgVGwzqzBlHYw==</SignatureValue>
  <KeyInfo>
    <X509Data>
      <X509Certificate>MIIGQjCCBSqgAwIBAgIKQVXwBgACAAAa3jANBgkqhkiG9w0BAQsFADBKMRIwEAYKCZImiZPyLGQB
GRYCZ2UxEzARBgoJkiaJk/IsZAEZFgNuYmcxHzAdBgNVBAMTFk5CRyBDbGFzcyAyIElOVCBTdWIg
Q0EwHhcNMTcwMTEwMDcwNjEwWhcNMTkwMTEwMDcwNjEwWjBAMRswGQYDVQQKExJKU0MgUHJvQ3Jl
ZGl0IEJhbmsxITAfBgNVBAMTGEJQQyAtIERhdmlkIEdhYmVsYXNodmlsaTCCASIwDQYJKoZIhvcN
AQEBBQADggEPADCCAQoCggEBAOEKx12dATh/qbk3zo8g2ZvVFx+2XIBSaVO54i0T2jnwAs6W/Y+N
mDBWysmyVsaBCgxWnyfDKX5i28G+bhlwZshiAl+WvOpjdzAj9VeuCAs7X+KGTIkjQLEMl8/W4ncB
xSTq1GO12DLORJkf80qxCOPhbHG/moDrc07zbgjcP0f2jCPEHr04bx48ca1RwU9jB5H/8JGLlVqs
gwimXE8YJRQv/kB95RWbLgFWR7FR9sg+A7yCoUrIbMI5409MrhzzRylTft6cYrye+HqlfQfaUTyz
tiVwipuf78ekrXgCqPej8HzSfiqsaw6lh9U6sVGK06UrDVY6yYKKbxaVZR5IbjcCAwEAAaOCAzIw
ggMuMDwGCSsGAQQBgjcVBwQvMC0GJSsGAQQBgjcVCOayYION9USGgZkJg7ihSoO+hHEEg8SRM4SD
iF0CAWQCAR0wHQYDVR0lBBYwFAYIKwYBBQUHAwIGCCsGAQUFBwMEMAsGA1UdDwQEAwIHgDAnBgkr
BgEEAYI3FQoEGjAYMAoGCCsGAQUFBwMCMAoGCCsGAQUFBwMEMB0GA1UdDgQWBBSPWNdilDlQxpau
BmbUizRtxp0TxjAfBgNVHSMEGDAWgBTDLtIv8EwvGcIngvz2LqxqsEnPwTCCASUGA1UdHwSCARww
ggEYMIIBFKCCARCgggEMhoHHbGRhcDovLy9DTj1OQkclMjBDbGFzcyUyMDIlMjBJTlQlMjBTdWIl
MjBDQSgxKSxDTj1uYmctc3ViQ0EsQ049Q0RQLENOPVB1YmxpYyUyMEtleSUyMFNlcnZpY2VzLENO
PVNlcnZpY2VzLENOPUNvbmZpZ3VyYXRpb24sREM9bmJnLERDPWdlP2NlcnRpZmljYXRlUmV2b2Nh
dGlvbkxpc3Q/YmFzZT9vYmplY3RDbGFzcz1jUkxEaXN0cmlidXRpb25Qb2ludIZAaHR0cDovL2Ny
bC5uYmcuZ292LmdlL2NhL05CRyUyMENsYXNzJTIwMiUyMElOVCUyMFN1YiUyMENBKDEpLmNybDCC
AS4GCCsGAQUFBwEBBIIBIDCCARwwgboGCCsGAQUFBzAChoGtbGRhcDovLy9DTj1OQkclMjBDbGFz
cyUyMDIlMjBJTlQlMjBTdWIlMjBDQSxDTj1BSUEsQ049UHVibGljJTIwS2V5JTIwU2VydmljZXMs
Q049U2VydmljZXMsQ049Q29uZmlndXJhdGlvbixEQz1uYmcsREM9Z2U/Y0FDZXJ0aWZpY2F0ZT9i
YXNlP29iamVjdENsYXNzPWNlcnRpZmljYXRpb25BdXRob3JpdHkwXQYIKwYBBQUHMAKGUWh0dHA6
Ly9jcmwubmJnLmdvdi5nZS9jYS9uYmctc3ViQ0EubmJnLmdlX05CRyUyMENsYXNzJTIwMiUyMElO
VCUyMFN1YiUyMENBKDIpLmNydDANBgkqhkiG9w0BAQsFAAOCAQEArF5yGoPOR0EmW0qUO3vG+Kzz
rPUShqyl5CcULuBKxRYYumslRQiMm3xmQsdDGT9v+K7zFj1J+yYR8ErLK5qJT0TU0R18c7d1XujE
qS7v/h7qtyK5nUHjx5kDqs1rL8Xsbsy/ltkjPe1kFIlQAexBeJYX1qIz3JpoxloedVkVKn1gGMsy
Vjgtz5hGD2faGk5A1ZsFdu5p6ulvBxw/3PpI6+01JR7qtzHh4tyLPEF2GT21AfL/9g7E+S0CVzcw
IY7fiwHR380kJMO8YxeVc0hpkA/tKTCgGaNbZGtSYJ1w4BmrmqgFeqAllK1fBmZsLdkatf1A96JE
rdBBAs/MglCv8g==</X509Certificate>
    </X509Data>
  </KeyInfo>
  <Object xmlns:mdssi="http://schemas.openxmlformats.org/package/2006/digital-signature" Id="idPackageObject">
    <Manifest>
      <Reference URI="/xl/printerSettings/printerSettings5.bin?ContentType=application/vnd.openxmlformats-officedocument.spreadsheetml.printerSettings">
        <DigestMethod Algorithm="http://www.w3.org/2000/09/xmldsig#sha1"/>
        <DigestValue>c94cyempYXWb0XhnwAjLuN66m3c=</DigestValue>
      </Reference>
      <Reference URI="/xl/worksheets/sheet9.xml?ContentType=application/vnd.openxmlformats-officedocument.spreadsheetml.worksheet+xml">
        <DigestMethod Algorithm="http://www.w3.org/2000/09/xmldsig#sha1"/>
        <DigestValue>rORaZznlKUMRoGSYTLzx1sOS5tQ=</DigestValue>
      </Reference>
      <Reference URI="/xl/worksheets/sheet10.xml?ContentType=application/vnd.openxmlformats-officedocument.spreadsheetml.worksheet+xml">
        <DigestMethod Algorithm="http://www.w3.org/2000/09/xmldsig#sha1"/>
        <DigestValue>pOjvs61YB0KJsgq9FonD7WiNwkg=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worksheets/sheet11.xml?ContentType=application/vnd.openxmlformats-officedocument.spreadsheetml.worksheet+xml">
        <DigestMethod Algorithm="http://www.w3.org/2000/09/xmldsig#sha1"/>
        <DigestValue>OArWgy6U3UBDf9qReOfRz1xX14g=</DigestValue>
      </Reference>
      <Reference URI="/xl/worksheets/sheet17.xml?ContentType=application/vnd.openxmlformats-officedocument.spreadsheetml.worksheet+xml">
        <DigestMethod Algorithm="http://www.w3.org/2000/09/xmldsig#sha1"/>
        <DigestValue>PVWEHEH3srRinP2tboKBl1cOy2w=</DigestValue>
      </Reference>
      <Reference URI="/xl/worksheets/sheet16.xml?ContentType=application/vnd.openxmlformats-officedocument.spreadsheetml.worksheet+xml">
        <DigestMethod Algorithm="http://www.w3.org/2000/09/xmldsig#sha1"/>
        <DigestValue>F/vP3XfmOjxhTtKfmEyEWkfpoPg=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75XFMGWicgWPrh/JvA6Nz3kuNrY=</DigestValue>
      </Reference>
      <Reference URI="/xl/worksheets/sheet15.xml?ContentType=application/vnd.openxmlformats-officedocument.spreadsheetml.worksheet+xml">
        <DigestMethod Algorithm="http://www.w3.org/2000/09/xmldsig#sha1"/>
        <DigestValue>A7Ti4gQVm78tr0rUVatjbnUIH7U=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4uWAmxZMpFBE+/JDugAdMjuTKKw=</DigestValue>
      </Reference>
      <Reference URI="/xl/worksheets/sheet19.xml?ContentType=application/vnd.openxmlformats-officedocument.spreadsheetml.worksheet+xml">
        <DigestMethod Algorithm="http://www.w3.org/2000/09/xmldsig#sha1"/>
        <DigestValue>Xxp2WuRPtHZi0pR8rpEKDjJ07Dw=</DigestValue>
      </Reference>
      <Reference URI="/xl/worksheets/sheet6.xml?ContentType=application/vnd.openxmlformats-officedocument.spreadsheetml.worksheet+xml">
        <DigestMethod Algorithm="http://www.w3.org/2000/09/xmldsig#sha1"/>
        <DigestValue>SifDPdD+A6drWvVxPC6ZF7XdWfs=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worksheets/sheet7.xml?ContentType=application/vnd.openxmlformats-officedocument.spreadsheetml.worksheet+xml">
        <DigestMethod Algorithm="http://www.w3.org/2000/09/xmldsig#sha1"/>
        <DigestValue>nmoxJjw7jCqsQ1WGgzTa4OMf4mA=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4uWAmxZMpFBE+/JDugAdMjuTKKw=</DigestValue>
      </Reference>
      <Reference URI="/xl/worksheets/sheet8.xml?ContentType=application/vnd.openxmlformats-officedocument.spreadsheetml.worksheet+xml">
        <DigestMethod Algorithm="http://www.w3.org/2000/09/xmldsig#sha1"/>
        <DigestValue>bOn4kfH1gZChq6mbDbcdSoKXcP4=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c94cyempYXWb0XhnwAjLuN66m3c=</DigestValue>
      </Reference>
      <Reference URI="/xl/worksheets/sheet5.xml?ContentType=application/vnd.openxmlformats-officedocument.spreadsheetml.worksheet+xml">
        <DigestMethod Algorithm="http://www.w3.org/2000/09/xmldsig#sha1"/>
        <DigestValue>n9aBmA1Sc8oeCnXugeq1WPm75F8=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4.xml?ContentType=application/vnd.openxmlformats-officedocument.spreadsheetml.worksheet+xml">
        <DigestMethod Algorithm="http://www.w3.org/2000/09/xmldsig#sha1"/>
        <DigestValue>BA+A9+7jRR1w8+B7QwcTaavtln4=</DigestValue>
      </Reference>
      <Reference URI="/xl/worksheets/sheet13.xml?ContentType=application/vnd.openxmlformats-officedocument.spreadsheetml.worksheet+xml">
        <DigestMethod Algorithm="http://www.w3.org/2000/09/xmldsig#sha1"/>
        <DigestValue>lGp7dnFEuA/6UO06QOaz9NcYb9k=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3.xml?ContentType=application/vnd.openxmlformats-officedocument.spreadsheetml.worksheet+xml">
        <DigestMethod Algorithm="http://www.w3.org/2000/09/xmldsig#sha1"/>
        <DigestValue>vlurPomAlDU9pgX3TA5pYwRb42c=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2.xml?ContentType=application/vnd.openxmlformats-officedocument.spreadsheetml.worksheet+xml">
        <DigestMethod Algorithm="http://www.w3.org/2000/09/xmldsig#sha1"/>
        <DigestValue>Se7eAvbALPRFmIgkKdmwNVdsF/o=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KHe0axIziFA0hv2Vp6XmrOX0bcE=</DigestValue>
      </Reference>
      <Reference URI="/xl/worksheets/sheet4.xml?ContentType=application/vnd.openxmlformats-officedocument.spreadsheetml.worksheet+xml">
        <DigestMethod Algorithm="http://www.w3.org/2000/09/xmldsig#sha1"/>
        <DigestValue>4fxupv4ekH3WJuK/CJixAOUY2co=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workbook.xml?ContentType=application/vnd.openxmlformats-officedocument.spreadsheetml.sheet.main+xml">
        <DigestMethod Algorithm="http://www.w3.org/2000/09/xmldsig#sha1"/>
        <DigestValue>YyOlRaVEuUMTUsL17DFY4GJu0Z0=</DigestValue>
      </Reference>
      <Reference URI="/xl/drawings/drawing1.xml?ContentType=application/vnd.openxmlformats-officedocument.drawing+xml">
        <DigestMethod Algorithm="http://www.w3.org/2000/09/xmldsig#sha1"/>
        <DigestValue>9jgpVdHzFAt7WN87Eb8UjCRV7yA=</DigestValue>
      </Reference>
      <Reference URI="/xl/calcChain.xml?ContentType=application/vnd.openxmlformats-officedocument.spreadsheetml.calcChain+xml">
        <DigestMethod Algorithm="http://www.w3.org/2000/09/xmldsig#sha1"/>
        <DigestValue>wxe82hBZE10xLC9sD5JOuuvxxpI=</DigestValue>
      </Reference>
      <Reference URI="/xl/sharedStrings.xml?ContentType=application/vnd.openxmlformats-officedocument.spreadsheetml.sharedStrings+xml">
        <DigestMethod Algorithm="http://www.w3.org/2000/09/xmldsig#sha1"/>
        <DigestValue>zaeHlloIHdBjNl29z0h/jYu1Uow=</DigestValue>
      </Reference>
      <Reference URI="/xl/worksheets/sheet20.xml?ContentType=application/vnd.openxmlformats-officedocument.spreadsheetml.worksheet+xml">
        <DigestMethod Algorithm="http://www.w3.org/2000/09/xmldsig#sha1"/>
        <DigestValue>emAluj5riyKgxdwJ7v3u+ne5AL8=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c94cyempYXWb0XhnwAjLuN66m3c=</DigestValue>
      </Reference>
      <Reference URI="/xl/worksheets/sheet12.xml?ContentType=application/vnd.openxmlformats-officedocument.spreadsheetml.worksheet+xml">
        <DigestMethod Algorithm="http://www.w3.org/2000/09/xmldsig#sha1"/>
        <DigestValue>grRivZaWghZWqEWPCRJNCJIyOcU=</DigestValue>
      </Reference>
      <Reference URI="/xl/worksheets/sheet18.xml?ContentType=application/vnd.openxmlformats-officedocument.spreadsheetml.worksheet+xml">
        <DigestMethod Algorithm="http://www.w3.org/2000/09/xmldsig#sha1"/>
        <DigestValue>rcAM2B2/faR2Yh3AjIiCaGYhESM=</DigestValue>
      </Reference>
      <Reference URI="/xl/styles.xml?ContentType=application/vnd.openxmlformats-officedocument.spreadsheetml.styles+xml">
        <DigestMethod Algorithm="http://www.w3.org/2000/09/xmldsig#sha1"/>
        <DigestValue>raBieCOaqK29gQZzCUVa9uS7R2Q=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1.xml?ContentType=application/vnd.openxmlformats-officedocument.spreadsheetml.worksheet+xml">
        <DigestMethod Algorithm="http://www.w3.org/2000/09/xmldsig#sha1"/>
        <DigestValue>PItFJ1mWtXMcrmAVhfaGByaPSuQ=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Qqcs72N9LC+MErEm8TJ4+3dv2E4=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FyrVmG+uJRh0iy48msHE1LxAotk=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26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  <mdssi:RelationshipReference SourceId="rId27"/>
          </Transform>
          <Transform Algorithm="http://www.w3.org/TR/2001/REC-xml-c14n-20010315"/>
        </Transforms>
        <DigestMethod Algorithm="http://www.w3.org/2000/09/xmldsig#sha1"/>
        <DigestValue>Xb3I0dop96dwugoc3Bx5ZOhMUiQ=</DigestValue>
      </Reference>
    </Manifest>
    <SignatureProperties>
      <SignatureProperty Id="idSignatureTime" Target="#idPackageSignature">
        <mdssi:SignatureTime>
          <mdssi:Format>YYYY-MM-DDThh:mm:ssTZD</mdssi:Format>
          <mdssi:Value>2017-11-01T07:38:59Z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2017-11-01T07:38:59Z</xd:SigningTime>
          <xd:SigningCertificate>
            <xd:Cert>
              <xd:CertDigest>
                <DigestMethod Algorithm="http://www.w3.org/2000/09/xmldsig#sha1"/>
                <DigestValue>g6TPd6UDn3ITeuE9bCEzhBGLOQ8=</DigestValue>
              </xd:CertDigest>
              <xd:IssuerSerial>
                <X509IssuerName>CN=NBG Class 2 INT Sub CA, DC=nbg, DC=ge</X509IssuerName>
                <X509SerialNumber>308539090144219803687646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Info</vt:lpstr>
      <vt:lpstr>1. key ratios</vt:lpstr>
      <vt:lpstr>2. RC</vt:lpstr>
      <vt:lpstr>3. PL</vt:lpstr>
      <vt:lpstr>4. Off-Balance</vt:lpstr>
      <vt:lpstr>5. RWA</vt:lpstr>
      <vt:lpstr>6. Administrators-shareholders</vt:lpstr>
      <vt:lpstr>7. LI1</vt:lpstr>
      <vt:lpstr>8. LI2</vt:lpstr>
      <vt:lpstr>9. Capital</vt:lpstr>
      <vt:lpstr>10. CC2</vt:lpstr>
      <vt:lpstr>11. CRWA</vt:lpstr>
      <vt:lpstr>12. CRM</vt:lpstr>
      <vt:lpstr>13. CRME</vt:lpstr>
      <vt:lpstr>14. CICR</vt:lpstr>
      <vt:lpstr>15. CCR</vt:lpstr>
      <vt:lpstr>16. CR-General</vt:lpstr>
      <vt:lpstr>17. CR-Quality</vt:lpstr>
      <vt:lpstr>18. CR-PTI,LTV</vt:lpstr>
      <vt:lpstr>19. CR (ratios)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2017-10-31T15:46:12Z</dcterms:modified>
</cp:coreProperties>
</file>