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defaultThemeVersion="124226"/>
  <xr:revisionPtr revIDLastSave="0" documentId="13_ncr:1_{7F1A9F41-F868-4788-836A-AD33F5F1CC55}" xr6:coauthVersionLast="47" xr6:coauthVersionMax="47" xr10:uidLastSave="{00000000-0000-0000-0000-000000000000}"/>
  <bookViews>
    <workbookView xWindow="-108" yWindow="-108" windowWidth="23256" windowHeight="12456" tabRatio="919" activeTab="1" xr2:uid="{00000000-000D-0000-FFFF-FFFF00000000}"/>
  </bookViews>
  <sheets>
    <sheet name="Info" sheetId="70" r:id="rId1"/>
    <sheet name="1. key ratios" sheetId="6" r:id="rId2"/>
    <sheet name="2. SOFP" sheetId="92" r:id="rId3"/>
    <sheet name="3. SOPL" sheetId="93" r:id="rId4"/>
    <sheet name="4. Off-balance" sheetId="94" r:id="rId5"/>
    <sheet name="5. RWA" sheetId="71" r:id="rId6"/>
    <sheet name="6. Administrators-shareholders" sheetId="52" r:id="rId7"/>
    <sheet name="7. LI1" sheetId="72" r:id="rId8"/>
    <sheet name="8. LI2" sheetId="73" r:id="rId9"/>
    <sheet name="9. Capital" sheetId="28" r:id="rId10"/>
    <sheet name="9.1. Capital Requirements" sheetId="77" r:id="rId11"/>
    <sheet name="9.2. MREL1" sheetId="105" r:id="rId12"/>
    <sheet name="9.3. MREL2" sheetId="106" r:id="rId13"/>
    <sheet name="10. CC2" sheetId="69" r:id="rId14"/>
    <sheet name="11. CRWA" sheetId="35" r:id="rId15"/>
    <sheet name="12. CRM" sheetId="64" r:id="rId16"/>
    <sheet name="13. CRME" sheetId="74" r:id="rId17"/>
    <sheet name="14. LCR" sheetId="36" r:id="rId18"/>
    <sheet name="15. CCR" sheetId="37" r:id="rId19"/>
    <sheet name="15.1. LR" sheetId="79" r:id="rId20"/>
    <sheet name="15.2. CVA" sheetId="107" r:id="rId21"/>
    <sheet name="16. NSFR" sheetId="80" r:id="rId22"/>
    <sheet name=" 17. Residual Maturity" sheetId="95" r:id="rId23"/>
    <sheet name="18. Assets by Exposure classes" sheetId="96" r:id="rId24"/>
    <sheet name="19. Assets by Risk Sectors" sheetId="97" r:id="rId25"/>
    <sheet name="20. Reserves" sheetId="98" r:id="rId26"/>
    <sheet name="21. NPL" sheetId="99" r:id="rId27"/>
    <sheet name="22. Quality" sheetId="100" r:id="rId28"/>
    <sheet name="23. LTV" sheetId="101" r:id="rId29"/>
    <sheet name="24. Risk Sector" sheetId="102" r:id="rId30"/>
    <sheet name="25. Collateral" sheetId="103" r:id="rId31"/>
    <sheet name="26. Retail Products" sheetId="104" r:id="rId32"/>
    <sheet name="Instruction" sheetId="108" r:id="rId33"/>
  </sheets>
  <externalReferences>
    <externalReference r:id="rId34"/>
    <externalReference r:id="rId35"/>
    <externalReference r:id="rId36"/>
  </externalReferences>
  <definedNames>
    <definedName name="_cur1">'[1]Appl (2)'!$F$2:$F$7200</definedName>
    <definedName name="_cur2">'[1]Appl (2)'!$H$2:$H$7200</definedName>
    <definedName name="_sum1">'[1]Appl (2)'!$E$2:$E$7200</definedName>
    <definedName name="_sum2">'[1]Appl (2)'!$G$2:$G$7200</definedName>
    <definedName name="ACC_BALACC" localSheetId="22">#REF!</definedName>
    <definedName name="ACC_BALACC" localSheetId="20">#REF!</definedName>
    <definedName name="ACC_BALACC" localSheetId="2">#REF!</definedName>
    <definedName name="ACC_BALACC" localSheetId="26">#REF!</definedName>
    <definedName name="ACC_BALACC" localSheetId="27">#REF!</definedName>
    <definedName name="ACC_BALACC" localSheetId="28">#REF!</definedName>
    <definedName name="ACC_BALACC" localSheetId="29">#REF!</definedName>
    <definedName name="ACC_BALACC" localSheetId="3">#REF!</definedName>
    <definedName name="ACC_BALACC" localSheetId="4">#REF!</definedName>
    <definedName name="ACC_BALACC" localSheetId="10">#REF!</definedName>
    <definedName name="ACC_BALACC" localSheetId="12">#REF!</definedName>
    <definedName name="ACC_BALACC">#REF!</definedName>
    <definedName name="ACC_CRS" localSheetId="22">#REF!</definedName>
    <definedName name="ACC_CRS" localSheetId="20">#REF!</definedName>
    <definedName name="ACC_CRS" localSheetId="2">#REF!</definedName>
    <definedName name="ACC_CRS" localSheetId="26">#REF!</definedName>
    <definedName name="ACC_CRS" localSheetId="27">#REF!</definedName>
    <definedName name="ACC_CRS" localSheetId="28">#REF!</definedName>
    <definedName name="ACC_CRS" localSheetId="29">#REF!</definedName>
    <definedName name="ACC_CRS" localSheetId="3">#REF!</definedName>
    <definedName name="ACC_CRS" localSheetId="4">#REF!</definedName>
    <definedName name="ACC_CRS" localSheetId="10">#REF!</definedName>
    <definedName name="ACC_CRS" localSheetId="12">#REF!</definedName>
    <definedName name="ACC_CRS">#REF!</definedName>
    <definedName name="ACC_DBS" localSheetId="22">#REF!</definedName>
    <definedName name="ACC_DBS" localSheetId="20">#REF!</definedName>
    <definedName name="ACC_DBS" localSheetId="2">#REF!</definedName>
    <definedName name="ACC_DBS" localSheetId="26">#REF!</definedName>
    <definedName name="ACC_DBS" localSheetId="27">#REF!</definedName>
    <definedName name="ACC_DBS" localSheetId="28">#REF!</definedName>
    <definedName name="ACC_DBS" localSheetId="29">#REF!</definedName>
    <definedName name="ACC_DBS" localSheetId="3">#REF!</definedName>
    <definedName name="ACC_DBS" localSheetId="4">#REF!</definedName>
    <definedName name="ACC_DBS" localSheetId="10">#REF!</definedName>
    <definedName name="ACC_DBS" localSheetId="12">#REF!</definedName>
    <definedName name="ACC_DBS">#REF!</definedName>
    <definedName name="ACC_ISO" localSheetId="22">#REF!</definedName>
    <definedName name="ACC_ISO" localSheetId="20">#REF!</definedName>
    <definedName name="ACC_ISO" localSheetId="2">#REF!</definedName>
    <definedName name="ACC_ISO" localSheetId="26">#REF!</definedName>
    <definedName name="ACC_ISO" localSheetId="27">#REF!</definedName>
    <definedName name="ACC_ISO" localSheetId="28">#REF!</definedName>
    <definedName name="ACC_ISO" localSheetId="29">#REF!</definedName>
    <definedName name="ACC_ISO" localSheetId="3">#REF!</definedName>
    <definedName name="ACC_ISO" localSheetId="4">#REF!</definedName>
    <definedName name="ACC_ISO" localSheetId="10">#REF!</definedName>
    <definedName name="ACC_ISO" localSheetId="12">#REF!</definedName>
    <definedName name="ACC_ISO">#REF!</definedName>
    <definedName name="ACC_SALDO" localSheetId="22">#REF!</definedName>
    <definedName name="ACC_SALDO" localSheetId="20">#REF!</definedName>
    <definedName name="ACC_SALDO" localSheetId="2">#REF!</definedName>
    <definedName name="ACC_SALDO" localSheetId="26">#REF!</definedName>
    <definedName name="ACC_SALDO" localSheetId="27">#REF!</definedName>
    <definedName name="ACC_SALDO" localSheetId="28">#REF!</definedName>
    <definedName name="ACC_SALDO" localSheetId="29">#REF!</definedName>
    <definedName name="ACC_SALDO" localSheetId="3">#REF!</definedName>
    <definedName name="ACC_SALDO" localSheetId="4">#REF!</definedName>
    <definedName name="ACC_SALDO" localSheetId="10">#REF!</definedName>
    <definedName name="ACC_SALDO" localSheetId="12">#REF!</definedName>
    <definedName name="ACC_SALDO">#REF!</definedName>
    <definedName name="BS_BALACC" localSheetId="22">#REF!</definedName>
    <definedName name="BS_BALACC" localSheetId="20">#REF!</definedName>
    <definedName name="BS_BALACC" localSheetId="2">#REF!</definedName>
    <definedName name="BS_BALACC" localSheetId="26">#REF!</definedName>
    <definedName name="BS_BALACC" localSheetId="27">#REF!</definedName>
    <definedName name="BS_BALACC" localSheetId="28">#REF!</definedName>
    <definedName name="BS_BALACC" localSheetId="29">#REF!</definedName>
    <definedName name="BS_BALACC" localSheetId="3">#REF!</definedName>
    <definedName name="BS_BALACC" localSheetId="4">#REF!</definedName>
    <definedName name="BS_BALACC" localSheetId="10">#REF!</definedName>
    <definedName name="BS_BALACC" localSheetId="12">#REF!</definedName>
    <definedName name="BS_BALACC">#REF!</definedName>
    <definedName name="BS_BALANCE" localSheetId="22">#REF!</definedName>
    <definedName name="BS_BALANCE" localSheetId="20">#REF!</definedName>
    <definedName name="BS_BALANCE" localSheetId="2">#REF!</definedName>
    <definedName name="BS_BALANCE" localSheetId="26">#REF!</definedName>
    <definedName name="BS_BALANCE" localSheetId="27">#REF!</definedName>
    <definedName name="BS_BALANCE" localSheetId="28">#REF!</definedName>
    <definedName name="BS_BALANCE" localSheetId="29">#REF!</definedName>
    <definedName name="BS_BALANCE" localSheetId="3">#REF!</definedName>
    <definedName name="BS_BALANCE" localSheetId="4">#REF!</definedName>
    <definedName name="BS_BALANCE" localSheetId="10">#REF!</definedName>
    <definedName name="BS_BALANCE" localSheetId="12">#REF!</definedName>
    <definedName name="BS_BALANCE">#REF!</definedName>
    <definedName name="BS_CR" localSheetId="22">#REF!</definedName>
    <definedName name="BS_CR" localSheetId="20">#REF!</definedName>
    <definedName name="BS_CR" localSheetId="2">#REF!</definedName>
    <definedName name="BS_CR" localSheetId="26">#REF!</definedName>
    <definedName name="BS_CR" localSheetId="27">#REF!</definedName>
    <definedName name="BS_CR" localSheetId="28">#REF!</definedName>
    <definedName name="BS_CR" localSheetId="29">#REF!</definedName>
    <definedName name="BS_CR" localSheetId="3">#REF!</definedName>
    <definedName name="BS_CR" localSheetId="4">#REF!</definedName>
    <definedName name="BS_CR" localSheetId="10">#REF!</definedName>
    <definedName name="BS_CR" localSheetId="12">#REF!</definedName>
    <definedName name="BS_CR">#REF!</definedName>
    <definedName name="BS_CR_EQU" localSheetId="22">#REF!</definedName>
    <definedName name="BS_CR_EQU" localSheetId="20">#REF!</definedName>
    <definedName name="BS_CR_EQU" localSheetId="2">#REF!</definedName>
    <definedName name="BS_CR_EQU" localSheetId="26">#REF!</definedName>
    <definedName name="BS_CR_EQU" localSheetId="27">#REF!</definedName>
    <definedName name="BS_CR_EQU" localSheetId="28">#REF!</definedName>
    <definedName name="BS_CR_EQU" localSheetId="29">#REF!</definedName>
    <definedName name="BS_CR_EQU" localSheetId="3">#REF!</definedName>
    <definedName name="BS_CR_EQU" localSheetId="4">#REF!</definedName>
    <definedName name="BS_CR_EQU" localSheetId="10">#REF!</definedName>
    <definedName name="BS_CR_EQU" localSheetId="12">#REF!</definedName>
    <definedName name="BS_CR_EQU">#REF!</definedName>
    <definedName name="BS_DB" localSheetId="22">#REF!</definedName>
    <definedName name="BS_DB" localSheetId="20">#REF!</definedName>
    <definedName name="BS_DB" localSheetId="2">#REF!</definedName>
    <definedName name="BS_DB" localSheetId="26">#REF!</definedName>
    <definedName name="BS_DB" localSheetId="27">#REF!</definedName>
    <definedName name="BS_DB" localSheetId="28">#REF!</definedName>
    <definedName name="BS_DB" localSheetId="29">#REF!</definedName>
    <definedName name="BS_DB" localSheetId="3">#REF!</definedName>
    <definedName name="BS_DB" localSheetId="4">#REF!</definedName>
    <definedName name="BS_DB" localSheetId="10">#REF!</definedName>
    <definedName name="BS_DB" localSheetId="12">#REF!</definedName>
    <definedName name="BS_DB">#REF!</definedName>
    <definedName name="BS_DB_EQU" localSheetId="22">#REF!</definedName>
    <definedName name="BS_DB_EQU" localSheetId="20">#REF!</definedName>
    <definedName name="BS_DB_EQU" localSheetId="2">#REF!</definedName>
    <definedName name="BS_DB_EQU" localSheetId="26">#REF!</definedName>
    <definedName name="BS_DB_EQU" localSheetId="27">#REF!</definedName>
    <definedName name="BS_DB_EQU" localSheetId="28">#REF!</definedName>
    <definedName name="BS_DB_EQU" localSheetId="29">#REF!</definedName>
    <definedName name="BS_DB_EQU" localSheetId="3">#REF!</definedName>
    <definedName name="BS_DB_EQU" localSheetId="4">#REF!</definedName>
    <definedName name="BS_DB_EQU" localSheetId="10">#REF!</definedName>
    <definedName name="BS_DB_EQU" localSheetId="12">#REF!</definedName>
    <definedName name="BS_DB_EQU">#REF!</definedName>
    <definedName name="BS_DT" localSheetId="22">#REF!</definedName>
    <definedName name="BS_DT" localSheetId="20">#REF!</definedName>
    <definedName name="BS_DT" localSheetId="2">#REF!</definedName>
    <definedName name="BS_DT" localSheetId="26">#REF!</definedName>
    <definedName name="BS_DT" localSheetId="27">#REF!</definedName>
    <definedName name="BS_DT" localSheetId="28">#REF!</definedName>
    <definedName name="BS_DT" localSheetId="29">#REF!</definedName>
    <definedName name="BS_DT" localSheetId="3">#REF!</definedName>
    <definedName name="BS_DT" localSheetId="4">#REF!</definedName>
    <definedName name="BS_DT" localSheetId="10">#REF!</definedName>
    <definedName name="BS_DT" localSheetId="12">#REF!</definedName>
    <definedName name="BS_DT">#REF!</definedName>
    <definedName name="BS_ISO" localSheetId="22">#REF!</definedName>
    <definedName name="BS_ISO" localSheetId="20">#REF!</definedName>
    <definedName name="BS_ISO" localSheetId="2">#REF!</definedName>
    <definedName name="BS_ISO" localSheetId="26">#REF!</definedName>
    <definedName name="BS_ISO" localSheetId="27">#REF!</definedName>
    <definedName name="BS_ISO" localSheetId="28">#REF!</definedName>
    <definedName name="BS_ISO" localSheetId="29">#REF!</definedName>
    <definedName name="BS_ISO" localSheetId="3">#REF!</definedName>
    <definedName name="BS_ISO" localSheetId="4">#REF!</definedName>
    <definedName name="BS_ISO" localSheetId="10">#REF!</definedName>
    <definedName name="BS_ISO" localSheetId="12">#REF!</definedName>
    <definedName name="BS_ISO">#REF!</definedName>
    <definedName name="CurrentDate" localSheetId="22">#REF!</definedName>
    <definedName name="CurrentDate" localSheetId="20">#REF!</definedName>
    <definedName name="CurrentDate" localSheetId="2">#REF!</definedName>
    <definedName name="CurrentDate" localSheetId="26">#REF!</definedName>
    <definedName name="CurrentDate" localSheetId="27">#REF!</definedName>
    <definedName name="CurrentDate" localSheetId="28">#REF!</definedName>
    <definedName name="CurrentDate" localSheetId="29">#REF!</definedName>
    <definedName name="CurrentDate" localSheetId="3">#REF!</definedName>
    <definedName name="CurrentDate" localSheetId="4">#REF!</definedName>
    <definedName name="CurrentDate" localSheetId="10">#REF!</definedName>
    <definedName name="CurrentDate" localSheetId="12">#REF!</definedName>
    <definedName name="CurrentDate">#REF!</definedName>
    <definedName name="date">'[1]Appl (2)'!$B$2:$B$7200</definedName>
    <definedName name="date1">'[1]Appl (2)'!$C$2:$C$7200</definedName>
    <definedName name="L_FORMULAS_GEO">[2]ListSheet!$W$2:$W$15</definedName>
    <definedName name="Sheet" localSheetId="11">[3]Sheet2!$H$5:$H$31</definedName>
    <definedName name="Sheet" localSheetId="12">[3]Sheet2!$H$5:$H$31</definedName>
    <definedName name="Sheet">[3]Sheet2!$H$5:$H$31</definedName>
    <definedName name="საკრედიტო" localSheetId="11">[3]Sheet2!$B$6:$B$8</definedName>
    <definedName name="საკრედიტო" localSheetId="12">[3]Sheet2!$B$6:$B$8</definedName>
    <definedName name="საკრედიტო">[3]Sheet2!$B$6:$B$8</definedName>
    <definedName name="ფაილი" localSheetId="11">[3]Sheet2!$B$2:$B$3</definedName>
    <definedName name="ფაილი" localSheetId="12">[3]Sheet2!$B$2:$B$3</definedName>
    <definedName name="ფაილი">[3]Sheet2!$B$2:$B$3</definedName>
    <definedName name="ცვლილება_კორექტირება_რეგულაციაში" localSheetId="11">[3]Sheet2!$K$5:$K$9</definedName>
    <definedName name="ცვლილება_კორექტირება_რეგულაციაში" localSheetId="12">[3]Sheet2!$K$5:$K$9</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95" l="1"/>
  <c r="D13" i="95"/>
  <c r="D10" i="94" l="1"/>
  <c r="D8" i="97" l="1"/>
  <c r="E8" i="97"/>
  <c r="D7" i="97"/>
  <c r="C16" i="96"/>
  <c r="E13" i="96"/>
  <c r="D13" i="96"/>
  <c r="C13" i="96"/>
  <c r="D12" i="96"/>
  <c r="G38" i="94" l="1"/>
  <c r="F38" i="94"/>
  <c r="G30" i="94"/>
  <c r="F30" i="94"/>
  <c r="G17" i="94"/>
  <c r="F17" i="94"/>
  <c r="G14" i="94"/>
  <c r="F14" i="94"/>
  <c r="G11" i="94"/>
  <c r="F11" i="94"/>
  <c r="G8" i="94"/>
  <c r="F8" i="94"/>
  <c r="G63" i="92"/>
  <c r="F63" i="92"/>
  <c r="G59" i="92"/>
  <c r="G68" i="92" s="1"/>
  <c r="G69" i="92" s="1"/>
  <c r="F59" i="92"/>
  <c r="F68" i="92" s="1"/>
  <c r="F69" i="92" s="1"/>
  <c r="G47" i="92"/>
  <c r="F47" i="92"/>
  <c r="G41" i="92"/>
  <c r="G53" i="92" s="1"/>
  <c r="F41" i="92"/>
  <c r="F38" i="92"/>
  <c r="F53" i="92" s="1"/>
  <c r="G36" i="92"/>
  <c r="F36" i="92"/>
  <c r="G30" i="92"/>
  <c r="F30" i="92"/>
  <c r="G27" i="92"/>
  <c r="F27" i="92"/>
  <c r="G24" i="92"/>
  <c r="F24" i="92"/>
  <c r="G19" i="92"/>
  <c r="F19" i="92"/>
  <c r="G15" i="92"/>
  <c r="F15" i="92"/>
  <c r="G7" i="92"/>
  <c r="F7" i="92"/>
  <c r="C7" i="92"/>
  <c r="C36" i="92" s="1"/>
  <c r="D7" i="92"/>
  <c r="C11" i="92"/>
  <c r="D11" i="92"/>
  <c r="C15" i="92"/>
  <c r="D15" i="92"/>
  <c r="C19" i="92"/>
  <c r="D19" i="92"/>
  <c r="C24" i="92"/>
  <c r="D24" i="92"/>
  <c r="C27" i="92"/>
  <c r="D27" i="92"/>
  <c r="C30" i="92"/>
  <c r="D30" i="92"/>
  <c r="D36" i="92"/>
  <c r="C68" i="92" l="1"/>
  <c r="D59" i="92"/>
  <c r="D68" i="92" s="1"/>
  <c r="C59" i="92"/>
  <c r="G18" i="80"/>
  <c r="F18" i="80"/>
  <c r="E18" i="80"/>
  <c r="C18" i="80"/>
  <c r="D18" i="80"/>
  <c r="D22" i="100"/>
  <c r="C22" i="100"/>
  <c r="D15" i="100"/>
  <c r="C15" i="100"/>
  <c r="L22" i="100"/>
  <c r="H22" i="100"/>
  <c r="Z8" i="100"/>
  <c r="T8" i="100"/>
  <c r="R8" i="100"/>
  <c r="Q8" i="100"/>
  <c r="P8" i="100"/>
  <c r="O8" i="100"/>
  <c r="N8" i="100"/>
  <c r="M8" i="100"/>
  <c r="L8" i="100"/>
  <c r="J8" i="100"/>
  <c r="I8" i="100"/>
  <c r="H8" i="100"/>
  <c r="G8" i="100"/>
  <c r="E8" i="100"/>
  <c r="D8" i="100"/>
  <c r="C8" i="100"/>
  <c r="C12" i="72"/>
  <c r="D38" i="92"/>
  <c r="C38" i="92"/>
  <c r="E38" i="92" s="1"/>
  <c r="H9" i="94"/>
  <c r="G33" i="80"/>
  <c r="E12" i="72"/>
  <c r="D37" i="93"/>
  <c r="C37" i="93"/>
  <c r="D34" i="93"/>
  <c r="C34" i="93"/>
  <c r="C6" i="93"/>
  <c r="E6" i="93" s="1"/>
  <c r="C13" i="93"/>
  <c r="E13" i="93" s="1"/>
  <c r="C29" i="93"/>
  <c r="E29" i="93" s="1"/>
  <c r="C43" i="93"/>
  <c r="C45" i="93" s="1"/>
  <c r="D29" i="93"/>
  <c r="D13" i="93"/>
  <c r="D6" i="93"/>
  <c r="B2" i="37"/>
  <c r="B1" i="37"/>
  <c r="F33" i="80"/>
  <c r="E33" i="80"/>
  <c r="D33" i="80"/>
  <c r="C33" i="80"/>
  <c r="C22" i="74"/>
  <c r="E35" i="72"/>
  <c r="D43" i="93"/>
  <c r="D45" i="93" s="1"/>
  <c r="D33" i="102"/>
  <c r="E33" i="102"/>
  <c r="F33" i="102"/>
  <c r="G33" i="102"/>
  <c r="H33" i="102"/>
  <c r="I33" i="102"/>
  <c r="J33" i="102"/>
  <c r="K33" i="102"/>
  <c r="L33" i="102"/>
  <c r="C33" i="102"/>
  <c r="D21" i="36"/>
  <c r="E21" i="36"/>
  <c r="F21" i="36"/>
  <c r="G21" i="36"/>
  <c r="H21" i="36"/>
  <c r="H16" i="36"/>
  <c r="I21" i="36"/>
  <c r="J21" i="36"/>
  <c r="K21" i="36"/>
  <c r="C21" i="36"/>
  <c r="D16" i="36"/>
  <c r="E16" i="36"/>
  <c r="F16" i="36"/>
  <c r="G16" i="36"/>
  <c r="I16" i="36"/>
  <c r="J16" i="36"/>
  <c r="K16" i="36"/>
  <c r="K24" i="36" s="1"/>
  <c r="C16" i="36"/>
  <c r="J23" i="36"/>
  <c r="K23" i="36"/>
  <c r="I23" i="36"/>
  <c r="G23" i="36"/>
  <c r="H23" i="36"/>
  <c r="F23" i="36"/>
  <c r="F6" i="107"/>
  <c r="C6" i="107"/>
  <c r="D6" i="107"/>
  <c r="E6" i="107"/>
  <c r="D7" i="37"/>
  <c r="D6" i="37" s="1"/>
  <c r="D34" i="37" s="1"/>
  <c r="E7" i="37"/>
  <c r="E6" i="37" s="1"/>
  <c r="E34" i="37" s="1"/>
  <c r="C13" i="79" s="1"/>
  <c r="E9" i="37"/>
  <c r="D9" i="37"/>
  <c r="D8" i="37"/>
  <c r="E8" i="37"/>
  <c r="F8" i="37"/>
  <c r="I8" i="37" s="1"/>
  <c r="G8" i="37"/>
  <c r="F9" i="37"/>
  <c r="G9" i="37"/>
  <c r="I9" i="37" s="1"/>
  <c r="C37" i="69"/>
  <c r="C52" i="69" s="1"/>
  <c r="C10" i="69"/>
  <c r="B2" i="107"/>
  <c r="E34" i="72"/>
  <c r="E31" i="72"/>
  <c r="E30" i="72"/>
  <c r="E28" i="72" s="1"/>
  <c r="E27" i="72"/>
  <c r="E26" i="72"/>
  <c r="E25" i="72" s="1"/>
  <c r="E24" i="72"/>
  <c r="E23" i="72"/>
  <c r="E22" i="72"/>
  <c r="E21" i="72"/>
  <c r="E16" i="72"/>
  <c r="E13" i="72"/>
  <c r="E11" i="72"/>
  <c r="E10" i="72"/>
  <c r="E9" i="72"/>
  <c r="E8" i="72" s="1"/>
  <c r="H69" i="92"/>
  <c r="C38" i="94"/>
  <c r="Q33" i="37"/>
  <c r="I33" i="37"/>
  <c r="Q32" i="37"/>
  <c r="I32" i="37"/>
  <c r="Q31" i="37"/>
  <c r="I31" i="37"/>
  <c r="I30" i="37"/>
  <c r="Q29" i="37"/>
  <c r="I29" i="37"/>
  <c r="Q28" i="37"/>
  <c r="I28" i="37"/>
  <c r="Q27" i="37"/>
  <c r="I27" i="37"/>
  <c r="I26" i="37"/>
  <c r="Q25" i="37"/>
  <c r="I25" i="37"/>
  <c r="Q24" i="37"/>
  <c r="I24" i="37"/>
  <c r="Q23" i="37"/>
  <c r="I23" i="37"/>
  <c r="I22" i="37"/>
  <c r="Q21" i="37"/>
  <c r="I21" i="37"/>
  <c r="Q20" i="37"/>
  <c r="Q18" i="37" s="1"/>
  <c r="I20" i="37"/>
  <c r="Q19" i="37"/>
  <c r="I19" i="37"/>
  <c r="I18" i="37"/>
  <c r="Q17" i="37"/>
  <c r="I17" i="37"/>
  <c r="Q16" i="37"/>
  <c r="I16" i="37"/>
  <c r="Q15" i="37"/>
  <c r="I15" i="37"/>
  <c r="I14" i="37"/>
  <c r="Q13" i="37"/>
  <c r="I13" i="37"/>
  <c r="Q12" i="37"/>
  <c r="Q10" i="37" s="1"/>
  <c r="I12" i="37"/>
  <c r="Q11" i="37"/>
  <c r="I11" i="37"/>
  <c r="I10" i="37"/>
  <c r="P9" i="37"/>
  <c r="O9" i="37"/>
  <c r="N9" i="37"/>
  <c r="M9" i="37"/>
  <c r="L9" i="37"/>
  <c r="K9" i="37"/>
  <c r="J9" i="37"/>
  <c r="C9" i="37"/>
  <c r="P8" i="37"/>
  <c r="O8" i="37"/>
  <c r="N8" i="37"/>
  <c r="M8" i="37"/>
  <c r="L8" i="37"/>
  <c r="K8" i="37"/>
  <c r="J8" i="37"/>
  <c r="C8" i="37"/>
  <c r="P7" i="37"/>
  <c r="O7" i="37"/>
  <c r="O6" i="37" s="1"/>
  <c r="O34" i="37" s="1"/>
  <c r="N7" i="37"/>
  <c r="N6" i="37" s="1"/>
  <c r="N34" i="37" s="1"/>
  <c r="M7" i="37"/>
  <c r="M6" i="37" s="1"/>
  <c r="M34" i="37" s="1"/>
  <c r="L7" i="37"/>
  <c r="L6" i="37" s="1"/>
  <c r="L34" i="37" s="1"/>
  <c r="K7" i="37"/>
  <c r="K6" i="37" s="1"/>
  <c r="K34" i="37" s="1"/>
  <c r="J7" i="37"/>
  <c r="J6" i="37" s="1"/>
  <c r="J34" i="37" s="1"/>
  <c r="G7" i="37"/>
  <c r="F7" i="37"/>
  <c r="F6" i="37" s="1"/>
  <c r="F34" i="37" s="1"/>
  <c r="C7" i="37"/>
  <c r="C26" i="79"/>
  <c r="C22" i="79"/>
  <c r="C8" i="79"/>
  <c r="C6" i="37"/>
  <c r="C34" i="37" s="1"/>
  <c r="Q14" i="37"/>
  <c r="G6" i="37"/>
  <c r="G34" i="37" s="1"/>
  <c r="C11" i="79" s="1"/>
  <c r="Q30" i="37"/>
  <c r="P6" i="37"/>
  <c r="P34" i="37" s="1"/>
  <c r="Q22" i="37"/>
  <c r="I7" i="37"/>
  <c r="I6" i="37"/>
  <c r="Q9" i="37"/>
  <c r="Q26" i="37"/>
  <c r="Q7" i="37"/>
  <c r="Q6" i="37" s="1"/>
  <c r="Q34" i="37" s="1"/>
  <c r="H8" i="74"/>
  <c r="D38" i="94"/>
  <c r="B2" i="106"/>
  <c r="B1" i="106"/>
  <c r="B1" i="105"/>
  <c r="B2" i="105"/>
  <c r="E12" i="106"/>
  <c r="D12" i="106"/>
  <c r="C12" i="106"/>
  <c r="B12" i="106"/>
  <c r="E11" i="106"/>
  <c r="D11" i="106"/>
  <c r="C11" i="106"/>
  <c r="B11" i="106"/>
  <c r="E10" i="106"/>
  <c r="D10" i="106"/>
  <c r="C10" i="106"/>
  <c r="B10" i="106"/>
  <c r="F9" i="106"/>
  <c r="E9" i="106"/>
  <c r="D9" i="106"/>
  <c r="C9" i="106"/>
  <c r="B9" i="106"/>
  <c r="B11" i="105"/>
  <c r="F10" i="106"/>
  <c r="F12" i="106"/>
  <c r="F11" i="106"/>
  <c r="C22" i="95"/>
  <c r="H21" i="95"/>
  <c r="B1" i="94"/>
  <c r="B1" i="93"/>
  <c r="B1" i="92"/>
  <c r="B1" i="104"/>
  <c r="B1" i="103"/>
  <c r="B1" i="102"/>
  <c r="B1" i="101"/>
  <c r="B1" i="100"/>
  <c r="B1" i="99"/>
  <c r="B1" i="98"/>
  <c r="B1" i="97"/>
  <c r="B1" i="96"/>
  <c r="B1" i="95"/>
  <c r="C10" i="99"/>
  <c r="C18" i="99" s="1"/>
  <c r="C7" i="98"/>
  <c r="D7" i="98"/>
  <c r="C10" i="98"/>
  <c r="D10" i="98"/>
  <c r="H7" i="97"/>
  <c r="H8" i="97"/>
  <c r="H9" i="97"/>
  <c r="H10" i="97"/>
  <c r="H11" i="97"/>
  <c r="H12" i="97"/>
  <c r="H13" i="97"/>
  <c r="H14" i="97"/>
  <c r="H15" i="97"/>
  <c r="H16" i="97"/>
  <c r="H17" i="97"/>
  <c r="H18" i="97"/>
  <c r="H19" i="97"/>
  <c r="H20" i="97"/>
  <c r="H21" i="97"/>
  <c r="H22" i="97"/>
  <c r="H23" i="97"/>
  <c r="H24" i="97"/>
  <c r="H25" i="97"/>
  <c r="H26" i="97"/>
  <c r="H27" i="97"/>
  <c r="H28" i="97"/>
  <c r="H29" i="97"/>
  <c r="H30" i="97"/>
  <c r="H31" i="97"/>
  <c r="H32" i="97"/>
  <c r="H33" i="97"/>
  <c r="C34" i="97"/>
  <c r="D34" i="97"/>
  <c r="E34" i="97"/>
  <c r="F34" i="97"/>
  <c r="G34" i="97"/>
  <c r="H7" i="96"/>
  <c r="H8" i="96"/>
  <c r="H9" i="96"/>
  <c r="H10" i="96"/>
  <c r="H11" i="96"/>
  <c r="H12" i="96"/>
  <c r="H13" i="96"/>
  <c r="H14" i="96"/>
  <c r="H15" i="96"/>
  <c r="H16" i="96"/>
  <c r="H17" i="96"/>
  <c r="H18" i="96"/>
  <c r="H19" i="96"/>
  <c r="H20" i="96"/>
  <c r="C21" i="96"/>
  <c r="D21" i="96"/>
  <c r="E21" i="96"/>
  <c r="F21" i="96"/>
  <c r="G21" i="96"/>
  <c r="H22" i="96"/>
  <c r="H23" i="96"/>
  <c r="H8" i="95"/>
  <c r="H9" i="95"/>
  <c r="H10" i="95"/>
  <c r="H11" i="95"/>
  <c r="H12" i="95"/>
  <c r="H13" i="95"/>
  <c r="H14" i="95"/>
  <c r="H15" i="95"/>
  <c r="H16" i="95"/>
  <c r="H17" i="95"/>
  <c r="H18" i="95"/>
  <c r="H19" i="95"/>
  <c r="H20" i="95"/>
  <c r="D22" i="95"/>
  <c r="E22" i="95"/>
  <c r="F22" i="95"/>
  <c r="G22" i="95"/>
  <c r="C62" i="69"/>
  <c r="C58" i="69"/>
  <c r="C46" i="69"/>
  <c r="C40" i="69"/>
  <c r="C29" i="69"/>
  <c r="C26" i="69"/>
  <c r="C23" i="69"/>
  <c r="C18" i="69"/>
  <c r="C14" i="69"/>
  <c r="C6" i="69"/>
  <c r="D8" i="72"/>
  <c r="D16" i="72"/>
  <c r="D20" i="72"/>
  <c r="D25" i="72"/>
  <c r="D28" i="72"/>
  <c r="D37" i="72" s="1"/>
  <c r="D31" i="72"/>
  <c r="C31" i="72"/>
  <c r="C28" i="72"/>
  <c r="C25" i="72"/>
  <c r="C20" i="72"/>
  <c r="C16" i="72"/>
  <c r="C8" i="72"/>
  <c r="C35" i="69"/>
  <c r="C67" i="69"/>
  <c r="H43" i="94"/>
  <c r="E43" i="94"/>
  <c r="H42" i="94"/>
  <c r="E42" i="94"/>
  <c r="H41" i="94"/>
  <c r="E41" i="94"/>
  <c r="H40" i="94"/>
  <c r="E40" i="94"/>
  <c r="H39" i="94"/>
  <c r="E39" i="94"/>
  <c r="E38" i="94"/>
  <c r="H37" i="94"/>
  <c r="E37" i="94"/>
  <c r="H36" i="94"/>
  <c r="E36" i="94"/>
  <c r="H35" i="94"/>
  <c r="E35" i="94"/>
  <c r="H34" i="94"/>
  <c r="E34" i="94"/>
  <c r="H33" i="94"/>
  <c r="E33" i="94"/>
  <c r="H32" i="94"/>
  <c r="E32" i="94"/>
  <c r="H31" i="94"/>
  <c r="E31" i="94"/>
  <c r="H30" i="94"/>
  <c r="D30" i="94"/>
  <c r="C30" i="94"/>
  <c r="E30" i="94" s="1"/>
  <c r="H29" i="94"/>
  <c r="E29" i="94"/>
  <c r="H28" i="94"/>
  <c r="E28" i="94"/>
  <c r="H27" i="94"/>
  <c r="E27" i="94"/>
  <c r="H26" i="94"/>
  <c r="E26" i="94"/>
  <c r="H25" i="94"/>
  <c r="E25" i="94"/>
  <c r="H24" i="94"/>
  <c r="E24" i="94"/>
  <c r="H23" i="94"/>
  <c r="E23" i="94"/>
  <c r="H22" i="94"/>
  <c r="E22" i="94"/>
  <c r="H21" i="94"/>
  <c r="E21" i="94"/>
  <c r="H20" i="94"/>
  <c r="E20" i="94"/>
  <c r="H19" i="94"/>
  <c r="E19" i="94"/>
  <c r="H18" i="94"/>
  <c r="E18" i="94"/>
  <c r="H17" i="94"/>
  <c r="D17" i="94"/>
  <c r="D14" i="94" s="1"/>
  <c r="C17" i="94"/>
  <c r="C14" i="94" s="1"/>
  <c r="H16" i="94"/>
  <c r="E16" i="94"/>
  <c r="H15" i="94"/>
  <c r="E15" i="94"/>
  <c r="H13" i="94"/>
  <c r="E13" i="94"/>
  <c r="H12" i="94"/>
  <c r="E12" i="94"/>
  <c r="D11" i="94"/>
  <c r="C11" i="94"/>
  <c r="H10" i="94"/>
  <c r="E10" i="94"/>
  <c r="E9" i="94"/>
  <c r="D8" i="94"/>
  <c r="C8" i="94"/>
  <c r="E8" i="94" s="1"/>
  <c r="H7" i="94"/>
  <c r="E7" i="94"/>
  <c r="H6" i="94"/>
  <c r="E6" i="94"/>
  <c r="H44" i="93"/>
  <c r="E44" i="93"/>
  <c r="H42" i="93"/>
  <c r="E42" i="93"/>
  <c r="H41" i="93"/>
  <c r="E41" i="93"/>
  <c r="H40" i="93"/>
  <c r="E40" i="93"/>
  <c r="H39" i="93"/>
  <c r="E39" i="93"/>
  <c r="H38" i="93"/>
  <c r="E38" i="93"/>
  <c r="H37" i="93"/>
  <c r="E37" i="93"/>
  <c r="H36" i="93"/>
  <c r="E36" i="93"/>
  <c r="H35" i="93"/>
  <c r="E35" i="93"/>
  <c r="E34" i="93"/>
  <c r="H33" i="93"/>
  <c r="E33" i="93"/>
  <c r="H32" i="93"/>
  <c r="E32" i="93"/>
  <c r="H31" i="93"/>
  <c r="E31" i="93"/>
  <c r="H30" i="93"/>
  <c r="E30" i="93"/>
  <c r="H29" i="93"/>
  <c r="H28" i="93"/>
  <c r="E28" i="93"/>
  <c r="H27" i="93"/>
  <c r="E27" i="93"/>
  <c r="H26" i="93"/>
  <c r="E26" i="93"/>
  <c r="H25" i="93"/>
  <c r="E25" i="93"/>
  <c r="H24" i="93"/>
  <c r="E24" i="93"/>
  <c r="H23" i="93"/>
  <c r="E23" i="93"/>
  <c r="H22" i="93"/>
  <c r="E22" i="93"/>
  <c r="H21" i="93"/>
  <c r="E21" i="93"/>
  <c r="H20" i="93"/>
  <c r="E20" i="93"/>
  <c r="H19" i="93"/>
  <c r="E19" i="93"/>
  <c r="H18" i="93"/>
  <c r="E18" i="93"/>
  <c r="H17" i="93"/>
  <c r="E17" i="93"/>
  <c r="H16" i="93"/>
  <c r="E16" i="93"/>
  <c r="H15" i="93"/>
  <c r="E15" i="93"/>
  <c r="H14" i="93"/>
  <c r="E14" i="93"/>
  <c r="H13" i="93"/>
  <c r="H12" i="93"/>
  <c r="E12" i="93"/>
  <c r="H11" i="93"/>
  <c r="E11" i="93"/>
  <c r="H10" i="93"/>
  <c r="E10" i="93"/>
  <c r="H9" i="93"/>
  <c r="E9" i="93"/>
  <c r="H8" i="93"/>
  <c r="E8" i="93"/>
  <c r="H7" i="93"/>
  <c r="E7" i="93"/>
  <c r="H67" i="92"/>
  <c r="E67" i="92"/>
  <c r="H66" i="92"/>
  <c r="E66" i="92"/>
  <c r="H65" i="92"/>
  <c r="E65" i="92"/>
  <c r="H64" i="92"/>
  <c r="E64" i="92"/>
  <c r="H63" i="92"/>
  <c r="E63" i="92"/>
  <c r="H62" i="92"/>
  <c r="E62" i="92"/>
  <c r="H61" i="92"/>
  <c r="E61" i="92"/>
  <c r="H60" i="92"/>
  <c r="E60" i="92"/>
  <c r="H59" i="92"/>
  <c r="H58" i="92"/>
  <c r="E58" i="92"/>
  <c r="H57" i="92"/>
  <c r="E57" i="92"/>
  <c r="H56" i="92"/>
  <c r="E56" i="92"/>
  <c r="H55" i="92"/>
  <c r="E55" i="92"/>
  <c r="H52" i="92"/>
  <c r="E52" i="92"/>
  <c r="H51" i="92"/>
  <c r="E51" i="92"/>
  <c r="H50" i="92"/>
  <c r="E50" i="92"/>
  <c r="H49" i="92"/>
  <c r="E49" i="92"/>
  <c r="H48" i="92"/>
  <c r="E48" i="92"/>
  <c r="H47" i="92"/>
  <c r="D47" i="92"/>
  <c r="C47" i="92"/>
  <c r="H46" i="92"/>
  <c r="E46" i="92"/>
  <c r="H45" i="92"/>
  <c r="E45" i="92"/>
  <c r="H44" i="92"/>
  <c r="E44" i="92"/>
  <c r="H43" i="92"/>
  <c r="E43" i="92"/>
  <c r="H42" i="92"/>
  <c r="E42" i="92"/>
  <c r="H41" i="92"/>
  <c r="D41" i="92"/>
  <c r="C41" i="92"/>
  <c r="E41" i="92" s="1"/>
  <c r="H40" i="92"/>
  <c r="E40" i="92"/>
  <c r="H39" i="92"/>
  <c r="E39" i="92"/>
  <c r="H38" i="92"/>
  <c r="H35" i="92"/>
  <c r="E35" i="92"/>
  <c r="H34" i="92"/>
  <c r="E34" i="92"/>
  <c r="H33" i="92"/>
  <c r="E33" i="92"/>
  <c r="H32" i="92"/>
  <c r="E32" i="92"/>
  <c r="H31" i="92"/>
  <c r="E31" i="92"/>
  <c r="E30" i="92"/>
  <c r="H29" i="92"/>
  <c r="E29" i="92"/>
  <c r="H28" i="92"/>
  <c r="E28" i="92"/>
  <c r="H27" i="92"/>
  <c r="E27" i="92"/>
  <c r="H26" i="92"/>
  <c r="E26" i="92"/>
  <c r="H25" i="92"/>
  <c r="E25" i="92"/>
  <c r="E24" i="92"/>
  <c r="H23" i="92"/>
  <c r="E23" i="92"/>
  <c r="H22" i="92"/>
  <c r="E22" i="92"/>
  <c r="H21" i="92"/>
  <c r="E21" i="92"/>
  <c r="H20" i="92"/>
  <c r="E20" i="92"/>
  <c r="H19" i="92"/>
  <c r="H18" i="92"/>
  <c r="E18" i="92"/>
  <c r="H17" i="92"/>
  <c r="E17" i="92"/>
  <c r="H16" i="92"/>
  <c r="E16" i="92"/>
  <c r="H15" i="92"/>
  <c r="H14" i="92"/>
  <c r="E14" i="92"/>
  <c r="H13" i="92"/>
  <c r="E13" i="92"/>
  <c r="H12" i="92"/>
  <c r="E12" i="92"/>
  <c r="H11" i="92"/>
  <c r="E11" i="92"/>
  <c r="H10" i="92"/>
  <c r="E10" i="92"/>
  <c r="H9" i="92"/>
  <c r="E9" i="92"/>
  <c r="H8" i="92"/>
  <c r="E8" i="92"/>
  <c r="H7" i="92"/>
  <c r="E19" i="92"/>
  <c r="E15" i="92"/>
  <c r="D53" i="92"/>
  <c r="E47" i="92"/>
  <c r="H45" i="93"/>
  <c r="H34" i="93"/>
  <c r="H36" i="92"/>
  <c r="H30" i="92"/>
  <c r="H8" i="94"/>
  <c r="H38" i="94"/>
  <c r="E11" i="94"/>
  <c r="E17" i="94"/>
  <c r="H11" i="94"/>
  <c r="H14" i="94"/>
  <c r="H6" i="93"/>
  <c r="C53" i="92"/>
  <c r="H68" i="92"/>
  <c r="H53" i="92"/>
  <c r="E7" i="92"/>
  <c r="H24" i="92"/>
  <c r="E36" i="92"/>
  <c r="H43" i="93"/>
  <c r="B1" i="80"/>
  <c r="G24" i="80"/>
  <c r="G37" i="80" s="1"/>
  <c r="F24" i="80"/>
  <c r="E24" i="80"/>
  <c r="D24" i="80"/>
  <c r="C24" i="80"/>
  <c r="G14" i="80"/>
  <c r="F14" i="80"/>
  <c r="E14" i="80"/>
  <c r="D14" i="80"/>
  <c r="C14" i="80"/>
  <c r="G11" i="80"/>
  <c r="F11" i="80"/>
  <c r="E11" i="80"/>
  <c r="D11" i="80"/>
  <c r="C11" i="80"/>
  <c r="G8" i="80"/>
  <c r="G21" i="80" s="1"/>
  <c r="F8" i="80"/>
  <c r="E8" i="80"/>
  <c r="D8" i="80"/>
  <c r="C8" i="80"/>
  <c r="G6" i="71"/>
  <c r="G13" i="71"/>
  <c r="F6" i="71"/>
  <c r="F13" i="71"/>
  <c r="E6" i="71"/>
  <c r="E13" i="71"/>
  <c r="D6" i="71"/>
  <c r="D13" i="71"/>
  <c r="C6" i="71"/>
  <c r="C13" i="71" s="1"/>
  <c r="B1" i="79"/>
  <c r="B1" i="36"/>
  <c r="B1" i="74"/>
  <c r="B1" i="64"/>
  <c r="B1" i="35"/>
  <c r="B1" i="69"/>
  <c r="B1" i="77"/>
  <c r="B1" i="28"/>
  <c r="B1" i="73"/>
  <c r="B1" i="72"/>
  <c r="B1" i="52"/>
  <c r="B1" i="71"/>
  <c r="B1" i="6"/>
  <c r="B1" i="107"/>
  <c r="H14" i="74"/>
  <c r="S21" i="35"/>
  <c r="S20" i="35"/>
  <c r="S19" i="35"/>
  <c r="S18" i="35"/>
  <c r="S17" i="35"/>
  <c r="S16" i="35"/>
  <c r="S15" i="35"/>
  <c r="S14" i="35"/>
  <c r="S13" i="35"/>
  <c r="S12" i="35"/>
  <c r="S11" i="35"/>
  <c r="S10" i="35"/>
  <c r="S9" i="35"/>
  <c r="S8" i="35"/>
  <c r="S22" i="35" s="1"/>
  <c r="D22" i="35"/>
  <c r="E22" i="35"/>
  <c r="F22" i="35"/>
  <c r="G22" i="35"/>
  <c r="H22" i="35"/>
  <c r="I22" i="35"/>
  <c r="J22" i="35"/>
  <c r="K22" i="35"/>
  <c r="L22" i="35"/>
  <c r="M22" i="35"/>
  <c r="N22" i="35"/>
  <c r="O22" i="35"/>
  <c r="P22" i="35"/>
  <c r="Q22" i="35"/>
  <c r="R22" i="35"/>
  <c r="C22" i="35"/>
  <c r="G22" i="74"/>
  <c r="H22" i="74" s="1"/>
  <c r="F22" i="74"/>
  <c r="V7" i="64"/>
  <c r="H9" i="74"/>
  <c r="H10" i="74"/>
  <c r="H11" i="74"/>
  <c r="H12" i="74"/>
  <c r="H13" i="74"/>
  <c r="H15" i="74"/>
  <c r="H16" i="74"/>
  <c r="H17" i="74"/>
  <c r="H18" i="74"/>
  <c r="H19" i="74"/>
  <c r="H20" i="74"/>
  <c r="H21" i="74"/>
  <c r="T21" i="64"/>
  <c r="U21" i="64"/>
  <c r="V9" i="64"/>
  <c r="D22" i="74"/>
  <c r="E22" i="74"/>
  <c r="C44" i="28"/>
  <c r="C53" i="28" s="1"/>
  <c r="B10" i="105" s="1"/>
  <c r="C32" i="28"/>
  <c r="C31" i="28"/>
  <c r="C42" i="28" s="1"/>
  <c r="B9" i="105" s="1"/>
  <c r="C21" i="64"/>
  <c r="D21" i="64"/>
  <c r="E21" i="64"/>
  <c r="F21" i="64"/>
  <c r="G21" i="64"/>
  <c r="H21" i="64"/>
  <c r="I21" i="64"/>
  <c r="J21" i="64"/>
  <c r="K21" i="64"/>
  <c r="L21" i="64"/>
  <c r="M21" i="64"/>
  <c r="N21" i="64"/>
  <c r="O21" i="64"/>
  <c r="P21" i="64"/>
  <c r="Q21" i="64"/>
  <c r="R21" i="64"/>
  <c r="S21" i="64"/>
  <c r="V8" i="64"/>
  <c r="V10" i="64"/>
  <c r="V11" i="64"/>
  <c r="V12" i="64"/>
  <c r="V13" i="64"/>
  <c r="V21" i="64" s="1"/>
  <c r="V14" i="64"/>
  <c r="V15" i="64"/>
  <c r="V16" i="64"/>
  <c r="V17" i="64"/>
  <c r="V18" i="64"/>
  <c r="V19" i="64"/>
  <c r="V20" i="64"/>
  <c r="C48" i="28"/>
  <c r="C36" i="28"/>
  <c r="C12" i="28"/>
  <c r="C6" i="28"/>
  <c r="B2" i="93"/>
  <c r="B2" i="97"/>
  <c r="B2" i="69"/>
  <c r="B2" i="92"/>
  <c r="B2" i="36"/>
  <c r="B2" i="74"/>
  <c r="B2" i="95"/>
  <c r="B2" i="94"/>
  <c r="B2" i="103"/>
  <c r="B2" i="73"/>
  <c r="B2" i="77"/>
  <c r="B2" i="102"/>
  <c r="C5" i="6"/>
  <c r="B2" i="80"/>
  <c r="B2" i="101"/>
  <c r="B2" i="64"/>
  <c r="B2" i="99"/>
  <c r="B2" i="35"/>
  <c r="B2" i="104"/>
  <c r="B2" i="100"/>
  <c r="B2" i="72"/>
  <c r="B2" i="96"/>
  <c r="B2" i="98"/>
  <c r="B2" i="52"/>
  <c r="B2" i="79"/>
  <c r="B2" i="28"/>
  <c r="F5" i="6"/>
  <c r="B2" i="71"/>
  <c r="G5" i="71" s="1"/>
  <c r="E5" i="6"/>
  <c r="D5" i="6"/>
  <c r="G5" i="6"/>
  <c r="G39" i="80" l="1"/>
  <c r="E14" i="94"/>
  <c r="H34" i="97"/>
  <c r="H22" i="95"/>
  <c r="H21" i="96"/>
  <c r="Q8" i="37"/>
  <c r="C10" i="79"/>
  <c r="I34" i="37"/>
  <c r="C12" i="79" s="1"/>
  <c r="C14" i="79" s="1"/>
  <c r="C32" i="79" s="1"/>
  <c r="C68" i="69"/>
  <c r="C29" i="28"/>
  <c r="B8" i="105" s="1"/>
  <c r="B7" i="105" s="1"/>
  <c r="B6" i="105"/>
  <c r="B16" i="105"/>
  <c r="B14" i="105" s="1"/>
  <c r="E20" i="72"/>
  <c r="C37" i="72"/>
  <c r="E37" i="72"/>
  <c r="C5" i="73" s="1"/>
  <c r="C8" i="73" s="1"/>
  <c r="C13" i="73" s="1"/>
  <c r="B18" i="105"/>
  <c r="D20" i="77"/>
  <c r="D8" i="77"/>
  <c r="D7" i="77"/>
  <c r="D19" i="77"/>
  <c r="D9" i="77"/>
  <c r="D21" i="77"/>
  <c r="D16" i="77"/>
  <c r="D17" i="77"/>
  <c r="D15" i="77"/>
  <c r="D12" i="77"/>
  <c r="D13" i="77"/>
  <c r="D11" i="77"/>
  <c r="E45" i="93"/>
  <c r="E43" i="93"/>
  <c r="E68" i="92"/>
  <c r="E59" i="92"/>
  <c r="D69" i="92"/>
  <c r="E53" i="92"/>
  <c r="C69" i="92"/>
  <c r="E69" i="92" s="1"/>
  <c r="C15" i="98"/>
  <c r="D15" i="98"/>
  <c r="I24" i="36"/>
  <c r="I25" i="36" s="1"/>
  <c r="J24" i="36"/>
  <c r="K25" i="36"/>
  <c r="F5" i="71"/>
  <c r="D5" i="71"/>
  <c r="E5" i="71"/>
  <c r="J25" i="36"/>
  <c r="H24" i="36"/>
  <c r="H25" i="36" s="1"/>
  <c r="G24" i="36"/>
  <c r="G25" i="36" s="1"/>
  <c r="F24" i="36"/>
  <c r="F25" i="36" s="1"/>
  <c r="C5" i="71"/>
  <c r="C34" i="79" l="1"/>
  <c r="B19" i="105"/>
  <c r="B21" i="105"/>
  <c r="B23" i="105"/>
  <c r="B22" i="10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1200-000001000000}">
      <text>
        <r>
          <rPr>
            <b/>
            <sz val="9"/>
            <color indexed="81"/>
            <rFont val="Tahoma"/>
            <family val="2"/>
          </rPr>
          <t>Author:</t>
        </r>
        <r>
          <rPr>
            <sz val="9"/>
            <color indexed="81"/>
            <rFont val="Tahoma"/>
            <family val="2"/>
          </rPr>
          <t xml:space="preserve">
თუ სებ-ის </t>
        </r>
      </text>
    </comment>
  </commentList>
</comments>
</file>

<file path=xl/sharedStrings.xml><?xml version="1.0" encoding="utf-8"?>
<sst xmlns="http://schemas.openxmlformats.org/spreadsheetml/2006/main" count="1643" uniqueCount="1031">
  <si>
    <t>a</t>
  </si>
  <si>
    <t>b</t>
  </si>
  <si>
    <t>c</t>
  </si>
  <si>
    <t>d</t>
  </si>
  <si>
    <t>e</t>
  </si>
  <si>
    <t>f</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</si>
  <si>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</si>
  <si>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</si>
  <si>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</si>
  <si>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</si>
  <si>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</si>
  <si>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</si>
  <si>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</si>
  <si>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</si>
  <si>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</si>
  <si>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</si>
  <si>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</si>
  <si>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</si>
  <si>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</si>
  <si>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</si>
  <si>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</si>
  <si>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გარესაბალანსო ელემენტები</t>
  </si>
  <si>
    <t>ძირითადი პირველადი კაპიტალი</t>
  </si>
  <si>
    <t>დამატებითი პირველადი კაპიტალი</t>
  </si>
  <si>
    <t>მეორადი კაპიტალი</t>
  </si>
  <si>
    <t>N</t>
  </si>
  <si>
    <t>ლარი</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</si>
  <si>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</si>
  <si>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</si>
  <si>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</si>
  <si>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</si>
  <si>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</si>
  <si>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</si>
  <si>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</si>
  <si>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</si>
  <si>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</si>
  <si>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</si>
  <si>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</si>
  <si>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</si>
  <si>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</si>
  <si>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</si>
  <si>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</si>
  <si>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</si>
  <si>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</si>
  <si>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</si>
  <si>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</si>
  <si>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</si>
  <si>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</si>
  <si>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</si>
  <si>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</si>
  <si>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</si>
  <si>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</si>
  <si>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</si>
  <si>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</si>
  <si>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</si>
  <si>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</si>
  <si>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</si>
  <si>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</si>
  <si>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</si>
  <si>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</si>
  <si>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</si>
  <si>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</si>
  <si>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</si>
  <si>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</si>
  <si>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</si>
  <si>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</si>
  <si>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სულ</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</si>
  <si>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</si>
  <si>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</si>
  <si>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</si>
  <si>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</si>
  <si>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</si>
  <si>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</si>
  <si>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კონტრაგენტთან დაკავშირებული საკრედიტო რისკის მიხედვით შეწონილი რისკის პოზიციები</t>
  </si>
  <si>
    <t>საზედამხედველო კაპიტალი</t>
  </si>
  <si>
    <t>პირველადი კაპიტალი</t>
  </si>
  <si>
    <t>ლარებით</t>
  </si>
  <si>
    <t>უცხ.ვალუტა</t>
  </si>
  <si>
    <t>სხვა ვალდებულებები</t>
  </si>
  <si>
    <t>უცხ. ვალუტა</t>
  </si>
  <si>
    <t>ინფორმაცია ბანკის სამეთვალყურეო საბჭოს, დირექტორატის და აქციონერთა შესახებ</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</si>
  <si>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</si>
  <si>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</si>
  <si>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</si>
  <si>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აქტივები</t>
  </si>
  <si>
    <t>ნაღდი ფული</t>
  </si>
  <si>
    <t>ფულადი სახსრები საქართველოს ეროვნულ ბანკში</t>
  </si>
  <si>
    <t>ფულადი სახსრები სხვა ბანკებში</t>
  </si>
  <si>
    <t>სხვა აქტივები</t>
  </si>
  <si>
    <t>ნასესხები სახსრები</t>
  </si>
  <si>
    <t>სუბორდინირებული ვალდებულებები</t>
  </si>
  <si>
    <t>საემისიო კაპიტალი</t>
  </si>
  <si>
    <t>გაუნაწილებელი მოგება</t>
  </si>
  <si>
    <t>ვალდებულებები</t>
  </si>
  <si>
    <t>სააქციო კაპიტალი</t>
  </si>
  <si>
    <t>საზედამხედველო კაპიტალი (მოცულობა, ლარი)</t>
  </si>
  <si>
    <t>რისკის მიხედვით შეწონილი რისკის პოზიციები</t>
  </si>
  <si>
    <t>ბანკი:</t>
  </si>
  <si>
    <t>თარიღი:</t>
  </si>
  <si>
    <t>ბაზელ III-ზე დაფუძნებული ჩარჩოს მიხედვით</t>
  </si>
  <si>
    <t>საოპერაციო რისკის მიხედვით შეწონილი რისკის პოზიციები</t>
  </si>
  <si>
    <t>საკრედიტო რისკი მიხედვით შეწონილი რისკის პოზიციები</t>
  </si>
  <si>
    <t>საბაზრო რისკის მიხედვით შეწონილი რისკის პოზიციები</t>
  </si>
  <si>
    <t>საანგარიშგებო პერიოდი</t>
  </si>
  <si>
    <t>წინა წლის შესაბამისი პერიოდი</t>
  </si>
  <si>
    <t>კრედიტის დაფინანსებული უზრუნველყოფა</t>
  </si>
  <si>
    <t>კრედიტის დაუფინანსებელი უზრუნველყოფა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</si>
  <si>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</si>
  <si>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</si>
  <si>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</si>
  <si>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</si>
  <si>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</si>
  <si>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</si>
  <si>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</si>
  <si>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</si>
  <si>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</si>
  <si>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</si>
  <si>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</si>
  <si>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</si>
  <si>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</si>
  <si>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</si>
  <si>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</si>
  <si>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</si>
  <si>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</si>
  <si>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</si>
  <si>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</si>
  <si>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</si>
  <si>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კომერციული ბანკების მიმართ</t>
  </si>
  <si>
    <t>ძირითადი მაჩვენებლები</t>
  </si>
  <si>
    <t>წმინდა საპროცენტო მარჟა</t>
  </si>
  <si>
    <t xml:space="preserve">   </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</si>
  <si>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</si>
  <si>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 საბალანსო ღირებულებები </t>
  </si>
  <si>
    <t xml:space="preserve">სტანდარტიზებული საზედამხედველო ანგარიშგების საბალანსო ელემენტები </t>
  </si>
  <si>
    <t>g</t>
  </si>
  <si>
    <t>h</t>
  </si>
  <si>
    <t>i</t>
  </si>
  <si>
    <t>j</t>
  </si>
  <si>
    <t>k</t>
  </si>
  <si>
    <t>l</t>
  </si>
  <si>
    <t>ბალანსგარეშე ანგარიშგების უწყისი</t>
  </si>
  <si>
    <t>საკრედიტო რისკის მიტიგაცია</t>
  </si>
  <si>
    <t>ოქროს სტანდარტული ზოდი ან მისი ექვივალენტი</t>
  </si>
  <si>
    <t>სხვა ერთეულები</t>
  </si>
  <si>
    <t>საკრედიტო რისკის მიხედვით შეწონილი რისკის პოზიციები</t>
  </si>
  <si>
    <t>საკრედიტო რისკის მიხედვით შეწონილი რისკის პოზიციები საკრედიტო რისკის მიტიგაციამდე</t>
  </si>
  <si>
    <t>1.1.1</t>
  </si>
  <si>
    <t>სულ რისკის მიხედვით შეწონილი რისკის პოზიციები</t>
  </si>
  <si>
    <t>პილარ 3-ის კვარტალური ანგარიშგება</t>
  </si>
  <si>
    <t>ბანკის სრული დასახელება</t>
  </si>
  <si>
    <t>ბანკის სამეთვალყურეო საბჭოს თავმჯდომარე</t>
  </si>
  <si>
    <t>ბანკის გენერალური დირექტორი</t>
  </si>
  <si>
    <t>ბანკის ვებ-გვერდი</t>
  </si>
  <si>
    <t>სარჩევი</t>
  </si>
  <si>
    <t>საბალანსო უწყისი</t>
  </si>
  <si>
    <t>მოგება-ზარალის ანგარიშგება</t>
  </si>
  <si>
    <t xml:space="preserve">ბალანსგარეშე ანგარიშების უწყისი </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</si>
  <si>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</si>
  <si>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</si>
  <si>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სულ საკრედიტო რისკის მიხედვით შეწონვას დაქვემდებარებული რისკის პოზიციები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</si>
  <si>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</si>
  <si>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საბალანსო უწყისისა და საზედამხედველო კაპიტალის ელემენტებს შორის კავშირები</t>
  </si>
  <si>
    <t>კავშირი Capital-ის ცხრილთან</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</si>
  <si>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</si>
  <si>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</si>
  <si>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</si>
  <si>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</si>
  <si>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</si>
  <si>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ბანკის მოთხოვნის უზრუნველყოფის მიზნით მიღებული გარანტიები</t>
  </si>
  <si>
    <t>5.3.1</t>
  </si>
  <si>
    <t>5.3.2</t>
  </si>
  <si>
    <t>5.3.3</t>
  </si>
  <si>
    <t>5.3.4</t>
  </si>
  <si>
    <t>5.3.5</t>
  </si>
  <si>
    <t>წარმოებული ფინანსური ინსტრუმენტები</t>
  </si>
  <si>
    <t>კაპიტალური დანახარჯების პოტენციური სახელშეკრულებო ვალდებულება</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</si>
  <si>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</si>
  <si>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ცხრილი N</t>
  </si>
  <si>
    <t>ცხრილი 1</t>
  </si>
  <si>
    <t>ცხრილი 5</t>
  </si>
  <si>
    <t>ცხრილი 6</t>
  </si>
  <si>
    <t>ცხრილი 7</t>
  </si>
  <si>
    <t>ცხრილი 8</t>
  </si>
  <si>
    <t>ცხრილი 9</t>
  </si>
  <si>
    <t>ცხრილი 10</t>
  </si>
  <si>
    <t>ცხრილი 11</t>
  </si>
  <si>
    <t>ცხრილი 12</t>
  </si>
  <si>
    <t>ცხრილი 13</t>
  </si>
  <si>
    <t>საბალანსო</t>
  </si>
  <si>
    <t>გარესაბალანსო</t>
  </si>
  <si>
    <t>m</t>
  </si>
  <si>
    <t>n</t>
  </si>
  <si>
    <t>o</t>
  </si>
  <si>
    <t>p</t>
  </si>
  <si>
    <t>q</t>
  </si>
  <si>
    <t xml:space="preserve">                                                                                                                                           რისკის წონები
აქტივების კლასები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</si>
  <si>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</si>
  <si>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საბალანსო ელემენტები - რისკის პოზიციების ღირებულება</t>
  </si>
  <si>
    <t xml:space="preserve">გარესაბალანსო ელემენტები კონვერსიის ფაქტორის გათვალისწინებით </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</si>
  <si>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</si>
  <si>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</si>
  <si>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სულ გარესაბალანსო ელემენტების საკრედიტო მიტიგაცია</t>
  </si>
  <si>
    <t>სულ საბალანსო ელემენტების საკრედიტო მიტიგაცია</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</si>
  <si>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</si>
  <si>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საკრედიტო რისკის მიტიგაცია 
(საბალანსო და გარესაბალანსო ელემენტები)</t>
  </si>
  <si>
    <t>სტანდარტიზებული მიდგომა - საკრედიტო რისკის მიტიგაცია</t>
  </si>
  <si>
    <t>სტანდარტიზებული მიდგომა - საკრედიტო რისკის მიტიგაციის ეფექტი</t>
  </si>
  <si>
    <t xml:space="preserve">გარესაბალანსო ელემენტები </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</si>
  <si>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</si>
  <si>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</si>
  <si>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</si>
  <si>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N92/04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</si>
  <si>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მაღალი ხარისხის ლიკვიდური აქტივები</t>
  </si>
  <si>
    <t>გადინება</t>
  </si>
  <si>
    <t>ფიზიკური პირების დეპოზიტები</t>
  </si>
  <si>
    <t>არაუზრუნველყოფილი საბითუმო დაფინანსება</t>
  </si>
  <si>
    <t>უზრუნველყოფილი დაფინანსება</t>
  </si>
  <si>
    <t>ბალანსგარეშე ვალდებულებები და წარმოებული ფინანსური ინსტრუმენტების წმინდა მოკლე პოზიცია</t>
  </si>
  <si>
    <t>სხვა გადინება</t>
  </si>
  <si>
    <t>ფულის მთლიანი გადინება</t>
  </si>
  <si>
    <t>შემოდინება</t>
  </si>
  <si>
    <t>უკურეპო ოპერაციები და ფასიანი ქაღალდების სესხება</t>
  </si>
  <si>
    <t>სხვა შემოდინება კონტრაგენტებიდან</t>
  </si>
  <si>
    <t>ფულის სხვა შემოდინება</t>
  </si>
  <si>
    <t>ფულის მთლიანი შემოდინება</t>
  </si>
  <si>
    <t>მთლიანი თანხა სებ-ის მეთოდოლოგიით (ლიმიტების გათვალისწინებით)</t>
  </si>
  <si>
    <t>მთლიანი თანხა ბაზელის მეთოდოლოგიით (ლიმიტების გათვალისწინებით)</t>
  </si>
  <si>
    <t>ფულის წმინდა გადინება</t>
  </si>
  <si>
    <t>ლიკვიდობის გადაფარვის კოეფიციენტი (%)</t>
  </si>
  <si>
    <t>მაღალი ხარისხის ლიკვიდური აქტივები (სულ)</t>
  </si>
  <si>
    <t>ფულის წმინდა გადინება (სულ)</t>
  </si>
  <si>
    <t>სხვა საკონტრაქტო გადინება</t>
  </si>
  <si>
    <t>ლიკვიდობის გადაფარვის კოეფიციენტი</t>
  </si>
  <si>
    <t>ცხრილი 14</t>
  </si>
  <si>
    <t xml:space="preserve">საკრედიტო რისკით შეწონვას დაქვემდებარებული საბალანსო ელემენტების ნომინალური ღირებულება </t>
  </si>
  <si>
    <t>*** სებ-ის მეთოდოლოგიით გაანგარიშებული კოეფიციენტები, რომელიც ბაზელის მეთოდოლოგიისგან განსხვავებით, უფრო მეტადაა კონცენტრირებული ლოკალურ რისკებზე.
იხილეთ ცხრილი 14. LCR. აღნიშნული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</si>
  <si>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ლიკვიდობის გადაფარვის კოეფიციენტი ***</t>
  </si>
  <si>
    <t>ცხრილი 9.1</t>
  </si>
  <si>
    <t>კაპიტალის ადეკვატურობის მოთხოვნები</t>
  </si>
  <si>
    <t>მინიმალური მოთხოვნები</t>
  </si>
  <si>
    <t>კოეფიციენტი</t>
  </si>
  <si>
    <t>თანხა (ლარი)</t>
  </si>
  <si>
    <t>პილარ 1-ის მოთხოვნები</t>
  </si>
  <si>
    <t>1.1</t>
  </si>
  <si>
    <t>ძირითადი პირველადი კაპიტალის მინიმალური მოთხოვნა</t>
  </si>
  <si>
    <t>1.2</t>
  </si>
  <si>
    <t>პირველადი კაპიტალის მინიმალური მოთხოვნა</t>
  </si>
  <si>
    <t>1.3</t>
  </si>
  <si>
    <t>საზედამხედველო კაპიტალის მინიმალური მოთხოვნა</t>
  </si>
  <si>
    <t>2</t>
  </si>
  <si>
    <t>კომბინირებული ბუფერი</t>
  </si>
  <si>
    <t>2.1</t>
  </si>
  <si>
    <t>2.2</t>
  </si>
  <si>
    <t>კონტრციკლური ბუფერი</t>
  </si>
  <si>
    <t>2.3</t>
  </si>
  <si>
    <t>სისტემური რისკის ბუფერი</t>
  </si>
  <si>
    <t>3</t>
  </si>
  <si>
    <t>6</t>
  </si>
  <si>
    <t>9.1</t>
  </si>
  <si>
    <t>3.1</t>
  </si>
  <si>
    <t>3.2</t>
  </si>
  <si>
    <t>3.3</t>
  </si>
  <si>
    <t>პილარ 2-ის მოთხოვნა პირველად კაპიტალზე</t>
  </si>
  <si>
    <t>* სებ-ის მეთოდოლოგიით გაანგარიშებული კოეფიციენტები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</si>
  <si>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შეუწონავი მონაცემები (დღიური საშუალო)</t>
  </si>
  <si>
    <t>სებ-ის მეთოდოლოგიით* შეწონილი მონაცემები (დღიური საშუალო)</t>
  </si>
  <si>
    <t>ბაზელის მეთოდოლოგიით შეწონილი მონაცემები (დღიური საშუალო)</t>
  </si>
  <si>
    <t>ლევერიჯის კოეფიციენტი</t>
  </si>
  <si>
    <t xml:space="preserve">საბალანსო ელემენტები </t>
  </si>
  <si>
    <t>(პირველადი კაპიტალიდან დაქვითული ელემენტები)</t>
  </si>
  <si>
    <t xml:space="preserve">სულ საბალანსო ელემენტები </t>
  </si>
  <si>
    <t>წარმოებული ინსტრუმენტები</t>
  </si>
  <si>
    <t xml:space="preserve">წარმოებული ინსტრუმენტები ჩანაცვლების ღირებულება </t>
  </si>
  <si>
    <t>მოსალოდნელი საკრედიტო რისკის პოზიციები</t>
  </si>
  <si>
    <t xml:space="preserve">წარმოებული ინსტრუმენტების სანაცვლოდ მიღებული უზრუნველყოფების ღირებულება  </t>
  </si>
  <si>
    <t>სულ წარმოებული ინსტრუმენტები</t>
  </si>
  <si>
    <t>ფასიანი ქაღალდებით დაფინანსებული ტრანზაქციები</t>
  </si>
  <si>
    <t xml:space="preserve">ფასიანი ქაღალდებით დაფინანსებული ტრანზაქციების მთლიანი სააღრიცხვო ღირებულება </t>
  </si>
  <si>
    <t>(მისაღები და გადასახდელი თანხების ურთიერთგაქვითვა)</t>
  </si>
  <si>
    <t xml:space="preserve">კონტრაჰენტის საკრედიტო რისკთან დაკავშირებული დამატებითი ღირებულება </t>
  </si>
  <si>
    <t>განსხვავებული მიდგომა კონტრაგენტის საკრედიტო რისკის მიმართ ფასიანი ქაღალდებით დაფინანსებული ტრანზაქციებისთვის</t>
  </si>
  <si>
    <t>საშუამავლო ტრანზაქციები</t>
  </si>
  <si>
    <t>(საშუამავლო ტრანზაქციების დაქვითვები)</t>
  </si>
  <si>
    <t>სულ ფასიანი ქაღალდებით დაფინანსებული ტრანზაქციები</t>
  </si>
  <si>
    <t>გარესაბალანსო რისკის პოზიციები</t>
  </si>
  <si>
    <t>გარესაბალანსო ელემენტების ნომინალური ღირებულება</t>
  </si>
  <si>
    <t>(გარესაბალანსო ელემენტების საკრედიტო კონვერსიის ფაქტორის ეფექტი)</t>
  </si>
  <si>
    <t xml:space="preserve">სულ გარესაბალანსო ელემენტები </t>
  </si>
  <si>
    <t>საბალანსო და გარესაბალანსო ელემენტების ნებადართული დაქვითვები</t>
  </si>
  <si>
    <t>(შიდაჯგუფური რისკის პოზიციების დაქვითვა)</t>
  </si>
  <si>
    <t>(საჯარო დაწესებულებების მიმართ არსებული რისკის პოზიციების დაქვითვა)</t>
  </si>
  <si>
    <t>კაპიტალი და მთლიანი რისკის პოზიციები</t>
  </si>
  <si>
    <t>მთლიანი რისკის პოზიციები ლევერიჯის კოეფიციენტის მიზნებისთვის</t>
  </si>
  <si>
    <t>გარდამავალი მიდგომები და აუღიარებელი ფიდუციარული აქტივები</t>
  </si>
  <si>
    <t>EU-23</t>
  </si>
  <si>
    <t>გარდამავალი მიდგომები კაპიტალის განსაზღვისთვის</t>
  </si>
  <si>
    <t>EU-24</t>
  </si>
  <si>
    <t xml:space="preserve">ფიდუციარული აქტივების მოცულობა რომლებიც აკლდება მთლიან რისკის პოზიციებს </t>
  </si>
  <si>
    <t>ცხრილი 15.1</t>
  </si>
  <si>
    <t>პილარ 2-ის მოთხოვნა საზედამხედველო კაპიტალზე</t>
  </si>
  <si>
    <t>ჯამური მოთხოვნები</t>
  </si>
  <si>
    <t>პილარ 2-ის მოთხოვნა</t>
  </si>
  <si>
    <t>პილარ 2-ის მოთხოვნა ძირითად პირველად კაპიტალზე</t>
  </si>
  <si>
    <t>პირველადი კაპიტალის კოეფიციენტი</t>
  </si>
  <si>
    <t>ძირითადი პირველადი კაპიტალის კოეფიციენტი</t>
  </si>
  <si>
    <t>საზედამხედველო კაპიტალის კოეფიციენტი</t>
  </si>
  <si>
    <t>ძირითადი პირველადი კაპიტალის ჯამური მოთხოვნა</t>
  </si>
  <si>
    <t>პირველადი კაპიტალის ჯამური მოთხოვნა</t>
  </si>
  <si>
    <t>საზედამხედველო კაპიტალის ჯამური მოთხოვნა</t>
  </si>
  <si>
    <t>რისკის მიხედვით შეწონილი მთლიანი რისკის პოზიციები (ბაზელ III-ზე დაფუძნებული ჩარჩოს მიხედვით)</t>
  </si>
  <si>
    <t>რისკის მიხედვით შეწონილი მთლიანი რისკის პოზიციები (მოცულობა, ლარი)</t>
  </si>
  <si>
    <t>დამოუკიდებლობის სტატუსი</t>
  </si>
  <si>
    <t>პოზიციის დასახელება/კონტროლს დაქვემდებარებული მიმართულება ბანკში</t>
  </si>
  <si>
    <t>კაპიტალის ადეკვატურობის კოეფიციენტები (%)</t>
  </si>
  <si>
    <t>წმინდა სტაბილური დაფინანსების კოეფიციენტი</t>
  </si>
  <si>
    <t>შეუწონავი ღირებულება ნარჩენი ვადიანობის მიხედვით</t>
  </si>
  <si>
    <t>შეწონილი ღირებულება</t>
  </si>
  <si>
    <t>უვადო*</t>
  </si>
  <si>
    <t>&lt; 6 თვე</t>
  </si>
  <si>
    <t>6 თვიდან  1 წლამდე</t>
  </si>
  <si>
    <t>&gt;= 1 წელი</t>
  </si>
  <si>
    <t>ხელმისაწვდომი სტაბილური დაფინანსება</t>
  </si>
  <si>
    <t>კაპიტალი:</t>
  </si>
  <si>
    <t>1 წელზე მეტი ნარჩენი ვადიანობის გამოუთხოვადი ვალდებულებები</t>
  </si>
  <si>
    <t>ფიზიკური პირების გამოთხოვადი ან 1 წელზე ნაკლები ნარჩენი ვადიანობის გამოუთხოვადი დეპოზიტები</t>
  </si>
  <si>
    <t>რეზიდენტი</t>
  </si>
  <si>
    <t>არარეზიდენტი</t>
  </si>
  <si>
    <t>საბითუმო დაფინანება</t>
  </si>
  <si>
    <t>გამოთხოვადი ან 1 წელზე ნაკლები ნარჩენი ვადიანობის გამოუთხოვადი დაფინანსება, რომელიც მიღებულია სახელმწიფო ან მის კონტროლს დაქვემდებარებული საწარმოებიდან, საერთაშორისო საფინანსო ინსტიტუტებიდან და იურიდიული პირების მხრიდან, გარდა საფინანსო სექტორის წარმომადგენლებისა</t>
  </si>
  <si>
    <t>გამოთხოვადი ან 1 წელზე ნაკლები ნარჩენი ვადინობის გამოუთხოვადი დაფინანსება, რომელიც მიღებულია ცენტრალური ბანკებიდან და სხვა ფინანსური ინსტიტუტებიდან</t>
  </si>
  <si>
    <t>ურთიერთდაკავშირებული ვალდებულებები</t>
  </si>
  <si>
    <t>დერივატივებთან დაკავშირებული ვალდებულებები</t>
  </si>
  <si>
    <t>ყველა სხვა ვალდებულებები და კაპიტალის ინსტრუმენტები, რომლებიც არ შედის ზემოთ აღნიშნულ კატეგორიებში</t>
  </si>
  <si>
    <t>სულ ხელმისაწვდომი სტაბილური დაფინანსება</t>
  </si>
  <si>
    <t>სტაბილური დაფინანსების საჭიროება</t>
  </si>
  <si>
    <t>სტანდარტულად კლასიფიცირებული სესხები და ფასიანი ქაღალდები:</t>
  </si>
  <si>
    <t>ფინანსურ ინსტიტუტებზე გაცემული სესხები და დეპოზიტები, რომლებიც უზრუნველყოფილია პირველი დონის ლიკვიდური აქტივებით</t>
  </si>
  <si>
    <t>ფინანსურ ინსტიტუტებზე გაცემული სესხები და დეპოზიტები, რომლებიც არ არის უზრუნველყოფილი ან უზრუნველყოფილია არა პირველი დონის ლიკვიდური აქტივებით</t>
  </si>
  <si>
    <t>არაფინანსურ ინსტიტუტებსა და ფიზიკურ პირებზე გაცემული სესხები, მათ შორის:</t>
  </si>
  <si>
    <t>რომლებსაც 35% ან ნაკლები წონა ენიჭება</t>
  </si>
  <si>
    <t>საცხოვრებელი ქონებით უზრუნველყოფილი მოთხოვნები, მათ შორის:</t>
  </si>
  <si>
    <t>ფასიანი ქაღალდები, რომლებიც არ კლასიფიცირდება მაღალი ხარისხის ლიკვიდურ აქტივებად</t>
  </si>
  <si>
    <t>ურთიერთდაკავშირებული აქტივები</t>
  </si>
  <si>
    <t>დერივატივებთან დაკავშირებული აქტივები</t>
  </si>
  <si>
    <t>ყველა სხვა აქტივი, რომელიც არ შედის ზემოაღნიშნულ სდს კატეგორიებში</t>
  </si>
  <si>
    <t>გარებალანსური მუხლები</t>
  </si>
  <si>
    <t>სულ სტაბილური დაფინანსების საჭიროება</t>
  </si>
  <si>
    <t>*უვადო დროით კალათაში დაკლასიფიცირდება ისეთი მუხლები, რომლებსაც არ გააჩნიათ განსაზღვრული ვადინობა. მაგალითად, კაპიტალის უვადო ინსტრუმენტები, მიმდინარე/მოთხოვნამდე დეპოზიტები და ა.შ.</t>
  </si>
  <si>
    <t>წმინდა სტაბილური დაფინანსების კოეფიციენტი (%)</t>
  </si>
  <si>
    <t>ცხრილი 16</t>
  </si>
  <si>
    <t>ცხრილი 17</t>
  </si>
  <si>
    <t xml:space="preserve">                                                                                                       განაწილება  ნარჩენი ვადიანობის მიხედვით                                                                              რისკის კლასები</t>
  </si>
  <si>
    <t>საბალანსო აქტივების რისკის პოზიციის ღირებულება</t>
  </si>
  <si>
    <t xml:space="preserve">მოთხოვნამდე </t>
  </si>
  <si>
    <t>≤ 1 წელი</t>
  </si>
  <si>
    <t xml:space="preserve">&gt; 1 წელი ≤ 5 წელი </t>
  </si>
  <si>
    <t>&gt; 5 წელი</t>
  </si>
  <si>
    <t>სხვა ერთეულები:</t>
  </si>
  <si>
    <t>ცხრილი 18</t>
  </si>
  <si>
    <t>ა</t>
  </si>
  <si>
    <t>ბ</t>
  </si>
  <si>
    <t>გ</t>
  </si>
  <si>
    <t>დ</t>
  </si>
  <si>
    <t>ე</t>
  </si>
  <si>
    <t>ვ</t>
  </si>
  <si>
    <t>ზ</t>
  </si>
  <si>
    <t>თ</t>
  </si>
  <si>
    <t>ი</t>
  </si>
  <si>
    <t>კუმულატიური ჩამოწერა ანგარიშგების პერიოდზე</t>
  </si>
  <si>
    <t>მათ შორის სესხები და სხვა აქტივები - უმოქმედო</t>
  </si>
  <si>
    <t>მათ შორის სესხები და სხვა აქტივები - გარდა უმოქმედოსი</t>
  </si>
  <si>
    <t>ვადაგადაცილებული სესხები*</t>
  </si>
  <si>
    <t>მათ შორის: სესხები</t>
  </si>
  <si>
    <t>მათ შორის: სავალო ფასიანი ქაღალდები</t>
  </si>
  <si>
    <t>ცხრილი 19</t>
  </si>
  <si>
    <t>სახელმწიფო ორგანიზაციები</t>
  </si>
  <si>
    <t>საფინანსო ინსტიტუტები</t>
  </si>
  <si>
    <t>უძრავი ქონების დეველოპმენტი</t>
  </si>
  <si>
    <t>უძრავი ქონების მენეჯმენტი</t>
  </si>
  <si>
    <t>სამშენებლო კომპანიები (არა დეველოპერები)</t>
  </si>
  <si>
    <t>სამშენებლო მასალების მოპოვება, წარმოება და ვაჭრობა</t>
  </si>
  <si>
    <t>სამომხმარებლო საქონლით ვაჭრობა</t>
  </si>
  <si>
    <t>სამომხმარებლო საქონლის წარმოება</t>
  </si>
  <si>
    <t>ხანგრძლივი მოხმარების სამომხმარებლო საქონლის წარმოება და ვაჭრობა</t>
  </si>
  <si>
    <t>ფეხსაცმლის, ტანსაცმლისა და ტექსტილის წარმოება და ვაჭრობა</t>
  </si>
  <si>
    <t>ვაჭრობა (სხვა)</t>
  </si>
  <si>
    <t>წარმოება (სხვა)</t>
  </si>
  <si>
    <t>სასტუმროები და ტურიზმი</t>
  </si>
  <si>
    <t>რესტორნები, ბარები, კაფეები და სწრაფი კვების ობიექტები</t>
  </si>
  <si>
    <t>მძიმე მრეწველობა</t>
  </si>
  <si>
    <t>ბენზინგასამართი სადგურები და ბენზინის იმპორტიორები</t>
  </si>
  <si>
    <t>ენერგეტიკა</t>
  </si>
  <si>
    <t>ავტომობილების დილერები</t>
  </si>
  <si>
    <t>ჯანდაცვა</t>
  </si>
  <si>
    <t>ფარმაცევტიკა</t>
  </si>
  <si>
    <t>ტელეკომუნიკაცია</t>
  </si>
  <si>
    <t>სერვისი</t>
  </si>
  <si>
    <t>სოფლის მეურნეობის სექტორი</t>
  </si>
  <si>
    <t>სხვა</t>
  </si>
  <si>
    <t xml:space="preserve">აქტივები, რომლებზეც არ არის აღრიცხული დაფარვის წყაროს სექტორი </t>
  </si>
  <si>
    <t>ცხრილი 20</t>
  </si>
  <si>
    <t>აქტივების ჩამოწერის შედეგად</t>
  </si>
  <si>
    <t>ცხრილი 21</t>
  </si>
  <si>
    <t>უმოქმედო სესხების ცვლილება</t>
  </si>
  <si>
    <t>უმოქმედო სესხების მთლიანი ღირებულება</t>
  </si>
  <si>
    <t>უმოქმედო სესხების შემცირებასთან დაკავშირებული წმინდა კუმულატიური ამოღება</t>
  </si>
  <si>
    <t>საწყისი ბალანსი</t>
  </si>
  <si>
    <t>პერიოდის მანძილზე უმოქმედოდ კლასიფიცირებული სესხების ზრდა</t>
  </si>
  <si>
    <t>პერიოდის მანძილზე 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</si>
  <si>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პერიოდის მანძილზე უმოქმედოდ კლასიფიცირებული სესხების შემცირება</t>
  </si>
  <si>
    <t>პერიოდის მანძილზე უმოქმედოდ კლასიფიცირებული სესხების შემცირება, ნაწილობრივი ან სრული დაფარვის გზით</t>
  </si>
  <si>
    <t>პერიოდის მანძილზე უმოქმედოდ კლასიფიცირებული სესხების შემცირება, უზრუნველყოფის დასაკუთრების გზით</t>
  </si>
  <si>
    <t>პერიოდის მანძილზე უმოქმედოდ კლასიფიცირებული სესხების შემცირება, მათი გაყიდვის გზით</t>
  </si>
  <si>
    <t>პერიოდის მანძილზე უმოქმედოდ კლასიფიცირებული სესხების შემცირება, მათი ჩამოწერის გზით</t>
  </si>
  <si>
    <t>პერიოდის მანძილზე უმოქმედოდ კლასიფიცირებული სესხების შემცირება, სხვა ცვლილებით</t>
  </si>
  <si>
    <t>პერიოდის მანძილზე 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</si>
  <si>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ბალანსი პერიოდის ბოლოს</t>
  </si>
  <si>
    <t>ცხრილი 22</t>
  </si>
  <si>
    <t>ვადაგადაცილება ≤ 30 დღეზე</t>
  </si>
  <si>
    <t>სესხები</t>
  </si>
  <si>
    <t>ცენტრალური ბანკები</t>
  </si>
  <si>
    <t>ცენტრალური მთავრობები</t>
  </si>
  <si>
    <t>საკრედიტო ინსტიტუტები</t>
  </si>
  <si>
    <t>სხვა ფინანსური კორპორაციები</t>
  </si>
  <si>
    <t>არაფინანსური კორპორაციები</t>
  </si>
  <si>
    <t>შინამეურნეობები</t>
  </si>
  <si>
    <t>სავალო ფასიანი ქაღალდები</t>
  </si>
  <si>
    <t>გარესაბალანსო ვალდებულებები</t>
  </si>
  <si>
    <t>ცხრილი 23</t>
  </si>
  <si>
    <t>სესხების მთლიანი ღირებულება</t>
  </si>
  <si>
    <t>უზრუნველყოფილი სესხები</t>
  </si>
  <si>
    <t>უძრავი ქონებით უზრუნველყოფილი სესხები</t>
  </si>
  <si>
    <t>1.1.1.1</t>
  </si>
  <si>
    <t>LTV ≤70%</t>
  </si>
  <si>
    <t>1.1.1.2</t>
  </si>
  <si>
    <t>LTV &gt;70% ≤85%</t>
  </si>
  <si>
    <t>1.1.1.3</t>
  </si>
  <si>
    <t>LTV &gt;85% ≤100%</t>
  </si>
  <si>
    <t>1.1.1.4</t>
  </si>
  <si>
    <t>LTV &gt;100%</t>
  </si>
  <si>
    <t>დაგირავებული უზრუნველყოფა</t>
  </si>
  <si>
    <t>1.3.1</t>
  </si>
  <si>
    <t>უზრუნველყოფის ღირებულება -  მინიმუმი სესხის მთლიან ღირებულებასა და უზრუნველყოფის საბაზრო ღირებულებას შორის</t>
  </si>
  <si>
    <t>1.3.1.1</t>
  </si>
  <si>
    <t>უზრუნველყოფის ღირებულება (უძრავი ქონება) -  მინიმუმი სესხის მთლიან ღირებულებასა და უზრუნველყოფის საბაზრო ღირებულებას შორის</t>
  </si>
  <si>
    <t>1.3.2</t>
  </si>
  <si>
    <t>უზრუნველყოფის ღირებულება -  სესხის მთლიანი ღირებულების ზემოთ</t>
  </si>
  <si>
    <t>1.3.2.1</t>
  </si>
  <si>
    <t>უზრუნველყოფის ღირებულება (უძრავი ქონება) -   სესხის მთლიანი ღირებულების ზემოთ</t>
  </si>
  <si>
    <t>სახელმწიფოს, სახელმწიფო დაწესებულების გარანტიით უზრუნველყოფილი ვალდებულებების ღირებულება</t>
  </si>
  <si>
    <t>ბანკის ან/და საფინანსო ინსტიტუტის გარანტიით უზრუნველყოფილი ვალდებულებების ღირებულება</t>
  </si>
  <si>
    <t>ცხრილი 24</t>
  </si>
  <si>
    <t xml:space="preserve">                                                                                                     სესხები
                                                                                                                                                                                                             სექტორი დაფარვის წყაროს მიხედვით</t>
  </si>
  <si>
    <t>მთლიანი ღირებულება</t>
  </si>
  <si>
    <t xml:space="preserve">სესხები, რომლებზეც არ არის აღრიცხული დაფარვის წყაროს სექტორი </t>
  </si>
  <si>
    <t>ცხრილი 25</t>
  </si>
  <si>
    <t>დეპოზიტით უზრუნველყოფილი ვალდებულებების  ღირებულება</t>
  </si>
  <si>
    <t>უძრავი ქონებით უზრუნველყოფილი ვალდებულებების  ღირებულება</t>
  </si>
  <si>
    <t>აქციებით/წილებით და სხვა ფასიანი ქაღალდებით უზრუნველყოფილი ვალდებულებების  ღირებულება</t>
  </si>
  <si>
    <t>სხვა უზრუნველყოფილი ვალდებულებების  ღირებულება</t>
  </si>
  <si>
    <t>სხვა მესამე პირის თავდებობით უზრუნველყოფილი ვალდებულებების  ღირებულება</t>
  </si>
  <si>
    <t>არაუზრუნველყოფილი ვალდებულებების  ღირებულება</t>
  </si>
  <si>
    <t xml:space="preserve">სესხები </t>
  </si>
  <si>
    <t>კორპორატიული სავალო ფასიანი ქაღალდები</t>
  </si>
  <si>
    <t>რისკის პოზიციის ღირებულება ნარჩენი ვადიანობის  და რისკის კლასების მიხედვით</t>
  </si>
  <si>
    <t>ვადაგადაცილებული სესხები* - ვადაგადაცილებული სესხები შეივსება როგორც მე-10 პუნქტში, ასევე გადანაწილდება იმ კლასებში სადაც ვადაგადაცილებულ პოზიციად კლასიფიცირებამდე აღირიცხებოდა. ორმაგი აღრიცხვის გამოსარიცხად ფორმულაში არ მონაწილეობს ვადაგადაცილებული სესხების სტრიქონი.</t>
  </si>
  <si>
    <t>განუსაზღვრელი დაფარვის ვადით</t>
  </si>
  <si>
    <t>სახელმწიფოს, სახელმწიფო დაწესებულების გარანტიით უზრუნველყოფილი სესხები</t>
  </si>
  <si>
    <t>ბანკის ან/და საფინანსო ინსტიტუტის გარანტიით უზრუნველყოფილი სესხები</t>
  </si>
  <si>
    <t>ცხრილი 26</t>
  </si>
  <si>
    <t>სატრანსპორტო სესხები</t>
  </si>
  <si>
    <t>სამომხმარებლო სესხები</t>
  </si>
  <si>
    <t>სწრაფი სესხები (Pay Day Loans)</t>
  </si>
  <si>
    <t>მომენტალური განვადება</t>
  </si>
  <si>
    <t>ოვერდრაფტები</t>
  </si>
  <si>
    <t>საკრედიტო ბარათები</t>
  </si>
  <si>
    <t>იპოთეკური სესხები</t>
  </si>
  <si>
    <t>იპოთეკური სესხები - დასრულებული უძრავი ქონების შეძენა</t>
  </si>
  <si>
    <t>იპოთეკური სესხები - მშენებლობა, მშენებლობის პროცესში მყოფი უძრავი ქონების შეძენა</t>
  </si>
  <si>
    <t>იპოთეკური სესხები - უძრავი ქონების რემონტისათვის</t>
  </si>
  <si>
    <t>საცალო ლომბარდული სესხები</t>
  </si>
  <si>
    <t>სტუდენტური სესხები</t>
  </si>
  <si>
    <t xml:space="preserve">სესხების რაოდენობა </t>
  </si>
  <si>
    <t>საცალო პროდუქტები</t>
  </si>
  <si>
    <t>სულ საცალო პროდუქტები</t>
  </si>
  <si>
    <t>საშუალო შეწონილი ეფექტური საპროცენტო განაკვეთი კვარტლის შიგნით გაცემულ სესხებზე</t>
  </si>
  <si>
    <t>საშუალო შეწონილი ნომინალური საპროცენტო განაკვეთი კვარტლის შიგნით გაცემულ სესხებზე</t>
  </si>
  <si>
    <t>მათ შორის: პენსიის ან სხვა სახელმწიფო სოციალური გასაცემელის გათვალისწინებით გაცემული სესხები</t>
  </si>
  <si>
    <t>ზოგადი და ხარისხობრივი ინფორმაცია საცალო პროდუქტებზე</t>
  </si>
  <si>
    <t>ზოგადი რეზერვები საკრედიტო რისკის მიხედვით შეწონილი რისკის პოზიციების მაქსიმუმ 1.25%–ის ოდენობით</t>
  </si>
  <si>
    <t>სხვა დაქვითვები</t>
  </si>
  <si>
    <t>საბალანსე ელემენტების ჯამური  ღირებულება საკრედიტო რისკის მიხედვით შეწონვის მიზნებისთვის კორექტირებებამდე</t>
  </si>
  <si>
    <t>საბალანსო და არასაბალანსო ელემენტების ჯამური ღირებულება საკრედიტო რისკის მიხედვით შეწონვის მიზნებისთვის კორექტირებებამდე</t>
  </si>
  <si>
    <t>ფინანსური მდგომარეობის ანგარიშგება</t>
  </si>
  <si>
    <t>სავაჭროდ გამიზნული ფინანსური აქტივები</t>
  </si>
  <si>
    <t>მათ შორის: წარმოებული ფინანსური ინსტრუმენტები</t>
  </si>
  <si>
    <t>სავალდებულო წესით რეალური ღირებულებით შეფასებული არასავაჭრო ფინანსური ინსტრუმენტები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</si>
  <si>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</si>
  <si>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</si>
  <si>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წილობრივი ინსტრუმენტები</t>
  </si>
  <si>
    <t>გაცემული სესხები და მოთხოვნები</t>
  </si>
  <si>
    <t>ამორტიზებული ღირებულებით შეფასებული ფინანსური აქტივები</t>
  </si>
  <si>
    <t>ინვესტიციები შვილობილ, მეკავშირე და ერთობლივ საწარმოებში</t>
  </si>
  <si>
    <t>გასაყიდად გამიზნული გრძელვადიანი აქტივები და გამსვლელი ჯგუფები</t>
  </si>
  <si>
    <t>მატერიალური აქტივები</t>
  </si>
  <si>
    <t>ძირითადი საშუალებები</t>
  </si>
  <si>
    <t>საინვესტიციო ქონება</t>
  </si>
  <si>
    <t>გუდვილი</t>
  </si>
  <si>
    <t>სხვა არამატერიალური აქტივები</t>
  </si>
  <si>
    <t>საგადასახადო აქტივები</t>
  </si>
  <si>
    <t>მიმდინარე საგადასახადო აქტივები</t>
  </si>
  <si>
    <t>გადავადებული საგადასახადო აქტივები</t>
  </si>
  <si>
    <t>მათ შორის: დასაკუთრებული ქონება</t>
  </si>
  <si>
    <t>მათ შორის: მისაღები დივიდენდები</t>
  </si>
  <si>
    <t>სულ აქტივები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</si>
  <si>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</si>
  <si>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მოგება-ზარალში ასახვით</t>
  </si>
  <si>
    <t>ამორტიზებული ღირებულებით შეფასებული ფინანსური ვალდებულებები</t>
  </si>
  <si>
    <t>დეპოზიტები</t>
  </si>
  <si>
    <t>გამოშვებული სავალო ფასიანი ქაღალდები</t>
  </si>
  <si>
    <t>სხვა ფინანსური ვალდებულებები</t>
  </si>
  <si>
    <t>ანარიცხები</t>
  </si>
  <si>
    <t>საგადასახადო ვალდებულებები</t>
  </si>
  <si>
    <t>მიმდინარე საგადასახადო ვალდებულებები</t>
  </si>
  <si>
    <t>გადავადებული საგადასახადო ვალდებულებები</t>
  </si>
  <si>
    <t>მათ შორის: გადასახდელი დივიდენდები</t>
  </si>
  <si>
    <t>სულ ვალდებულებები</t>
  </si>
  <si>
    <t>საკუთარი კაპიტალი</t>
  </si>
  <si>
    <t>პრივილეგრირებული აქციები</t>
  </si>
  <si>
    <t>(-) გამოსყიდული საკუთარი აქციები</t>
  </si>
  <si>
    <t>გამოშვებული წილობრივი ინსტრუმენტები, გარდა საკუთარი კაპიტალისა</t>
  </si>
  <si>
    <t>რთული ფინანსური ინსტრუმენტის წილობრივი კომპონენტი</t>
  </si>
  <si>
    <t>სხვა გამოშვებული წილობრივი ინსტრუმენტები</t>
  </si>
  <si>
    <t>აქციებზე დაფუძნებული გადახდის რეზერვი</t>
  </si>
  <si>
    <t>დაგროვილი სხვა სრული შემოსავალი</t>
  </si>
  <si>
    <t>გადაფასების რეზერვი</t>
  </si>
  <si>
    <t>რეალური ღირებულების ცვლილებები წილობრივ ინსტრუმენტებზე, რომლებიც შეფასებულია რეალური ღირებულებით, სხვა სრულ შემოსავალში ასახვით</t>
  </si>
  <si>
    <t>რეალური ღირებულებით სხვა სრულ შემოსავალში ასახული სავალო ინსტრუმენტების რეალური ღირებულების ცვლილებები</t>
  </si>
  <si>
    <t>სულ საკუთარი კაპიტალი</t>
  </si>
  <si>
    <t>სულ საკუთარი კაპიტალი და ვალდებულებები</t>
  </si>
  <si>
    <t>საპროცენტო შემოსავალი</t>
  </si>
  <si>
    <t>რეალური ღირებულებით შეფასებული არასავაჭრო ფინანსური ინსტრუმენტები სავალდებულო წესით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</si>
  <si>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 ზარალში ასახვით</t>
  </si>
  <si>
    <t>(საპროცენტო ხარჯები)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</si>
  <si>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</si>
  <si>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 ან ზარალში ასახვით)</t>
  </si>
  <si>
    <t>(ამორტიზებული ღირებულებით შეფასებული ფინანსური ვალდებულებები)</t>
  </si>
  <si>
    <t>(სხვა ვალდებულებები)</t>
  </si>
  <si>
    <t>შემოსავალი დივიდენდებიდან</t>
  </si>
  <si>
    <t>საკომისიო შემოსავალი</t>
  </si>
  <si>
    <t>(საკომისიო ხარჯი)</t>
  </si>
  <si>
    <t>წმინდა შემოსულობა ან (-) ზარალი იმ ფინანსური აქტივებისა და ვალდებულებების აღიარების შეწყვეტით, რომელიც არ არის შეფასებული რეალური ღირებულებით მოგება ან ზარალში ასახვით</t>
  </si>
  <si>
    <t>შემოსულობა ან (-) ზარალი სავაჭროდ გამიზნული ფინანსური აქტივებიდან და ვალდებულებებიდან,წმინდა</t>
  </si>
  <si>
    <t>შემოსულობა ან (-) ზარალი არასავაჭრო ფინანსური აქტივებიდან, რომელიც სავალდებულო წესით შეფასებულია რეალური ღირებულებით მოგება ან ზარალში ასახვით,წმინდა</t>
  </si>
  <si>
    <t>შემოსულობა ან (-) ზარალი საკუთარი შეხედულებისამებრ რეალური ღირებულებით შეფასებული ფინანსური აქტივებიდან და ვალდებულებებიდან, მოგება-ზარალში ასახვით,წმინდა</t>
  </si>
  <si>
    <t>საკურსო სხვაობა [შემოსულობა ან (-) ზარალი],წმინდა</t>
  </si>
  <si>
    <t>არაფინანსური აქტივების აღიარების შეწყვეტიდან მიღებული შემოსულობა ან (-) ზარალი,წმინდა</t>
  </si>
  <si>
    <t>სხვა საოპერაციო შემოსავალი</t>
  </si>
  <si>
    <t>(სხვა საოპერაციო ხარჯი)</t>
  </si>
  <si>
    <t>(ადმინისტრაციული ხარჯები)</t>
  </si>
  <si>
    <t>(შრომის ანაზღაურების ხარჯი)</t>
  </si>
  <si>
    <t>(სხვა ადმინისტრაციული ხარჯი)</t>
  </si>
  <si>
    <t>(ცვეთის და ამორტიზაციის ხარჯები)</t>
  </si>
  <si>
    <t>ფინანსური ინსტრუმენტების მოდოფიკაციით მიღებული შემოსულობა ან (-) ზარალი,წმინდა</t>
  </si>
  <si>
    <t>(ანარიცხები ან (-) ანარიცხების ანულირება)</t>
  </si>
  <si>
    <t>(გაცემული გარანტიები და შესრულების პირობა)</t>
  </si>
  <si>
    <t>(სხვა ანარიცხები)</t>
  </si>
  <si>
    <t>(გაუფასურება ან (-) გაუფასურების ანულირება იმ ფინანსური აქტივების, რომლებიც შეფასებული არ არის რეალური ღირებულებით,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</si>
  <si>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</si>
  <si>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(ამორტიზებული ღირებულებით შეფასებული ფინანსური აქტივები)</t>
  </si>
  <si>
    <t>(გაუფასურება ან (-) გაუფასურების ანულირება ინვესტიციების შვილობილ, მეკავშირე და ერთობლივ საწარმოებში)</t>
  </si>
  <si>
    <t>არაფინანსური აქტივების გაუფასურება ან (-) გაუფასურების ანულირება</t>
  </si>
  <si>
    <t>წილი მოგებიდან ან (-) ზარალიდან ინვესტიციებზე შვილობილ, მეკავშირე და ერთობლივ საწარმოებში, რომელიც აღრიცხულია წილობრივი მეთოდით</t>
  </si>
  <si>
    <t>მოგება ან (-) ზარალი დაბეგვრამდე</t>
  </si>
  <si>
    <t>(მოგების გადასახადის ხარჯი ან (-) შემოსავალი)</t>
  </si>
  <si>
    <t>მოგება ან (-) ზარალი დაბეგვრის შემდეგ</t>
  </si>
  <si>
    <t>მიღებული "სესხის გაცემის ვალდებულებები"</t>
  </si>
  <si>
    <t xml:space="preserve">თავდებობა, სოლიდარული პასუხისმგებლობა </t>
  </si>
  <si>
    <t xml:space="preserve">გარანტია </t>
  </si>
  <si>
    <t>ბანკის ფინანსური აქტივები</t>
  </si>
  <si>
    <t>ბანკის არაფინანსური აქტივები</t>
  </si>
  <si>
    <t>გირავნობის უზრუნველყოფის სახით მიღებული აქტივები:</t>
  </si>
  <si>
    <t>ფულადი სახსრები</t>
  </si>
  <si>
    <t>ძვირფასი ლითონები და ქვები</t>
  </si>
  <si>
    <t>უძრავი ქონება:</t>
  </si>
  <si>
    <t>საცხოვრებელი</t>
  </si>
  <si>
    <t>კომერციული</t>
  </si>
  <si>
    <t>კომპლექსური ტიპის უძრავი ქონება</t>
  </si>
  <si>
    <t>მიწის ნაკვეთები (შენობა ნაგებობების გარეშე)</t>
  </si>
  <si>
    <t>მოძრავი ქონება</t>
  </si>
  <si>
    <t>წილის გირავნობა</t>
  </si>
  <si>
    <t xml:space="preserve">ფასიანი ქაღალდები  </t>
  </si>
  <si>
    <t>სესხის გაცემის ვალდებულებები</t>
  </si>
  <si>
    <t>გაცემული გარანტიები</t>
  </si>
  <si>
    <t>აკრედიტივი</t>
  </si>
  <si>
    <t>სავალუტო კურსთან დაკავშირებული კონტრაქტების (გარდა ოფციონებისა) ფარგლებში მისაღები თანხები</t>
  </si>
  <si>
    <t>სავალუტო კურსთან დაკავშირებული კონტრაქტების (გარდა ოფციონებისა) ფარგლებში გასაცები თანხები</t>
  </si>
  <si>
    <t xml:space="preserve">საპროცენტო განაკვეთთან დაკავშირებული კონტრაქტების (გარდა ოფციონებისა) ძირითადი თანხა </t>
  </si>
  <si>
    <t>გაყიდული ოფციონები</t>
  </si>
  <si>
    <t>ნაყიდი ოფციონები</t>
  </si>
  <si>
    <t>სხვა წარმოებული ინსტრუმენტების ფარგლებში ბანკის პოტენციური მოთხოვნის ნომინალური ღირებულება</t>
  </si>
  <si>
    <t>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</si>
  <si>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ზარალში ჩამოწერილი ვალები</t>
  </si>
  <si>
    <t>ბოლო 3 თვის განმავალობაში ბალანსიდან ჩამოწერილი საკრედიტო მოთხოვნების ძირი თანხა</t>
  </si>
  <si>
    <t>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</si>
  <si>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ბოლო 5 წლის განმავლობაში (ბოლო 3 თვის ჩათვლით) ბალანსიდან ჩამოწერილი საკრედიტო მოთხოვნების ძირი თანხა</t>
  </si>
  <si>
    <t>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</si>
  <si>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ნაღდი ფული, ფულადი სახსრები საქართველოს ეროვნული ბანკში და სხვა ბანკებში</t>
  </si>
  <si>
    <t>საბალანსო ღირებულებები ფასს სტანდარტების აღრიცხვის წესების მიხედვით (ინდივიდუალური ფინანსური ანგარიშგება)</t>
  </si>
  <si>
    <t xml:space="preserve">საბალანსო ღირებულება ინდივიდუალურ ფინანსურ ანგარიშგებებში ფასს-ის სტანდარტების მიხედვით </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</si>
  <si>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</si>
  <si>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</si>
  <si>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(ა+ბ-გ-დ)</t>
  </si>
  <si>
    <t>აქტივების წმინდა ღირებულება</t>
  </si>
  <si>
    <t>ზოგადი რეზერვი</t>
  </si>
  <si>
    <t>მოსალოდენელი საკრედიტო ზარალი</t>
  </si>
  <si>
    <t xml:space="preserve">                                                                             საბალანსო აქტივები                                                                                                         
                                                                                                                                                                                                                                                                                                            რისკის კლასები</t>
  </si>
  <si>
    <t>საბითუმო ლომბარდი</t>
  </si>
  <si>
    <t xml:space="preserve">                                                                               საბალანსო აქტივები
                                                                                                                                                                                                             სექტორი დაფარვის წყაროს/კონტრაგენტის ტიპის მიხედვით</t>
  </si>
  <si>
    <t>აქტივების მოსალოდნელი საკრედიტო ზარალი საანგარიშგებო პერიოდის ბოლოსათვის</t>
  </si>
  <si>
    <t>აქტივების მოსალოდნელი საკრედიტო ზარალის შემცირება/ზრდა ლარის მიმართ უცხოური ვალუტის ცვლილების შედეგად</t>
  </si>
  <si>
    <t>აქტივების ხარისხის გაუმჯობესების შედეგად</t>
  </si>
  <si>
    <t>აქტივების დაფარვის შედეგად</t>
  </si>
  <si>
    <t>მოსალოდნელი საკრედიტო ზარალის შემცირება</t>
  </si>
  <si>
    <t>არსებული აქტივების ხარისხის გაუარესების შედეგად</t>
  </si>
  <si>
    <t>ახალი აქტივების წარმოშობის შედეგად</t>
  </si>
  <si>
    <t>მოსალოდნელი საკრედიტო ზარალის ზრდა</t>
  </si>
  <si>
    <t>მოსალოდნელი საკრედიტო ზარალი საანგარიშგებო პერიოდის დასაწყისისათვის</t>
  </si>
  <si>
    <t>კორპორატიული ფასიანი ქაღალდები</t>
  </si>
  <si>
    <t>მოსალოდნელი საკრედიტო ზარალის ცვლილება სესხებზე და კორპორატიულ სავალო ფასიანი ქაღალდებზე</t>
  </si>
  <si>
    <t>პერიოდის მანძილზე უმოქმედოდ კლასიფიცირებული სესხების შემცირება, საკრედიტო რისკის დონის შემცირების გზით</t>
  </si>
  <si>
    <t>ვადაგადაცილება &gt; 5 წელზე</t>
  </si>
  <si>
    <r>
      <t xml:space="preserve">ვადაგადაცილება &gt; 2 წელზე  </t>
    </r>
    <r>
      <rPr>
        <sz val="9"/>
        <rFont val="Calibri"/>
        <family val="2"/>
      </rPr>
      <t>≤</t>
    </r>
    <r>
      <rPr>
        <sz val="9"/>
        <rFont val="Sylfaen"/>
        <family val="1"/>
      </rPr>
      <t xml:space="preserve"> 5 წელზე</t>
    </r>
  </si>
  <si>
    <r>
      <t xml:space="preserve">ვადაგადაცილება &gt; 1 წელზე  </t>
    </r>
    <r>
      <rPr>
        <sz val="9"/>
        <rFont val="Calibri"/>
        <family val="2"/>
      </rPr>
      <t>≤</t>
    </r>
    <r>
      <rPr>
        <sz val="9"/>
        <rFont val="Sylfaen"/>
        <family val="1"/>
      </rPr>
      <t xml:space="preserve"> 2 წელზე</t>
    </r>
  </si>
  <si>
    <r>
      <t xml:space="preserve">ვადაგადაცილება &gt; 180 დღეზე  </t>
    </r>
    <r>
      <rPr>
        <sz val="9"/>
        <rFont val="Calibri"/>
        <family val="2"/>
      </rPr>
      <t>≤</t>
    </r>
    <r>
      <rPr>
        <sz val="9"/>
        <rFont val="Sylfaen"/>
        <family val="1"/>
      </rPr>
      <t xml:space="preserve"> 1 წელზე </t>
    </r>
  </si>
  <si>
    <r>
      <t xml:space="preserve">ვადაგადაცილება &gt; 90 დღეზე  </t>
    </r>
    <r>
      <rPr>
        <sz val="9"/>
        <rFont val="Calibri"/>
        <family val="2"/>
      </rPr>
      <t>≤</t>
    </r>
    <r>
      <rPr>
        <sz val="9"/>
        <rFont val="Sylfaen"/>
        <family val="1"/>
      </rPr>
      <t xml:space="preserve"> 180 დღეზე </t>
    </r>
  </si>
  <si>
    <r>
      <t xml:space="preserve">ვადაგადაცილება &gt; 30 დღეზე  </t>
    </r>
    <r>
      <rPr>
        <sz val="9"/>
        <rFont val="Calibri"/>
        <family val="2"/>
      </rPr>
      <t>≤</t>
    </r>
    <r>
      <rPr>
        <sz val="9"/>
        <rFont val="Sylfaen"/>
        <family val="1"/>
      </rPr>
      <t xml:space="preserve"> 90 დღეზე </t>
    </r>
  </si>
  <si>
    <t>ვადაგადაცილება &gt; 90 დღეზე</t>
  </si>
  <si>
    <t>შეძენილი ან გამოშვებული გაუფასურებული ფინანსური ინსტრუმნეტი (POCI)</t>
  </si>
  <si>
    <t>მე-3 დონის საკრედიტო რისკი</t>
  </si>
  <si>
    <t>მე-2 დონის საკრედიტო რისკი</t>
  </si>
  <si>
    <t>1-ი დონის საკრედიტო რისკი</t>
  </si>
  <si>
    <t>მთლიანი ღირებულება სესხებისთვის და სავალო ფასიანი ქაღალდებისათვის, გარესაბალანსო ვალდებულებებისთვის ნომინალური ღირებულება მოსალოდენელი საკრედიტო ზარალის დაკლებამდე</t>
  </si>
  <si>
    <t>სესხების, სავალო ფასიანი ქაღალდების და გარესაბალანსო ვალდებულებების განაწილება, საკრედიტო რისკის დონის, ვადაგადაცილების და მსესხებლის ტიპის მიხედვით</t>
  </si>
  <si>
    <t>მოსალოდნელი საკრედიტო ზარალი უზრუნველყოფილ სესხებზე</t>
  </si>
  <si>
    <t>ვადაგადაცილება &gt; 2 წელზე  ≤ 5 წელზე</t>
  </si>
  <si>
    <t>ვადაგადაცილება &gt; 1 წელზე  ≤ 2 წელზე</t>
  </si>
  <si>
    <t xml:space="preserve">ვადაგადაცილება &gt; 180 დღეზე  ≤ 1 წელზე </t>
  </si>
  <si>
    <t xml:space="preserve">ვადაგადაცილება &gt; 90 დღეზე  ≤ 180 დღეზე </t>
  </si>
  <si>
    <t xml:space="preserve">ვადაგადაცილება &gt; 30 დღეზე  ≤ 90 დღეზე </t>
  </si>
  <si>
    <t xml:space="preserve">სესხების მთლიანი ღირებულების,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განაწილება საკრედიტო რისკის და ვადაგადაცილებების მიხედვით.
  </t>
  </si>
  <si>
    <t>მათ შორის:  უმოქმედო გარესაბალანსო ვალდებულებები</t>
  </si>
  <si>
    <t>მათ შორის:  უმოქმედო კორპორატიული სავალო ფასიანი ქაღალდები</t>
  </si>
  <si>
    <t>მათ შორის:  უმოქმედო სესხები</t>
  </si>
  <si>
    <t>ოქრო/ოქროს ნაკეთობებით უზრუნველყოფილი ვალდებულების საბაზრო ღირებულება</t>
  </si>
  <si>
    <t xml:space="preserve">                             სესხების და კორპორატიული ფასიანი ქაღალდების მთლიანი ღირებულების და გარესაბალანსო ვალდებულებების ნომინალური ღირებულების  - განაწილება უზრუნველყოფების მიხედვით
სესხები, კორპორატიული სავალო ფასიანი ქაღალდები და გარესაბალანსო ვალდებულებები </t>
  </si>
  <si>
    <t>მოსალოდნელი საკრედიტო ზარალი</t>
  </si>
  <si>
    <t>სესხების ძირი თანხა</t>
  </si>
  <si>
    <t xml:space="preserve"> ცხრილი 9 (Capital), N10 </t>
  </si>
  <si>
    <t>ფასს-ის საფუძელზე დაანგარიშებული რიცხვები</t>
  </si>
  <si>
    <t>სესხების,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გარანტიებით უზრუნველყოფილი სესხების განაწილება საკრედიტო რისკის კატეგორიისა და ვადაგადაცილების მიხედვით</t>
  </si>
  <si>
    <t>აქტივების, აქტივებზე მოსალოდნელი საკრედიტო ზარალის და ჩამოწერის განაწილება რისკის კლასების მიხედვით</t>
  </si>
  <si>
    <t>აქტივების, აქტივებზე მოსალოდნელი საკრედიტო ზარალის და ჩამოწერის განაწილება დაფარვის წყაროს სექტორების მიხედვით</t>
  </si>
  <si>
    <t>მოსალოდნელი საკრედიტო ზარალის ცვლილება სესხებზე და კორპორატიულ სავალო ფასიან ქაღალდებზე</t>
  </si>
  <si>
    <t>სესხების, სავალო ფასიანი ქაღალდების და გარესაბალანსო ვალდებულებების განაწილება, საკრედიტო რისკის კატეგორიის, ვადაგადაცილების და მსესხებლის ტიპის მიხედვით</t>
  </si>
  <si>
    <t>სესხების და სესხებზე მოსალოდნელი საკრედიტო ზარალის განაწილება, დაფარვის წყაროს სექტორების და საკრედიტო რისკის კატეგორიის მიხედვით</t>
  </si>
  <si>
    <t>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t>
  </si>
  <si>
    <t>უპირობო და პირობითი მოთხოვნები საერთაშორისო ორგანიზაციების/ინსტიტუტების მიმართ</t>
  </si>
  <si>
    <t>უპირობო და პირობითი მოთხოვნები, რომლებიც უზრუნველყოფილია საცხოვრებელი უძრავი ქონებით</t>
  </si>
  <si>
    <t>საშუალო შეწონილი ნომინალური საპროცენტო განაკვეთი სესხის ნაშთზე</t>
  </si>
  <si>
    <t>სესხების საშუალო შეწონილი ვადიანობა სესხის ნაშთზე დარჩენილი ვადის მიხედვით (თვეებში)</t>
  </si>
  <si>
    <t>მოსალოდნელი საკრედიტო ზარალი/ მთლიან სესხებთან</t>
  </si>
  <si>
    <t>ივსება მხოლოდ სისტემურად მნიშვნელოვანი ბანკების მიერ</t>
  </si>
  <si>
    <t>MREL მინიმალური მოთხოვნის რესურსი</t>
  </si>
  <si>
    <t>საზედამხედვლო კაპიტალი და დაშვებული ვალდებულებების რესურსი</t>
  </si>
  <si>
    <t>ძირითადი პირველადი კაპიტალი (CET 1)</t>
  </si>
  <si>
    <t>დამატებითი პირველადი კაპიტალი (AT 1)</t>
  </si>
  <si>
    <t>მეორადი კაპიტალი (Tier 2)</t>
  </si>
  <si>
    <t>დაშვებული ვალდებულებები</t>
  </si>
  <si>
    <t>მთლიანი ვალდებულებები და საზედამხედველო კაპიტალი (TLOF)</t>
  </si>
  <si>
    <t>მთლიანი ვალდებულებები (გარდა კაპიტალში ჩართული ინსტრუმენტებისა)</t>
  </si>
  <si>
    <t xml:space="preserve">მთლიანი რისკის მიხედვით შეწონილი აქტივები და ლევერიჯის კოეფიციენტის მიზნებისთვის მთლიანი რისკის პოზიციები </t>
  </si>
  <si>
    <t>რისკის მიხედვით შეწონილი აქტივები (TREA)</t>
  </si>
  <si>
    <t>ლევერიჯის კოეფიციენტის მიზნებისთვის მთლიანი რისკის პოზიციები (TEM)</t>
  </si>
  <si>
    <t xml:space="preserve">MREL კოეფიციენტები </t>
  </si>
  <si>
    <t>MREL რესურსი შეფარდებული რისკის მიხედვით შეწონილ აქტივებთან (TREA)</t>
  </si>
  <si>
    <t>MREL რესურსი შეფარდებული ლევერიჯის კოეფიციენტის მიზნებისთვის მთლიანი რისკის პოზიციებთან (TEM)</t>
  </si>
  <si>
    <t>MREL რესურსის შეფარდება TLOF -თან</t>
  </si>
  <si>
    <t>დაფარვის ვადიანობა</t>
  </si>
  <si>
    <t>ჯამი</t>
  </si>
  <si>
    <t xml:space="preserve"> &lt; 1 წელზე </t>
  </si>
  <si>
    <t xml:space="preserve"> &gt;= 1 წელზე და &lt;2 წელზე </t>
  </si>
  <si>
    <t xml:space="preserve"> &gt;= 2 წელზე</t>
  </si>
  <si>
    <t>მუდმივი/ რომელსაც არ აქვს დაფარვის ვადა</t>
  </si>
  <si>
    <t>MREL დაქვემდებარებული კაპიტალის ინტრუმენტები და დაშვებული ვალდებულებები</t>
  </si>
  <si>
    <t>მათ შორის: საქართველოს იურისდიქციაში მოქმედი ხელშეკრულება</t>
  </si>
  <si>
    <t>მათ შორის: სხვა ქვეყნის იურისდიქციაში მოქმედი ხელშეკრულება</t>
  </si>
  <si>
    <t>მათ შორის: ხელშეკრულება რომელშიც ჩადებულია Bail in მუხლი</t>
  </si>
  <si>
    <t xml:space="preserve">კაპიტალის ინტრუმენტები </t>
  </si>
  <si>
    <t>დაშვებული ვალდებულებებისა და კაპიტალის ინსტრუმენტების მინიმალური მოთხოვნასთან (MREL) დაკავშირებული შემაჯამებელი ინფორმაცია</t>
  </si>
  <si>
    <t>MREL-ის კომპონენტების ვადიანობისა და მარეგულირებელი კანონმდებლობის მიხედვით დეტალიზაცია</t>
  </si>
  <si>
    <t>ცხრილი 9.2</t>
  </si>
  <si>
    <t>ცხრილი 9.3</t>
  </si>
  <si>
    <t>დაშვებული ვალდებულებებისა და კაპიტალის ინსტრუმენტების მინიმალური მოთხოვნა (MREL)</t>
  </si>
  <si>
    <t>დაშვებული ვალდებულებები და კაპიტალის ინსტრუმენტები / მთლიან ვალდებულებებსა და საზედამხედველო კაპიტალთან (MREL Resource / TLOF)</t>
  </si>
  <si>
    <r>
      <t>საზედამხედველო კაპიტალი</t>
    </r>
    <r>
      <rPr>
        <b/>
        <vertAlign val="superscript"/>
        <sz val="10"/>
        <color theme="1"/>
        <rFont val="Arial"/>
        <family val="2"/>
      </rPr>
      <t>1</t>
    </r>
  </si>
  <si>
    <r>
      <t>სუბორდინირებული სესხების ის ნაწილი რომელიც არ არის ჩართული კაპიტალში</t>
    </r>
    <r>
      <rPr>
        <vertAlign val="superscript"/>
        <sz val="10"/>
        <color theme="1"/>
        <rFont val="Arial"/>
        <family val="2"/>
      </rPr>
      <t>2</t>
    </r>
  </si>
  <si>
    <r>
      <t>დაშვებული ვალდებულებები</t>
    </r>
    <r>
      <rPr>
        <vertAlign val="superscript"/>
        <sz val="10"/>
        <color theme="1"/>
        <rFont val="Arial"/>
        <family val="2"/>
      </rPr>
      <t>3</t>
    </r>
  </si>
  <si>
    <r>
      <rPr>
        <i/>
        <vertAlign val="superscript"/>
        <sz val="9"/>
        <rFont val="Calibri"/>
        <family val="2"/>
        <scheme val="minor"/>
      </rPr>
      <t xml:space="preserve">1 </t>
    </r>
    <r>
      <rPr>
        <i/>
        <sz val="9"/>
        <rFont val="Calibri"/>
        <family val="2"/>
        <scheme val="minor"/>
      </rPr>
      <t xml:space="preserve">კაპიტალში ჩართული ინსტრუმენტები
</t>
    </r>
  </si>
  <si>
    <r>
      <rPr>
        <i/>
        <vertAlign val="superscript"/>
        <sz val="9"/>
        <rFont val="Calibri"/>
        <family val="2"/>
        <scheme val="minor"/>
      </rPr>
      <t xml:space="preserve">2 </t>
    </r>
    <r>
      <rPr>
        <i/>
        <sz val="9"/>
        <rFont val="Calibri"/>
        <family val="2"/>
        <scheme val="minor"/>
      </rPr>
      <t>მოიცავს სუბორდინირებული ვალდებულების იმ ნაწილს, რომელიც არის ამორტიზებული და, ასევე, სუბორდინირებულ ვალდებულებებს, რომლებიც არ კლასიფიცირდებიან კაპიტალის ინსტრუმენტებად</t>
    </r>
  </si>
  <si>
    <r>
      <rPr>
        <i/>
        <vertAlign val="superscript"/>
        <sz val="9"/>
        <rFont val="Calibri"/>
        <family val="2"/>
        <scheme val="minor"/>
      </rPr>
      <t xml:space="preserve">3 </t>
    </r>
    <r>
      <rPr>
        <i/>
        <sz val="9"/>
        <rFont val="Calibri"/>
        <family val="2"/>
        <scheme val="minor"/>
      </rPr>
      <t>მოიცავს 1 წელზე მეტი ვადიანობის დაშვებულ ვალდებულებებს, რომლებიც არ არიან საზედამხედველო კაპიტალის ინსტრუმენტები. ასევე, მათი ხელშეკრულებები რეგულირდება საქართველოს კანონმდებლობით ან სრულად ან ნაწილობრივ ექვემდებარება უცხო ქვეყნის კანონმდებლობას. უკანასკნელის შემთხვევაში ხელშეკრულებაში გათვალისწინებული უნდა იყოს რეკაპიტალიზაციის მიზნით ბანკის ვალდებულებების ჩამოწერის ან კონვერტაციის სარეზოლუციო ინსტრუმენტის გამოყენების სახელშეკრულებო პირობა</t>
    </r>
  </si>
  <si>
    <t>ჩვეულებრივი აქციები</t>
  </si>
  <si>
    <t xml:space="preserve">ბაზელ III-ზე დაფუძნებული ჩარჩოს მიხედვით </t>
  </si>
  <si>
    <t>საკრედიტო გადაფასების კორექტირება</t>
  </si>
  <si>
    <t>ცხრილი 15.2. კონტრაგენტთან დაკავშირებული საბაზრო რისკის მიხედვით შეწონილი რისკის პოზიციები -საკრედიტო გადაფასების კორექტირება (CVA)</t>
  </si>
  <si>
    <t xml:space="preserve">საკრედიტო გადაფასების კორექტირებისთვის (CVA) დისკონტირებული რისკის პოზიცია </t>
  </si>
  <si>
    <t>საკრედიტო გადაფასების კორექტირების (CVA) ხარჯი</t>
  </si>
  <si>
    <t xml:space="preserve">ჩამოწერილი საკრედიტო გადაფასების კორექტირების (CVA ) ხარჯი </t>
  </si>
  <si>
    <t>კონტრაჰენტის საკრედიტო რისკის საკრედიტო გადაფასების კორექტირების მიხედვით შეწონილი რისკის პოზიციები</t>
  </si>
  <si>
    <t>დათვლილი სტანდარტიზებული მეთოდით</t>
  </si>
  <si>
    <t>დათვლილი გამარტივებული სტანდარტიზებული მეთოდით</t>
  </si>
  <si>
    <t>დათვლილი საწყისი რისკის პოზიციის მეთოდით</t>
  </si>
  <si>
    <t>კონტრაჰენტის საკრედიტო რისკის დებულებით განსაზღვრული რისკის პოზიციები</t>
  </si>
  <si>
    <t>ცხრილი 15 კონტრაგენტთან დაკავშირებული საკრედიტო რისკის მიხედვით შეწონილი რისკის პოზიციები</t>
  </si>
  <si>
    <t>დერივატიული კონტრაქტები</t>
  </si>
  <si>
    <t xml:space="preserve">ნომინალური ღირებულება </t>
  </si>
  <si>
    <t>საბაზრო ღირებულება (CMV)</t>
  </si>
  <si>
    <t xml:space="preserve">უზრუნველყოფის ღირებულება </t>
  </si>
  <si>
    <t>ჩანაცვლების ღირებულება (RC)</t>
  </si>
  <si>
    <t>პოტენციური მომავალი რისკის პოზიციის ღირებულება (PFE)</t>
  </si>
  <si>
    <r>
      <t>საზედამხედველო ალფა ფაქტორი (</t>
    </r>
    <r>
      <rPr>
        <sz val="11"/>
        <rFont val="Calibri"/>
        <family val="2"/>
      </rPr>
      <t>α)</t>
    </r>
  </si>
  <si>
    <t>რისკის პოზიციების ღირებულება</t>
  </si>
  <si>
    <t>კონტრაქტები კვალიფიციურ ცენტრალურ კონტრაჰენტთან</t>
  </si>
  <si>
    <t>კონტრაქტები ცენტრალურ კონტრაჰენტთან</t>
  </si>
  <si>
    <t>კონტრაქტები კომერციულ ბანკებთან</t>
  </si>
  <si>
    <t>კონტრაქტები საფინანსო ინსტიტუტებთან გარდა ბანკებისა</t>
  </si>
  <si>
    <t>კონტრაქტები კორპორატიულ კლიენტებთან</t>
  </si>
  <si>
    <t>კონტრაქტები ფიზიკურ პირებთან</t>
  </si>
  <si>
    <t>საბალანსო ელემენტები</t>
  </si>
  <si>
    <t xml:space="preserve">სხვა კორექტირებების ეფექტი (ასეთის არსებობის შემთხვევაში) </t>
  </si>
  <si>
    <t>კაპიტალის კონსერვაციის ბუფერი</t>
  </si>
  <si>
    <t>სს " პაშა ბანკი საქართველო"</t>
  </si>
  <si>
    <t>როვშან ალაჰვერდიევი</t>
  </si>
  <si>
    <t>რამილ იმამოვ</t>
  </si>
  <si>
    <t>www.pashabank.ge</t>
  </si>
  <si>
    <t>შაჰინ მამმადოვი</t>
  </si>
  <si>
    <t>არადამოუკიდებელ წევრი</t>
  </si>
  <si>
    <t>გიორგი ღლონტი</t>
  </si>
  <si>
    <t>დამოუკიდებელი წევრი</t>
  </si>
  <si>
    <t>ებრუ ოღან კნოტნერუს</t>
  </si>
  <si>
    <t>კამალა ნურიევა</t>
  </si>
  <si>
    <t>როვშან ალლაჰვერდიევ</t>
  </si>
  <si>
    <t>არადამოუკიდებელი თავმჯდომარე</t>
  </si>
  <si>
    <t>დირექტორთა საბჭოს თავჯდომარე/გენერალური დირექტორი</t>
  </si>
  <si>
    <t>პარვინ მამმადოვ</t>
  </si>
  <si>
    <t>ფინანსური დირექტორი</t>
  </si>
  <si>
    <t>ლევან ალადაშვილი</t>
  </si>
  <si>
    <t>რისკების დირექტორი</t>
  </si>
  <si>
    <t>ანზორ მანწკავა</t>
  </si>
  <si>
    <t>საოპერაციო დირექტორი</t>
  </si>
  <si>
    <t xml:space="preserve">ღსს "პაშა ბანკი" </t>
  </si>
  <si>
    <t>შპს პაშა ჰოლდინგ</t>
  </si>
  <si>
    <t xml:space="preserve">არიფ პაშაევი </t>
  </si>
  <si>
    <t xml:space="preserve">არზუ ალიევა </t>
  </si>
  <si>
    <t xml:space="preserve">ლეილა ალიევა </t>
  </si>
  <si>
    <t>მირ ჯამალ პაშაევი</t>
  </si>
  <si>
    <t xml:space="preserve"> ცხრილი 9 (Capital), N38</t>
  </si>
  <si>
    <t xml:space="preserve"> ცხრილი 9 (Capital), N2</t>
  </si>
  <si>
    <t xml:space="preserve"> ცხრილი 9 (Capital), N6</t>
  </si>
  <si>
    <t xml:space="preserve"> ცხრილი 9 (Capital), N15</t>
  </si>
  <si>
    <t>სულ საკუთარი კაპიტალი*</t>
  </si>
  <si>
    <t>*კომერციული ბანკების საქმიანობის შესახებ კანონით განსაზღვრული სააქციო კაპიტალი</t>
  </si>
  <si>
    <t>ზოგადი განმარტებები</t>
  </si>
  <si>
    <t>ანგარიშგების კვარტალურ ფორმებში, (T), (T-1), (T-2), (T-3), (T-4) ველებში უნდა ჩაიწეროს შესაბამისი დროის მონაკვეთი (კვარტალი) მაგ: 1Q 2017, 4Q 2016, 3Q 2016, 2Q 2016, 1Q 2016 და ა.შ. ხოლო წლიურ ფორმებში, (T), (T-1), (T-2) ველებში უნდა ჩაიწეროს შესაბამისი დროის მონაკვეთი (წელი). მაგ: 2017, 2016, 2015</t>
  </si>
  <si>
    <t>თუ კონკრეტული ცხრილების მიზნებისათვის სხვაგვარად არ არის განსაზღვრული, მონაცემები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</si>
  <si>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განმარტებები გვერდისთვის 1. Key Ratios, ცხრილი 1</t>
  </si>
  <si>
    <t>(T), (T-1), (T-2), (T-3), (T-4) სვეტებში ბანკებმა უნდა გაამჟღავნოს საანგარიშგებო პერიოდისა (კვარტლის) და  წინა 4 კვარტლის შესაბამისი მონაცემები.</t>
  </si>
  <si>
    <t>(6)-(24) სტრიქონების შესაბამისი მონაცემები უნდა გამოისახოს პროცენტულად.</t>
  </si>
  <si>
    <t>თუ რომელიმე მაჩვენებელი, ახალი სტანდარტის შესაბამისად, ქვეყნდება პირველად, (მაგალითად ბაზელ III-ზე დაფუძნებული ჩარჩოს შესაბამისი კაპიტალი) ბანკები არ არიან ვალდებულნი, შეავსონ წინა ოთხი კვარტალის შესაბამისი ველები.</t>
  </si>
  <si>
    <t>(5), (9) და (10) სტრიქონებში შესავსები მონაცემები გაუქმდება ბაზელ I-ზე დაფუძნებული კაპიტალის ადეკვატურობის მოთხოვნების გაუქმების შესაბამისად 2018 წლის 1-ლი იანვრიდან.</t>
  </si>
  <si>
    <t>(11)-(24) სტრიქონების შესაბამისი კოეფიციენტების დათვლისას ბანკებმა უნდა იხელმძღვანელონ შემდეგი განმარტებებით (შეესაბამება "პილარ 3-ის ფარგლებში ინფორმაციის გამჟღავნების წესის" ტერმინთა განმარტებებს):</t>
  </si>
  <si>
    <t>მთლიანი აქტივები – საბალანსო უწყისით გათვალისწინებული მთლიანი აქტივები;</t>
  </si>
  <si>
    <t>მთლიანი ვალდებულებები – საბალანსო უწყისით გათვალისწინებული მთლიანი ვალდებულებები;</t>
  </si>
  <si>
    <t>სააქციო კაპიტალი – საბალანსო უწყისით გათვალისწინებული სააქციო კაპიტალი;</t>
  </si>
  <si>
    <t>მთლიანი საპროცენტო შემოსავლები – წლიურად გადაანგარიშებული მთლიანი საპროცენტო შემოსავლები;</t>
  </si>
  <si>
    <t>მთლიანი საპროცენტო ხარჯები – წლიურად გადაანგარიშებული მთლიანი საპროცენტო ხარჯები;</t>
  </si>
  <si>
    <t>საოპერაციო შედეგი – წლიურად გადაანგარიშებული ბანკის ყოველდღიური საოპერაციო საქმიანობისგან მიღებული შედეგი, რომელიც გამოითვლება როგორც წმინდა საპროცენტო შემოსავალს მიმატებული მთლიანი არასაპროცენტო შემოსავლები გარდა დილინგური ფასიანი ქაღალდებიდან, საინვესტიციო ფასიანი ქაღალდებიდან, სავალუტო სახსრების გადაფასებიდან და ქონების გაყიდვიდან მიღებული მოგება/ზარალისა, და გამოკლებული მთლიანი არასაპროცენტო ხარჯები;</t>
  </si>
  <si>
    <t>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</si>
  <si>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(13) 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</si>
  <si>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</si>
  <si>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(14) 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</si>
  <si>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</si>
  <si>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(15) 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</si>
  <si>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მთლიანი სესხები – საბალანსო უწყისით გათვალისწინებული მთლიანი სესხები;</t>
  </si>
  <si>
    <t>მოსალოდნელი საკრედიტო ზარალი – საბალანსო უწყისით გათვალისწინებული სესხების 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</si>
  <si>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სშდრ – საბალანსო უწყისით გათვალისწინებული სესხების შესაძლო დანაკარგების რეზერვი, რომელიც იქმნება ბანკის მიერ სესხების შესაძლო დანაკარგების დასაფარავად, არაიდენტიფიცირებული და იდენტიფიცირებული ზარალისათვის;</t>
  </si>
  <si>
    <t>უმოქმედო სესხები – მთლიანი სესხებიდან 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ინსტრუმნეტების (POCI) ჯამი;</t>
  </si>
  <si>
    <t>უმოქმედო სესხები – მთლიანი სესხებიდან ბანკის მიერ არასტანდარტული, საეჭვო და უიმედო კატეგორიად კლასიფიცირებული სესხების ჯამი;</t>
  </si>
  <si>
    <t>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</si>
  <si>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(20) 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</si>
  <si>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ლიკვიდური აქტივები – ეროვნული ბანკის მიერ დადგენილი წესით განსაზღვრული ფულადი სახსრები და ისეთი სახის აქტივები, რომლებსაც აქვთ ფულად სახსრებად მყისიერად (სწრაფად) გადაქცევის უნარი და შესაძლებლობა;</t>
  </si>
  <si>
    <t>მიმდინარე და მოთხოვნამდე დეპოზიტები – საბალანსო უწყისით გათვალისწინებული მიმდინარე ანგარიშებისა და მოთხოვნამდე დეპოზიტების ჯამი;</t>
  </si>
  <si>
    <t>მიმდინარე და მოთხოვნამდე დეპოზიტები – საბალანსო უწყისით გათვალისწინებული მიმდინარე და მოთხოვნამდე დეპოზიტების ჯამი;</t>
  </si>
  <si>
    <t>წმინდა მოგება – ბანკის მოგება-ზარალის უწყისით გათვალისწინებული წმინდა მოგება;</t>
  </si>
  <si>
    <t>განმარტებები გვერდისთვის 2. SOFP, 3. SOPL, ცხრილები 2 და 3</t>
  </si>
  <si>
    <t>ცხრილებში მოთხოვნილი ინფორმაცია მჟღავნდება ფასს-ის მიხედვით</t>
  </si>
  <si>
    <t>განმარტებები გვერდისთვის 4. off-balance, ცხრილი 4</t>
  </si>
  <si>
    <t>1-ელ სტრიქონში უნდა ჩაიწეროს საანგარიშგებო თარიღისთვის არსებული ბანკის მიერ მიღებული "სესხის გაცემის ვალდებულების"  ჯამური ნომინალური ღირებულება</t>
  </si>
  <si>
    <t>1.1 მწკრივში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</si>
  <si>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მე-2 სტრიქონში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</si>
  <si>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1.2 მწკრივში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</si>
  <si>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მე-3 სტრიქონში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3.1 და 2.2 სტრიქონებში უნდა ჩაიწეროს უზრუნველყოფის შესაბამისი ტიპის ჯამური ნომინალური ღირებულება</t>
  </si>
  <si>
    <t>1.3 მწკრივში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</si>
  <si>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მე-4 სტრიქონში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</si>
  <si>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1.4 მწკრივში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მწკრივებში.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</si>
  <si>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მე-5 სტრიქონში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სტრიქონის ჩათვლით შესაბამის ველში</t>
  </si>
  <si>
    <t>მე-5 მწკრივში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მწკრივის ჩათვლით შესაბამის ველში</t>
  </si>
  <si>
    <t>მე-6 სტრიქონში უნდა ჩაიწეროს საანგარიშგებო თარიღისთვის არსებული ბანკის მიერ გაცემული "სესხის გაცემის ვალდებულების"  ჯამური ნომინალური ღირებულება</t>
  </si>
  <si>
    <t>მე-3 მწკრივში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</si>
  <si>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მე-7 სტრიქონში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</si>
  <si>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მე-4 მწკრივში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მწკრივებში უნდა ჩაიწეროს უზრუნველყოფის შესაბამისი ტიპის ჯამური ნომინალური ღირებულება</t>
  </si>
  <si>
    <t>მე-8 სტრიქონში უნდა ჩაიწეროს საანგარიშგებო თარიღისთვის არსებული ბანკის მიერ გაცემული აკრედიტივების ჯამური ნომინალური ღირებულება</t>
  </si>
  <si>
    <t>მე-9 სტრიქონში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პირობითი თანხების(Notional amount) ჯამური ოდენობა ტიპების მიხედვით  უნდა ჩაიწეროს 9.1-დან 9.7 სტრიქონის ჩათვლით შესაბამის ველში</t>
  </si>
  <si>
    <t>მე-6 მწკრივში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მწკრივის ჩათვლით შესაბამის ველში</t>
  </si>
  <si>
    <t>მე-10 სტრიქონში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მისაღები ჯარიმა) ჯამური ოდენობა. ტიპებისა და პერიოდების ჭრილში საკრედიტო მოთხოვნების ჯამი უნდა მიეთითოს 10.1-დან 10.4 სტრიქონის ჩათვლით შესაბამის ველში</t>
  </si>
  <si>
    <t>მე-7 მწკრივში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მისარები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მწკრივის ჩათვლით შესაბამის ველში</t>
  </si>
  <si>
    <t>მე-11 სტრიქონში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</si>
  <si>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5.3.5 , 5.7 , 9.6 და 9.7-ე სტრიქონების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სტრიქონს დაურთოს განმარტებები.</t>
  </si>
  <si>
    <t>განმარტებები გვერდისთვის 5. RWA, ცხრილი 5</t>
  </si>
  <si>
    <r>
      <t>(T)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პერიოდის (კვარტლის) ბოლოს, გაანგარიშებული ბაზელ III-ზე დაფუძნებული ჩარჩოს შესაბამისად. </t>
    </r>
  </si>
  <si>
    <t>(a) რისკის მიხედვით შეწონილი რისკის პოზიციები საანგარიშგებო პერიოდის (კვარტალის) ბოლოს, გაანგარიშებული ბაზელ III-ზე დაფუძნებული ჩარჩოს შესაბამისად. იმ შემთხვევებში, როცა საზედამხედველო ჩარჩო არ განსაზღვრავს რისკის მიხედვით შეწონილ რისკის პოზიციებს და მიემართება პირდაპირ კაპიტალის ხარჯებს, ბანკებმა უნდა მიუთითონ რისკის მიხედვით შეწონილი რისკის პოზიციების გამოთვლილი ოდენობა (კაპიტალის ხარჯი გაყონ 10.5%-ზე)</t>
  </si>
  <si>
    <r>
      <t>(T-1)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კვარტლის წინა კვარტლის ბოლოს.</t>
    </r>
  </si>
  <si>
    <t>(1.1.1) სტრიქონი -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</si>
  <si>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(4) ის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</si>
  <si>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განმარტებები გვერდისთვის 6. Administrators-Shareholders, ცხრილი 6</t>
  </si>
  <si>
    <t>ცხრილის მიზნებისათვის ბანკებმა უნდა იხელმძღვანელონ ბენეფიციარი მესაკუთრის კანონმდებლობით გათვალისწინებული განმარტებით: პირი, რომელიც კანონის ან გარიგების საფუძველზე იღებს ფულად ან სხვა სახის სარგებელს და ამ სარგებლის სხვა პირისთვის გადაცემის ვალდებულება არ გააჩნია</t>
  </si>
  <si>
    <t>განმარტებები გვერდისთვის 7. LI1, ცხრილი 7</t>
  </si>
  <si>
    <t>სტრიქონები:</t>
  </si>
  <si>
    <t>სტრიქონების თანმიმდევრობა მკაცრად მიჰყვება საზედამხედველო ანგარიშგების მიზნებისთვის გამოყენებული სტანდარტიზებული საბალანსო უწყისის ფორმატს.</t>
  </si>
  <si>
    <t>სვეტები:</t>
  </si>
  <si>
    <t xml:space="preserve">(a) სვეტში წარმოდგენილი ინფორმაცია უნდა ემთხვეოდეს SOFP ცხრილში აქტივების საანგარიშგებო პერიოდის ჯამურ საბალანსო ღირებულებებს. </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</si>
  <si>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ოდენობებს. </t>
  </si>
  <si>
    <t>(b) სვეტში წარმოდგენილი უნდა იყოს ელემენტების ოდენობები, რომლებზეც არ ვრცელდება კაპიტალის მოთხოვნა, ან რომლებიც დაქვითულია საზედამხედველო კაპიტალიდან კომერციული ბანკების კაპიტალის ადეკვატურობის მოთხოვნების შესახებ დებულების მე-7 მუხლის მიხედვით. აღნიშნულ სვეტში შევსებული ოდენობები უნდა ედრებოდეს საზედამხედველო კაპიტალის ცხრილში (Capital) ძირითადი პირველადი კაპიტალის, დამატებითი პირველადი კაპიტალის და მეორადი კაპიტალის შესაბამის საზედამხედველო კორექტირებებს (გარდა იმ კორექტირებებისა, რომლებიც არ ეხება აქტივებს).</t>
  </si>
  <si>
    <t>(c) სვეტში წარმოდგენილი უნდა იყოს ელემენტების საბალანსო ღირებულებები,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</si>
  <si>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(c) სვეტში წარმოდგენილი უნდა იყოს ელემენტების ოდენობები,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</si>
  <si>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განმარტებები გვერდისთვის 8. LI2, ცხრილი 8</t>
  </si>
  <si>
    <t>1-ელ სტრიქონში (საკრედიტო რისკის მიხედვით შეწოვას დაქვემდებარებული საბალანსო ელემენტების ჯამური ღირებულება კორექტირებებამდე) წარმოდგენილი ინფორმაცია უნდა ემთხვეოდეს LI 1 ცხრილის "e" სვეტში წარმოდგენილ ჯამურ ოდენობას.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</si>
  <si>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CRME))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</si>
  <si>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CR4))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</si>
  <si>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2.2 სტრიქონი (კონტრაგენტთან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 (ცხრილი CCR)) მოიცავს იმ ელემენტების ნომინალურ ღირებულებას, რომლებიც ექვემდებარება კონტრაგენტთან დაკავშირებული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მე-16 თავის მიხედვით.</t>
  </si>
  <si>
    <t>მე-3 სტრიქონი (საკრედიტო რისკით შეწოვას დაქვემდებარებული საბალანსო და არა-საბალანსო ელემენტების ჯამური ღირებულება კორექტირებებამდე) მოიცავს (1)-დან (2.2)-მდე სტრიქონების ოდენობების ჯამს</t>
  </si>
  <si>
    <t>მე-4 სტრიქონი (კაპიტალის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 მოიცავს საერთო რეზერვთან (და სხვა რეზერვთან) დაკავშირებულ კორექტირებებს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</si>
  <si>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CRME))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</si>
  <si>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CR4))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</si>
  <si>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r>
      <t>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(PFE) - პოტენციური მომავალი რისკის პოზიციის ღირებულება)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კონტრაჰენტის საკრედიტო რისკის დებულების თანახმად დათვლილ პოტენციურ მომავალ რისკის პოზიციისა (PFE)  და ალფა (</t>
    </r>
    <r>
      <rPr>
        <sz val="8"/>
        <rFont val="Calibri"/>
        <family val="2"/>
      </rPr>
      <t>α</t>
    </r>
    <r>
      <rPr>
        <sz val="8"/>
        <rFont val="Sylfaen"/>
        <family val="1"/>
      </rPr>
      <t>) ფაქტრის ნამრავლთან შედარებით</t>
    </r>
  </si>
  <si>
    <t xml:space="preserve">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კაპიტალის ადეკვატურობის დებულების 50-ე მუხლის მე-4 პუნქტის მიხედვით </t>
  </si>
  <si>
    <t>მე-6 სტრიქონი (სხვა კორექტირებების ეფექტი (ასეთის არსებობის შემთხვევაში)) მოიცავს ყველა სხვა აუცილებელ კორექტირებას, რაც საჭიროა საზედამხედველო მიზნებისთვის საკრედიტო რისკის მიხედვით შეწონვას დაქვემდებარებული რისკის პოზიციების მიღებისთვის (რაც მითითებულია მე-8 სტრიქონში)</t>
  </si>
  <si>
    <t>განმარტებები გვერდისთვის 9. Capital, ცხრილი 9</t>
  </si>
  <si>
    <t>ცხრილში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</si>
  <si>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განმარტებები გვერდებისთვის 9.2. MREL1, ცხრილი 9.2 და 9.3. MREL2, ცხრილი 9.3</t>
  </si>
  <si>
    <t>ცხრილებში მოთხოვნილი ინფორმაცია შეესაბამება საქართველოს ეროვნული ბანკის პრეზიდენტის "დაშვებული ვალდებულებებისა და კაპიტალის ინსტრუმენტების მინიმალური მოთხოვნის დაწესების თაობაზე" 2023 წლის 31 მაისის N90/04 ბრძანებით განსაზღვრულ მოთხოვნებს</t>
  </si>
  <si>
    <t>განმარტებები გვერდისთვის 10. CC2, ცხრილი 10</t>
  </si>
  <si>
    <t>ამ ცხრილის მიზანია საბალანსო ელემენტებიდან გამოაჩინოს ის ნაწილები რომლების მონაწილეობას ღებულობენ საზედამხედველო კაპიტალის ფორმირებაში: მისი შემადგენელი კომპონენტების (მაგ. გაუნაწილებელი მოგება, სუბორდინირებული ვალი და ა.შ.) თუ დაქვითვების სახით (მაგ. გუდვილი, ინვესტიციები და ა.შ)</t>
  </si>
  <si>
    <t>მე-2 სვეტში (საბალანსო ღირებულება ინდივიდუალურ ფინანსურ ანგარიშგებებში ფასს-ის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</si>
  <si>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მე-2 სვეტში (საბალანსო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</si>
  <si>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გარკვეულ შემთხვევებში, საჭირო იქნება საბალანსო ელემენტების განვრცობა, რათა მოხდეს იდენტიფიცირება ყველა იმ ელემენტისა, რომელიც მე-9 ცხრილშია (Capital) მოცემული.</t>
  </si>
  <si>
    <t>მოცემულ მაგალითში წარმოდგენილია განვრცობის შემთხვევაც: მე-9, მე-10 და 21-ე მუხლების ქვემოთ დამატებულია ამ მუხლების შემადგენელი ნაწილები (9.1, 9.2, 9.3, 10.1 და 21.1), რომლებიც მონაწილეობას იღებს საზედამხედველო კაპიტალის გამოანგარიშებაში (Capital-ის ცხრილში).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 თუკი ასეთი გავრცობა ბანკისთვის არ არის რელევანტური, შესაძლებელია აღნიშნული შემადგენელი ნაწილების შესაბამისი სტრიქონების წაშლა. (მაგალითად, თუკი ბანკს არ აქვს მეორად კაპიტალში ჩართული არცერთი სუბორდინირებული ვალდებულება, აღნიშნული ჩაშლის მაგალითი უნდა წაიშალოს, ხოლო თუ დამატებით AT1-ის შემადგენელი სუბორდინირებული ვალდებულება აქვს, მაშინ შესაბამისი სტრიქონი დაამატოს).</t>
  </si>
  <si>
    <t>ზემოთ მოცემულ მაგალითში წარმოდგენილია განვრცობის შემთხვევაც.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</si>
  <si>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ცხრილებს შორის კავშირის მითითებისთვის გამოიყენება ველი "კავშირი Capital-ის ცხრილთან", სადაც თითოეული განვრცობილი მუხლის შემთხვევაში უნდა მიეთითოს Capital-ის ცხრილის შესაბამისი მუხლი. მოცემულ მაგალითში 10.1 ჩამატებული მუხლის გასწვრივ Capital-ის ცხრილთან კავშირის ველში მითითებულია კავშირი ("ცხრილი 9 (Capital), N 10"), რაც მიუთითებს, რომ CC2 ცხრილის 10.1 ჩამატებული მუხლი რომელიც არის CC2 ცხრილის მე-10 საბალანსო მუხლის შემადგენელი ნაწილი შეესაბამება Capital-ის ცხრილში არსებულ მე-10 მუხლს, რაც წარმოადგენს არამატერიალური აქტივების დაქვითვას ძირითადი პირველადი კაპიტალიდან.</t>
  </si>
  <si>
    <t>კავშირი ცხრილებს შორის</t>
  </si>
  <si>
    <t>ა) CC2 ცხრილის საბალანსო უწყისის ელემენტების შესაბამისი ოდენობები გავრცობამდე უნდა ემთხვეოდეს SOFP ცხრილის საანგარიშგებო პერიოდის ჯამურ ოდენობებს</t>
  </si>
  <si>
    <t>ა) CC2 ცხრილის საბალანსო უწყისის ელემენტების შესაბამისი ოდენობები გავრცობამდე უნდა ემთხვეოდეს LI 1 ცხრილის (a) სვეტის შესაბამის ოდენობებს</t>
  </si>
  <si>
    <t>ბ) CC2-ში ყოველი დამატებული ელემენტისთვის მინიჭებული უნდა იყოს Capital ცხრილის შესაბამისი ელემენტის მინიშნება</t>
  </si>
  <si>
    <t>გ) CC2 ცხრილის მიზნებისთვის, განვრცობა არ ნიშნავს აუცილებლად ჩაშლას. შესაბამისად, არ არის სავალდებულო, რომ ახალი (განვრცობილი) ელემენტების ჯამი ედრებოდეს შესაბამისი საბალანსო მუხლის შესაბამის ოდენობას.</t>
  </si>
  <si>
    <t>განმარტებები გვერდისთვის "11. CRWA", ცხრილი 11</t>
  </si>
  <si>
    <t xml:space="preserve">ცხრილის A-P სვეტებში უნდა ჩაიწეროს რისკის პოზიციების ღირებულება შესაბამის რისკის წონაზე გადამრავლებამდე. გარესაბალანსო ელემენტებისთვის რისკის პოზიციის ღირებულება წარმოადგენს ნომინალური ღირებულების კრედიტ კონვერსიის ფაქტორზე ნამრავლს. </t>
  </si>
  <si>
    <t>Q სვეტში "საკრედიტო რისკის მიხედვით შეწონილი რისკის პოზიციები საკრედიტო რისკის მიტიგაციამდე" ჯამდება შესაბამის რისკის წონებზე გამრავლებული საბალანსო და გარესაბალანსო რისკის პოზიციები;</t>
  </si>
  <si>
    <t>განმარტებები გვერდისთვის "12. CRM", ცხრილი 12</t>
  </si>
  <si>
    <t>C-S სვეტებში (ექსელის ნუმერაციით) ჯამურად უნდა აისახოს როგორც საბალანსო, ისევე გარესაბალანსო ელემენტების საკრედიტო რისკის მიტიგაცია</t>
  </si>
  <si>
    <t>E სვეტი მოიცავს:
ცენტრალური მთავრობებისა და ცენტრალური ბანკების მიერ გამოშვებული სავალო ფასიანი ქაღალდები, რომლის საკრედიტო ხარისხი სებ–ის მიერ დადგენილი ცენტრალური მთავრობებისა და ცენტრალური ბანკების მიმართ რისკის პოზიციების შეწონვის წესით შეესაბამება მე–4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რომლებიც შეიწონება იმ ცენტრალური მთავრობის მიმართ რისკის პოზიციების ანალოგიურად, რომლის იურისდიქციაშიც ისინი დაარსდნენ; 
საჯარო დაწესებულებების მიერ გამოშვებული სავალო ფასიანი ქაღალდები, რომლებიც შეიწონება ცენტრალური მთავრობის მიმართ რისკის პოზიციების ანალოგიურად;
მრავალმხრივი განვითარების ბანკების მიერ გამოშვებული სავალო ფასიანი ქაღალდები, რომელთაც ენიჭებათ 0% რისკის წონა;
საერთაშორისო ორგანიზაციების მიერ გამოშვებული სავალო ფასიანი ქაღალდები, რომელთაც ენიჭებათ 0% რისკის წონა.</t>
  </si>
  <si>
    <t>F სვეტი მოიცავს:
კომერციული ბანკების მიერ გამოშვებული სავალო ფასიანი ქაღალდები, რომლის საკრედიტო ხარისხი სებ–ის მიერ დადგენილი კომერციული ბანკების მიმართ რისკის პოზიციების შეწონვის წესით შეესაბამება მე-3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გარდა იმ ფასიანი ქაღალდებისა, რომლებიც განიხილება იმ ცენტრალური მთავრობის მიმართ რისკის პოზიციად, რომლის იურისდიქციაშიც ისინი დაარსდნენ;
მრავალმხრივი განვითარების ბანკების მიერ გამოშვებული სავალო ფასიანი ქაღალდები გარდა იმ ფასიანი ქაღალდებისა, რომელთაც ენიჭებათ 0% რისკის წონა</t>
  </si>
  <si>
    <t>T სვეტში (ექსელის ნუმერაციით) უნდა ჩაიწეროს ჯამურად საბალანსო ელემენტების საკრედიტო რისკის მიტიგაცია</t>
  </si>
  <si>
    <t>U სვეტში (ექსელის ნუმერაციით) უნდა ჩაიწეროს ჯამურად გარესაბალანსო ელემენტების საკრედიტო რისკის მიტიგაცია</t>
  </si>
  <si>
    <t>V სვეტში (ექსელის ნუმერაციით) უნდა ჩაიწეროს ჯამურად  საკრედიტო რისკის მიტიგაცია როგორც საბალანსო, ისევე გარესაბალანსო ელემენტებისთვის</t>
  </si>
  <si>
    <t>განმარტებები გვერდისთვის "13. CRME", ცხრილი 13</t>
  </si>
  <si>
    <t>ცხრილის A სვეტში აისახება საბალანსო ელემენტების რისკის პოზიციების ღირებულება, შესაბამისი კორექტირებების გათვალისწინებით, საკრედიტო რისკის მიხედვით შეწონვამდე;</t>
  </si>
  <si>
    <t>ცხრილის B სვეტში აისახება გარესაბალანსო ელემენტების ნომინალური ღირებულება, კრედიტ კონვერსიის ფაქტორზე გადამრავლებამდე;</t>
  </si>
  <si>
    <t>ცხრილის C სვეტში აისახება გარესაბალანსო ელემენტების რისკის პოზიციის ღირებულება, კრედიტ კონვერსიის ფაქტორზე გამრავლების შემდეგ, საკრედიტო რისკის მიხედვით შეწონვამდე;</t>
  </si>
  <si>
    <r>
      <t>ცხრილის D სვეტში აისახება საკრედიტო რისკის მიხედვით შეწონილი რისკის პოზიციები საკრედიტო რისკის მიტიგაციამდე, როგორც საბალანსო ისევე გარესაბალანსო (</t>
    </r>
    <r>
      <rPr>
        <b/>
        <i/>
        <u/>
        <sz val="8"/>
        <rFont val="Sylfaen"/>
        <family val="1"/>
      </rPr>
      <t>აღარ</t>
    </r>
    <r>
      <rPr>
        <b/>
        <sz val="8"/>
        <rFont val="Sylfaen"/>
        <family val="1"/>
      </rPr>
      <t xml:space="preserve"> </t>
    </r>
    <r>
      <rPr>
        <sz val="8"/>
        <rFont val="Sylfaen"/>
        <family val="1"/>
      </rPr>
      <t>ემატება სავალუტო კურსის ცვლილებით გამოწვეული საკრედიტო რისკის მიხედვით შეწონილი რისკის პოზიციები)</t>
    </r>
  </si>
  <si>
    <r>
      <t>ცხრილის E სვეტში აისახება საკრედიტო რისკის მიხედვით შეწონილი რისკის პოზიციები საკრედიტო რისკის მიტიგაციის გათვალისწინებით, როგორც საბალანსო ისევე გარესაბალანსო (</t>
    </r>
    <r>
      <rPr>
        <b/>
        <i/>
        <u/>
        <sz val="8"/>
        <rFont val="Sylfaen"/>
        <family val="1"/>
      </rPr>
      <t>აღარ</t>
    </r>
    <r>
      <rPr>
        <sz val="8"/>
        <rFont val="Sylfaen"/>
        <family val="1"/>
      </rPr>
      <t xml:space="preserve"> ემატება სავალუტო კურსის ცვლილებით გამოწვეული საკრედიტო რისკის მიხედვით შეწონილი რისკის პოზიციები</t>
    </r>
  </si>
  <si>
    <t>ცხრილის F სვეტში გამოითვლება რისკის მიხედვით შეწონილი აქტივების სიმკვრივე ფორმულით:  F=E(A+C). სიმკვრივე უნდა გამოისახოს პროცენტულად</t>
  </si>
  <si>
    <t>განმარტებები გვერდისათვის " .LCR", ცხრილი 14</t>
  </si>
  <si>
    <t>სვეტები</t>
  </si>
  <si>
    <t>ფიზიკური პირების დეპოზიტები რომელიც LCR-ის მიზნებისთვის შედის არაუზრუნველყოფილი დაფინანსების ჯგუფში A.1</t>
  </si>
  <si>
    <t>არაუზრუნველყოფილი დაფინანსება (A.1) გარდა ფიზიკური პირების დეპოზიტებისა</t>
  </si>
  <si>
    <t>LCR მიზნებისთვის არსებული უზრუნველყოფილი დაფინანსება (A.2)</t>
  </si>
  <si>
    <t>LCR მიზნებისთვის არსებული ბალანსგარეშე ვალდებულებებისა (A4) და სხვა გადინებაში (A3) შემავალი წარმოებული ფინანსური ინსტრუმენტების წმინდა მოკლე პოზიციის ჯამი</t>
  </si>
  <si>
    <t>სხვა საკონტრაქტო გადინება, რომელიც დაკავშირებულია დამტკიცებული გაცემული სესხების ათვისებასთან 30 დღიან პერიოდში და არ შედის ზემოაღნიშნულ კატეგორიებში</t>
  </si>
  <si>
    <t>სხვა გადინება გარდა ზემოაღნიშნულ კატეგორიებში შემავალი მუხლებისა</t>
  </si>
  <si>
    <t>LCR-ის მიზნებისთვის ფულის სხვა შემოდინებას (B.3) დამატებული "ბალანსგარეშე ვალდებულებები, შემოდინების ნაწილი" (B.4)</t>
  </si>
  <si>
    <t>განმარტებები გვერდისთვის 15. CCR, ცხრილი 15</t>
  </si>
  <si>
    <t>ცხრილში მოთხოვნილი ინფორმაცია შეესაბამება კონტრაჰენტის საკრედიტო რისკის დებულებას.</t>
  </si>
  <si>
    <t>განმარტებები გვერდისთვის 16. NSFR ცხრილი 16</t>
  </si>
  <si>
    <t>ცხრილი ივსება სებ-ის მიერ შემუშავებული წმინდა სტაბილური კოეფიციენტის მეთოდოლოგიაზე დაყრდნობით, კვარტლის ბოლო დღის მდგომარეობით.</t>
  </si>
  <si>
    <t>ცხრილის C-F სვეტებში აისახება მოცემული მუხლების შესაბამისი შეუწონავი ღირებულებები. თითოეული მუხლი ნაწილდება ნარჩენი ვადიანობის მიხედვით შესაბამის კალათაში. თავისუფალი მაღალი ხარისხის ლიკვიდური აქტივები სრულად დაკლასიფიცირდება უვადო კალათაში.</t>
  </si>
  <si>
    <t>ცხრილის G სვეტში აისახება ღირებულებები, რომლებიც შეწონილია სებ-ის სტანდარტული NSFR ფორმის შესაბამისი ხელმისაწვდომი სტაბილური დაფინანსებისა და სტაბილური დაფინანსების საჭიროების კოეფიციენტებით.</t>
  </si>
  <si>
    <t>განმარტებები გვერდებისთვის  "17-26"</t>
  </si>
  <si>
    <t xml:space="preserve">სტრიქონებში რისკის კლასები  მე-17 და მე-18 ცხრილისთვის განიმარტება საქართველოს ეროვნული ბანკის პრეზიდენტის 2013 წლის 28 ოქტომბერის ბრძანება №100/04-ის მე-11 მუხლის რისკის პოზიციების კლასების შესაბამისად
</t>
  </si>
  <si>
    <t>რისკის პოზიცია -  კომერციული ბანკების კაპიტალის ადეკვატურობის მოთხოვნების შესახებ დებულების მე-10 მუხლის, პირველი პუნქტის შესაბამისად
თაობაზე</t>
  </si>
  <si>
    <t>აქტივების წმინდა ღირებულება - აქტივების ღირებულება IFRS 9-ით მოსალოდენლი საკრედიტო ზარალის დაკლების შემდეგ</t>
  </si>
  <si>
    <t>მთლიანი  ღირებულება -  აქტივების ღირებულება IFRS 9-ით მოსალოდენლი საკრედიტო ზარალის დაკლებამდე</t>
  </si>
  <si>
    <t>საკრედიტო რისკის დონე განისაზღვრება IFRS 9-ის შესაბამისად</t>
  </si>
  <si>
    <t>22-ე და 25-ე ცხრილებისთვის გარესაბალანსო ვალდებულებები შეივსება ნომინალური ღირებულებით მოსალოდენლი საკრედიტო ზარალის დაკლებამდე</t>
  </si>
  <si>
    <t>მე-19 ცხრილში სესხების/აქტივების განაწილება უნდა მოხდეს დაფარვის წყაროს სექტორის/კონტრაგენტის ტიპის მიხედვით ქვემოთ მოცემულ 9.01-9.27 პუნქტებში. ინვესტიციების შემთხვევაში შესაბამისი კომპანიის საქმიანობის სექტორის მიხედვით.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სესხები/აქტივები და ა.შ. 
24-ე ცხრილში სესხების განაწილება უნდა მოხდეს დაფარვის წყაროს სექტორის მიხედვით ქვემოთ მოცემულ 9.01-9.26 პუნქტებში.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 და ა.შ.</t>
  </si>
  <si>
    <t>უმოქმედო აქტივი/სესხი</t>
  </si>
  <si>
    <t>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 (POCI)</t>
  </si>
  <si>
    <t>სახელმწიფო ინსტიტუტები და სახელმწიფოს კონტროლს დაქვემდებარებული საწარმოები და ორგანიზაციები. ამასთან დაფარვის წყარო უნდა იყოს სახელმწიფო ბიუჯეტიდან გამოყოფილი თანხები. მე-19 ცხრილის მიზნებისთვის სახელმწიფო ორგანიზაციების სექტორში მოხვდება აქტივები ცენტრალურ ბანკებში.</t>
  </si>
  <si>
    <t>კომერციული ბანკები, სადაზღვევო, სალიზინგო და საინვესტიციო კომპანიები, საკრედიტო კავშირები, მიკროსაფინანსო ორგანიზაციები, საპენსიო სქემები, ფულადი გზავნილების განმახორციელებელი პირები და  სხვა საფინანსო ორგანიზაციები. გარდა ლომბარდებისა. მე-19 ცხრილის მიზნებისთვის საფინანსო ინსტიტუტების სექტორში მოხვდება აქტივები კომერციულ ბანკებში.</t>
  </si>
  <si>
    <t>ძვირფასი ლითონებითა და ქვებით უზრუნველყოფილი ლომბარდული ბიზნეს საქმიანობა.</t>
  </si>
  <si>
    <t>საცხოვრებელი და კომერციული უძრავი ქონების დეველოპმენტი (უძრავი ქონების რეალიზაცია ან/და მშენებლობა).</t>
  </si>
  <si>
    <t>უძრავი ქონების გაქირავება და მასთან დაკავშირებული მომსახურების უზრუნველყოფა.</t>
  </si>
  <si>
    <t>სამშენებლო და სარემონტო კომპანიები, გზების, ხიდების, ჰესების, პარკებისა და სარეკრეაციო ზონების, ინფრასტრუქტურული ობიექტების მშენებლობა-განვითარებაში მონაწილე პირები, გარდა უძრავი ქონების დეველოპმენტის სექტორში მოხვედრილი პირებისა.</t>
  </si>
  <si>
    <t>სამშენებლო მასალების მოპოვება, წარმოება ან/და აღნიშნული მასალებით საცალო და საბითუმო ვაჭრობა.</t>
  </si>
  <si>
    <t>დისტრიბუცია, საბითუმო და საცალო ვაჭრობა. მაგალითად, საკვები პროდუქტები, ალკოჰოლური და არაალკოჰოლური სასმელები,  მარცვლეული პროდუქტები, თევზეული, ხორცისა და რძის პროდუქტები, სარეცხი და ჰიგიენური საშუალებები, სხვა სამომხმარებლო საქონელი.</t>
  </si>
  <si>
    <t>სამომხმარებლო საქონლის წარმოება. მაგალითად, საკვები პროდუქტები, ალკოჰოლური და არაალკოჰოლური სასმელები, წისქვილკომბინატები, ხორცისა და რძის პროდუქტები, სარეცხი და ჰიგიენური საშუალებები, სხვა სამომხმარებლო საქონელი.</t>
  </si>
  <si>
    <t>მაგალითად, ავეჯი, ელექტრო ტექნიკა, კომპიუტერული ტექნიკა, ციფრული ტექნიკა და სხვა.</t>
  </si>
  <si>
    <t>საბითუმო და საცალო ვაჭრობა, ექსპორტი და იმპორტი: ფეხსაცმელი, ტანსაცმელი, ტექსტილის ნაწარმი და სხვა.</t>
  </si>
  <si>
    <t>საბითუმო და საცალო ვაჭრობა, ექსპორტი და იმპორტი: სხვა პროდუქცია, რომელიც არ არის წარმოდგენილი ზემოთ აღნიშნულ სექტორებში.</t>
  </si>
  <si>
    <t>სხვა საწარმოები, რომელიც არ არის  წარმოდგენილი ზემოთ აღნიშნულ სექტორებში.</t>
  </si>
  <si>
    <t>სასტუმროების მენეჯმენტი, ტურისტული კომპანიები და სხვა დაკავშირებული მომსახურების უზრუნველყოფა.</t>
  </si>
  <si>
    <t>რესტორნები, ბარები, კაფეები, სწრაფი კვების ობიექტები და სხვა.</t>
  </si>
  <si>
    <t>სამთო–მომპოვებელი საწარმოები (გარდა სამშენებლო მასალისა), მეტალურგია, ქიმიური მრეწველობა, მანქანათმშენებლობა, ჩარხთმშენებლობა და სხვა მძიმე მრეწველობა.</t>
  </si>
  <si>
    <t>ბენზინის დისტრიბუცია, წარმოება, იმპორტი და ექსპორტი.</t>
  </si>
  <si>
    <t>გაზის და ელექტროენერგიის დისტრიბუცია, წარმოება, იმპორტი და ექსპორტი, ასევე ყველა პირი, რომელიც  ჩართულია ენერგეტიკის სექტორში (გარდა - ბენზინგასამართი სადგურების და ბენზინის იმპორტიორებისა).</t>
  </si>
  <si>
    <t>ავტომობილებით ვაჭრობა.</t>
  </si>
  <si>
    <t>საავადმყოფოების, კლინიკების და სხვა სამედიცინო გამაჯანსაღებელი კომპლექსები.</t>
  </si>
  <si>
    <t>აფთიაქები და სააფთიაქო ქსელები, წამლების წარმოება, წამლების დისტრიბუცია.</t>
  </si>
  <si>
    <t>სატელეფონო კომპანიები, ინტერნეტ პროვაიდერები, სატელევიზიო მაუწყებლობა, საკაბელო ტელევიზიები და სხვა.</t>
  </si>
  <si>
    <t>მაგალითად, ავტომობილების შეკეთება და მომსახურება, რეკლამა, ელექტრონული და ბეჭდვითი პრესა, სტამბა, გამომცემლობა, ტრანსპორტი, ლოჯისტიკა, სილამაზის სალონი, სათამაშო და გასართობი ბიზნესი, საბაჟო ტერმინალები, განათლება, საინფორმაციო ცენტრები, საშუამავლო მომსახურება და სხვა.</t>
  </si>
  <si>
    <t>ფერმერები და აგრო სექტორის მომსახურე კომპანიები: მეფრინველეობის ფაბრიკები, მსხვილფეხა და წვრილფეხა საქონლის ფერმები, თევზის რეწვა, მეტყევეობა, მევენახეობა, მარცვლეული კულტურების მოყვანა,  მეფუტკრეობა, ჩაისა და სხვა სუბტროპიკული კულტურების პლანტაციები და სხვა ფერმერული მეურნეობები.</t>
  </si>
  <si>
    <t>ყველა სახის მომსახურება, ვაჭრობა და წარმოება რომელიც არ არის წარმოდგენილი ზემოთ აღნიშნულ სექტორებში, მათ შორის ჯართის ბიზნესი.</t>
  </si>
  <si>
    <t xml:space="preserve">აქტივები/სესხები, რომლებზეც არ არის აღრიცხული დაფარვის წყაროს სექტორი </t>
  </si>
  <si>
    <t>"აქტივები/სესხები, რომლებზეც არ არის აღრიცხული დაფარვის წყაროს სექტორი" მოხვდება ის აქტივები, რომლებსაც გააჩნიათ იდენტიფიცირებადი დაფარვის წყარო, თუმცა ანგარიშგების თარიღისთვის არ არის აღრიცხული შესაბამისი სექტორი.</t>
  </si>
  <si>
    <t>მე-19 ცხრილის მიზნებისთვის "სხვა აქტივებში" მოხვდება აქტივები, რომლებსაც არ აქვთ იდენტიფიცირებადი დაფარვის სექტორი, (მაგალითად ძირითადი საშუალებები, ნაღდი ფული და სხვა მსგავსი მახასიათებლების მქონე აქტივები)</t>
  </si>
  <si>
    <t>განმარტებები გვერდებისთვის  "17"</t>
  </si>
  <si>
    <t>ცხრილში შეივსება შეწონვას დაქვემდებარებული რისკის პოზიციების ღირებულებები ნარჩენი ვადიანობის მიხედვით. გრაფიკიანი რისკის პოზიციების შემთხვევაში, პოზიცია მოხვდება ბოლო შენატანის შესაბამის ინტერვალში.</t>
  </si>
  <si>
    <t>"მოთხოვნამდე"  - სვეტში შეივსება საქართველოს ეროვნულ ბანკში და სხვა ფინანსურ ინსტიტუტებში განთავსებული მიმდინარე ანგარიშები, ერთდღიანი სესხები ან/და განთავსებული დეპოზიტები, სავალდებულო რეზერვები საქართველოს ეროვნულ ბანკში, ფული და მისი ექვივალენტები კომერციულ ბანკში, ნაღდი ფული, ნაღდი ფული სხვა სახით (შეგროვების პროცესში) და სხვა მსგავსი მახასიათებლების მქონე რისკის პოზიციები.</t>
  </si>
  <si>
    <t>"განუსაზღვრელი დაფარვის ვადით" - სვეტში შეივსება რისკის პოზიციები რომელთაც არ აქვთ განსაზღვრული დაფარვის ვადა,  გარდა "მოთხოვნამდე" ველში მითითებული რისკის პოზიციების. მაგ: ძირითადი საშუალებები და  სხვა მსგავსი მახასიათებლების მქონე რისკის პოზიციები.</t>
  </si>
  <si>
    <t>ცხრილი "18 -19"</t>
  </si>
  <si>
    <t>ცხრილებში საბალანსო ელემენტების მთლიანი ღირებულებების, მოსალოდენლი საკრედიტო ზარალის, ზოგადი რეზერვების, პერიოდის მანძილზე კუმულატიური ჩამოწერის და აქტივების წმინდა ღირებულების განაწილება მოხდება რისკის კლასების და დაფარვის წყაროს სექტორის/კონტრაგენტის ტიპის მიხედვით.  სექტორების განმარტებები იხილეთ ზოგადი განმარტებების ცხრილში 9.01-9.27 პუნქტებში.</t>
  </si>
  <si>
    <t>IFRS 9-ის შესაბამისად. არ შედის მოსალოდნელი საკრედიტო ზარალი სესხების აუთვისებელ ნაწილზე</t>
  </si>
  <si>
    <t>თუ ზოგადი რეზერვი არ არის შექმნილი კონკრეტულ კლასში/სექტორში შემავალ აქტივებზე, მისი მითითება მოხდება მხოლოდ ჯამის მაჩვენებელი G21 და G34 უჯრებში, მე-18 და მე-19 ცხრილებში შესაბამისად.</t>
  </si>
  <si>
    <t xml:space="preserve">ანგარიშგების პერიოდის დასაწყისიდან ჩამოწერილი აქტივების მთლიანი ღირებულება. შეივსება შესაბამის კვარტლის ინფორმაცია. </t>
  </si>
  <si>
    <t>ცხრილი "20"</t>
  </si>
  <si>
    <t>მოსალოდენლი საკრედიტო ზარალი</t>
  </si>
  <si>
    <t>IFRS 9-ის შესაბამისად. უცხოურ ვალუტაში ნომინირებული სესხებისთვის და ფასიანი ქაღალდებისთვის, ნომინალში მოსალოდნელი საკრედიტო ზარალის თანხის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ველში (მე-4 სტრიქონი). არ შედის მოსალოდნელი საკრედიტო ზარალი სესხების აუთვისებელ ნაწილზე</t>
  </si>
  <si>
    <t>ცხრილი "21"</t>
  </si>
  <si>
    <t>შეივსება შესაბამის კვარტლის ინფორმაცია. უცხოურ ვალუტაში ნომინირებული სესხებისთვის, ნომინალში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ველებით (იხილეთ მე-3 და მე-11 სტრიქონები). ერთი სესხის ჭრილში კურსის ეფექტით ცვლილების ველები (3, 11) პერიოდზე შეივსება მხოლოდ ზრდაში ან შემცირებაში.</t>
  </si>
  <si>
    <t>1</t>
  </si>
  <si>
    <t>უმოქმედო სესხების საწყისი ბალანსი</t>
  </si>
  <si>
    <t>უმოქმედოდ კლასიფიცირებული სესხების ზრდა, საკრედიტო რისკის დონის ზრდის შედეგად</t>
  </si>
  <si>
    <t>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</si>
  <si>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4</t>
  </si>
  <si>
    <t>უმოქმედოდ კლასიფიცირებული სესხების შემცირება</t>
  </si>
  <si>
    <t>5</t>
  </si>
  <si>
    <t>უმოქმედოდ კლასიფიცირებული სესხების შემცირება, საკრედიტო რისკის დონის შემცირების შედეგად</t>
  </si>
  <si>
    <t>უმოქმედოდ კლასიფიცირებული სესხების შემცირება, სესხების ნაწილობრივი ან სრული დაფარვის გზით. ასევე გაითვალისწინება რეგულარული შენატანები და წინსწრებით დაფარვები.</t>
  </si>
  <si>
    <t>7</t>
  </si>
  <si>
    <t>უმოქმედოდ კლასიფიცირებული სესხების ჩამოწერის გზით</t>
  </si>
  <si>
    <t>8</t>
  </si>
  <si>
    <t>უმოქმედოდ კლასიფიცირებული სესხების შემცირება, უზრუნველყოფის დასაკუთრების გზით</t>
  </si>
  <si>
    <t>9</t>
  </si>
  <si>
    <t>უმოქმედოდ კლასიფიცირებული სესხების შემცირება, სესხების გაყიდვის გზით</t>
  </si>
  <si>
    <t>10</t>
  </si>
  <si>
    <t>სხვა ბალანსის რეკონსილაციისთვის საჭირო გატარებები</t>
  </si>
  <si>
    <t>11</t>
  </si>
  <si>
    <t>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</si>
  <si>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12</t>
  </si>
  <si>
    <t>უმოქმედო სესხების ბალანსი პერიოდის ბოლოს</t>
  </si>
  <si>
    <r>
      <t xml:space="preserve">უზრუნველყოფის დასაკუთრების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</si>
  <si>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t>აღირიცხება უზრუნველყოფის დასაკუთრების მომენტში მისი მთლიანი ღირებულება.</t>
  </si>
  <si>
    <r>
      <t xml:space="preserve">სესხების გაყიდვის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</si>
  <si>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t>აღირიცხება ფულადი სახსრების წმინდა კუმულატიური ამოღება(შემცირებული სესხის გაყიდვასთან დაკავშირებული ხარჯებით)</t>
  </si>
  <si>
    <r>
      <t>სესხებზე სხვა ცვლილებების გზით უმოქმედოდ კლასიფიცირებული სესხების შემცირებასთან დაკავშირებული</t>
    </r>
    <r>
      <rPr>
        <u/>
        <sz val="8"/>
        <rFont val="Sylfaen"/>
        <family val="1"/>
      </rPr>
      <t xml:space="preserve"> წმინდა კუმულატიური ამოღება</t>
    </r>
  </si>
  <si>
    <t>აღირიცხება ფულადი სახსრების წმინდა კუმულატიური ამოღება(შემცირებული სხვა ცვლილებებთან დაკავშირებული ხარჯებით), ასეთის არსებობის შემთხვევაში.</t>
  </si>
  <si>
    <t>ცხრილი "22"</t>
  </si>
  <si>
    <t xml:space="preserve">შეივსება სესხების, სავალო ფასიანი ქაღალდების მთლიანი ღირებულება, გარესაბალანსო ვალდებულებებისთვის ნომინალური ღირებულება მოსალოდენლი საკრედიტო ზარალის დაკლებამდე, განაწილებული ბანკის IFRS 9-ს საკრედიტო რისკის დონის, ვადაგადაცილების და მსესხებლის ტიპის მიხედვით. "ვადაგადაცილება ≤ 30 დღეზე" ინტერვალში არ მოხვდება არავადაგადაცილებული სესხები და ფასიანი ქაღალდები. </t>
  </si>
  <si>
    <t>მთავრობები</t>
  </si>
  <si>
    <t>ცენტრალური მთავრობები, სახელმწიფო ან რეგიონული მთავრობები და ადგილობრივი მთავრობები, ადმინისტრაციული ორგანოებისა და სამთავრობო არაკომერციული საწარმოების ჩათვლით. სოციალური დაზღვევის ფონდები; საერთაშორისო ორგანიზაციები, როგორიცაა ევროკავშირი, IMF, BIS (Bank for International Settlements).</t>
  </si>
  <si>
    <t>ბანკები და მრავალმხრივი ბანკები.</t>
  </si>
  <si>
    <t xml:space="preserve">ყველა საფინანსო კორპორაცია და კვაზი კორპორაცია, როგორიცაა საინვესტიციო ფირმები, საინვესტიციო ფონდები, სადაზღვევო კომპანიები, საპენსიო ფონდები, კოლექტიური საინვესტიციო კომპანიები, კლირინგ ცენტრები და დარჩენილი ფინანსური შუამავლები. გარდა საკრედიტო ინსტიტუტებისა. </t>
  </si>
  <si>
    <t>კორპორაციები, კვაზი კორპორაციები და ყველა იურიდიული პირი, რომლებიც არ არიან ფინანსურ შუამავლები, თუმცა ჩართულები არიან კომერციული საქონლის წარმოებაში და არაფინანსურ მომსახურებაში.</t>
  </si>
  <si>
    <t>ფიზიკური პირები ან პირთა ჯგუფები, როგორც  საქონლისა და არაფინანსური მომსახურების მწარმოებლები და მომხმარებლები, მხოლოდ საკუთარი საბოლოო მოხმარებისთვის, და როგორც კომერციული საქონლისა და არაფინანსური და ფინანსური მომსახურების მწარმოებლები, იმ პირობით, რომ მათი საქმიანობა არ არის კვაზი კორპორაციების საქმიანობა. არაკომერციული ინსტიტუტები, რომლებიც ემსახურებიან შინამეურნეობებს, და რომლებიც ძირითადად ჩართულნი არიან არაკომერციული საქონლის წარმოებაში და  მომსახურების მიწოდებაში, ცალკეული შინამეურნეობების  ჯგუფებისთვის.</t>
  </si>
  <si>
    <t>ცხრილი "23"</t>
  </si>
  <si>
    <t>სესხების მთლიანი ღირებულება, უზრუნველყოფის კოეფიციენტის მიხედვით განაწილებული სესხების მთლიანი ღირებულების,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მთლიანი ღირებულების განაწილება ბანკის IFRS 9-ს საკრედიტო რისკის დონისა და ვადაგადაცილებების მიხედვით. "ვადაგადაცილება ≤ 30 დღეზე" ინტერვალში არ მოხვდება არავადაგადაცილებული სესხები. უზრუნველყოფის ღირებულებად მოიაზრება მისი საბაზრო ღირებულება.</t>
  </si>
  <si>
    <t>სესხი რომელიც უზრუნველყოფილია სახელმწიფო ან საფინანსო ინსტიტუტების გარანტიით, უძრავი ან მოძრავი ქონებით. სესხი ჩაითვლება უზრუნველყოფილად მიუხედავად უზრუნველყოფის მოცულობისა.</t>
  </si>
  <si>
    <t>სესხი რომელიც უზრუნველყოფილია უძრავი ქონებით. სესხი ჩაითვლება უზრუნველყოფილად მიუხედავად უზრუნველყოფის მოცულობისა.</t>
  </si>
  <si>
    <t>სესხების განაწილება სესხის უზრუნველყოფის კოეფიციენტის მიხედვით, ანგარიშგების თარიღის მდგომარეობით. უზრუნველყოფაში გაითვალისწინება მხოლოდ უძრავი ქონება. უზრუნველყოფის ღირებულებად მოიაზრება მისი საბაზრო ღირებულება. LTV დაანგარიშებისას გათვალისწინება ამორტიზებული ღირებულება.</t>
  </si>
  <si>
    <t>1.1 ველში შემავალი უზრუნველყოფილი სესხების 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</si>
  <si>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 xml:space="preserve">მინიმუმი სესხზე დაგირავებული უძრავი და მოძრავი ქონების საბაზრო ღირებულებასა და სესხის მთლიან ღირებულებას შორის. </t>
  </si>
  <si>
    <t xml:space="preserve">მინიმუმი სესხზე დაგირავებული უძრავი ქონების საბაზრო ღირებულებასა და სესხის მთლიან ღირებულებას შორის. </t>
  </si>
  <si>
    <t>დაგირავებული უძრავი და მოძრავი ქონების საბაზრო ღირებულება, შესაბამისი სესხის მთლიანი ღირებულების ზემოთ.</t>
  </si>
  <si>
    <t>დაგირავებული უძრავი ქონების საბაზრო ღირებულება, შესაბამისი სესხის მთლიანი ღირებულების ზემოთ.</t>
  </si>
  <si>
    <t xml:space="preserve">მინიმუმი გარანტიის საბაზრო ღირებულებასა და სესხის მთლიან ღირებულებას შორის. </t>
  </si>
  <si>
    <t>ცხრილი "24"</t>
  </si>
  <si>
    <t>სესხების და მათი მოსლაოდნელი საკრედიტო ზარალის  განაწილება მათი კლასიფიკაციის და დაფარვის წყაროს მიხედვით. სექტორების განმარტებები იხილეთ ზოგადი განმარტებების ცხრილში 9.01-9.26 პუნქტებში. სესხების კლასიფიკაცია მოხდება ბანკის IFRS 9-ის საკრედიტო რისკის დონეების შესაბამისად.</t>
  </si>
  <si>
    <t>ცხრილი "25"</t>
  </si>
  <si>
    <t>სესხები და კორპორატიული სავალო ფასიანი ქაღალდების მთლიანი ღირებულება, გარესაბალანსო ვალდებულებების ნომინალური ღირებულება მოსალოდენლი საკრედიტო ზარალის დაკლებამდე, განაწილებული უზრუნველყოფის მიხედვით. ორი ან მეტი უზრუნველყოფის შემთხვევაში აქტივის ერთი ნაწილი გადანაწილდება უფრო მაღალი ლიკვიდობის მქონე უზრუნველყოფის სვეტში, მაქსიმუმ უზრუნველყოფის მოცულობით, ხოლო დარჩენილი ნაწილი დაბალი ლიკვიდობის უზრუნველყოფის სვეტში მაქსიმუმ ამ უზრუნველყოფის მოცულობით და ა.შ. ლიკვიდურობის მიხედვით განაწილება მოხდება, ყველაზე მეტად ლიკვიდური ა-დან არაუზრუნველყოფილ ნაწილამდე ი-მდე. უზრუნველყოფის ღირებულებად მოიაზრება მისი საბაზრო ღირებულება.</t>
  </si>
  <si>
    <t>ცხრილი "26"</t>
  </si>
  <si>
    <t>სატრანსპორტო საშუალების შეძენის მიზნობრიობით გაცემული, სატრანსპორტო საშუალებით უზრუნველყოფილი სესხები. სატრანსპორტო საშუალებით უზრუნველყოფილი სამომხმარებლო მიზნობრიობით გაცემული სესხები აღირიცხება სამომხმარებლო სესხების ველში.</t>
  </si>
  <si>
    <t>სამომხმარებლო მიზნობრიობით გაცემული სესხები.</t>
  </si>
  <si>
    <t xml:space="preserve">გადამხდელუნარიანობის ანალიზის გარეშე გაცემული მცირე ზომის, მაღალპროცენტიანი არაუზრუნველყოფილი სამომხმარებლო სესხი, რომელზეც ხშირად კლიენტი პროცენტის ნაცვლად ყოველთვიურად იხდის ფიქსირებულ საკომისიოს.  </t>
  </si>
  <si>
    <t>საყოფაცხოვრებო ნივთების, ტექნიკისა და მომსახურების განვადებით შეძენის მიზნობრიობით გაცემული სესხები.</t>
  </si>
  <si>
    <t>სადებეტო ანგარიშზე არსებული სანქცირებული უარყოფითი ლიმიტი, რომელიც განისაზღვრება კლიენტის შემოსავლის მიხედვით, მათ შორის, არასანქცირებული უარყოფითი ლიმიტებიც.</t>
  </si>
  <si>
    <t>ბარათზე დაშვებული რევოლვირებადი საკრედიტო ლიმიტი, მათ შორის საკრედიტო ბარათებზე არსებული არასანქცირებული უარყოფითი ლიმიტებიც.</t>
  </si>
  <si>
    <t>უძრავი ქონების შეძენა/მშენებლობა/რემონტის მიზნობრიობით გაცემული უძრავი ქონებით/ფულადი სახსრებით/თავდებობით/სხვა ქონებით უზრუნველყოფილი სესხები, რომელზეც ბანკის მხრიდან ხდება მიზნობრიობის კონტროლი.</t>
  </si>
  <si>
    <t xml:space="preserve">დასრულებული უძრავი ქონების და მიწის შეძენის მიზნობრიობით გაცემული სესხები. </t>
  </si>
  <si>
    <t>მშენებლობის პროცესში მყოფი უძრავი ქონების შეძენის ან მშენებლობის მიზნობრიობით გაცემული სესხები.</t>
  </si>
  <si>
    <t>რემონტის მიზნობრიობით გაცემული უძრავი ქონებით უზრუნველყოფილი სესხები.</t>
  </si>
  <si>
    <t>ძვირფასი ლითონებითა და ქვებით უზრუნველყოფილი სამომხმარებლო მიზნობრიობით გაცემული ლომბარდული სესხების პორტფელი.</t>
  </si>
  <si>
    <t>სესხი, რომლის მიზნობრიობას წარმოადგენს უმაღლესი და პროფესიული განათლების გადასახადის დაფინანსება.</t>
  </si>
  <si>
    <t>პენსიის ან სხვა სახელმწიფო სოციალური გასაცემელის გათვალისწინებით გაცემული სესხები</t>
  </si>
  <si>
    <t>საკრედიტო პროდუქტი, რომლის დაფარვის ძირითადი წყარო არის სახელმწიფო პენსია ან სხვა სახელმწიფო სოციალური გასაცემელი.</t>
  </si>
  <si>
    <t>სესხების მიმდინარე საკონტრაქტო ძირი თანხა</t>
  </si>
  <si>
    <t>სესხების მთლიანი ღირებულება მოსალოდენლი საკრედიტო ზარალის დაკლებამდე.</t>
  </si>
  <si>
    <t>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</si>
  <si>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პორტფელში არსებული სესხების რაოდენობა. რაოდენობაში არ გაითვლაისწინება სესხები 0 ნაშთით.</t>
  </si>
  <si>
    <t>კვარტლის შიგნით გაცემული სესხების ძირი თანხის მიხედვით დათვლილი საშუალო შეწონილი ნომინალური საპროცენტო განაკვეთი.</t>
  </si>
  <si>
    <t>კვარტლის შიგნით გაცემული სესხების ძირი თანხის მიხედვით დათვლილი საშუალო შეწონილი ეფექტური საპროცენტო განაკვეთი. თუ სესხზე დაიანგარიშება ერთზე მეტი ეფექტური საპროცენტო განაკვეთი, უნდა მოხდეს მათ შორის მაქსიმალურის გათვალისწინება. ამასთან, არ გაითვალისწინება ვალუტის გაუფასურების გათვალისწინებით დათვლილი ეფექტური საპროცენტო განაკვეთი.</t>
  </si>
  <si>
    <t>სესხის ძირი თანხის მიხედვით დათვლილი საშუალო შეწონილი ნომინალური საპროცენტო განაკვეთი.</t>
  </si>
  <si>
    <t>სესხების სასესხო ხელშეკრულებაში მითითებული ვადის ბოლომდე დარჩენილი თვეების რაოდენობა (ძირი თანხის მიხედვით საშუალო შეწონილი). აღნიშნულ ველში არ შედის ინფორმაცია იმ სესხებზე, რომელთა საბოლოო საკონტრაქტო დაფარვის ვადა გასულია ანგარიშგების თარიღისათვის.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</si>
</sst>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quot;balance  &quot;[$-409]d\-mmm\-yy;@"/>
    <numFmt numFmtId="181" formatCode="mmmm\-yy"/>
    <numFmt numFmtId="182" formatCode="_-* #,##0_ð_._-;\-* #,##0_ð_._-;_-* &quot;-&quot;_ð_._-;_-@_-"/>
    <numFmt numFmtId="183" formatCode="_-* #,##0.00_ð_._-;\-* #,##0.00_ð_._-;_-* &quot;-&quot;??_ð_._-;_-@_-"/>
    <numFmt numFmtId="184" formatCode="&quot;See Note &quot;\ #"/>
    <numFmt numFmtId="185" formatCode="\60\4\7\:"/>
    <numFmt numFmtId="186" formatCode="&quot;p.&quot;#,##0.00;[Red]\-&quot;p.&quot;#,##0.00"/>
    <numFmt numFmtId="187" formatCode="0.00000"/>
    <numFmt numFmtId="188" formatCode="&quot;fl&quot;#,##0.00_);[Red]\(&quot;fl&quot;#,##0.00\)"/>
    <numFmt numFmtId="189" formatCode="_(&quot;fl&quot;* #,##0_);_(&quot;fl&quot;* \(#,##0\);_(&quot;fl&quot;* &quot;-&quot;_);_(@_)"/>
    <numFmt numFmtId="190" formatCode="&quot;Fr.&quot;\ #,##0;[Red]&quot;Fr.&quot;\ \-#,##0"/>
    <numFmt numFmtId="191" formatCode="#,##0_ ;[Red]\-#,##0\ "/>
    <numFmt numFmtId="192" formatCode="_-* #,##0\ _€_-;\-* #,##0\ _€_-;_-* &quot;-&quot;??\ _€_-;_-@_-"/>
    <numFmt numFmtId="193" formatCode="#,##0.0"/>
    <numFmt numFmtId="194" formatCode="&quot;£&quot;#,##0;[Red]\-&quot;£&quot;#,##0"/>
    <numFmt numFmtId="195" formatCode="&quot;£&quot;#,##0.00;[Red]\-&quot;£&quot;#,##0.00"/>
    <numFmt numFmtId="196" formatCode="_-&quot;£&quot;* #,##0_-;\-&quot;£&quot;* #,##0_-;_-&quot;£&quot;* &quot;-&quot;_-;_-@_-"/>
    <numFmt numFmtId="197" formatCode="_-* #,##0_-;\-* #,##0_-;_-* &quot;-&quot;_-;_-@_-"/>
    <numFmt numFmtId="198" formatCode="_-&quot;£&quot;* #,##0.00_-;\-&quot;£&quot;* #,##0.00_-;_-&quot;£&quot;* &quot;-&quot;??_-;_-@_-"/>
    <numFmt numFmtId="199" formatCode="_-* #,##0\ &quot;€&quot;_-;\-* #,##0\ &quot;€&quot;_-;_-* &quot;-&quot;\ &quot;€&quot;_-;_-@_-"/>
    <numFmt numFmtId="200" formatCode="_-* #,##0\ _€_-;\-* #,##0\ _€_-;_-* &quot;-&quot;\ _€_-;_-@_-"/>
    <numFmt numFmtId="201" formatCode="_-* #,##0.00\ &quot;€&quot;_-;\-* #,##0.00\ &quot;€&quot;_-;_-* &quot;-&quot;??\ &quot;€&quot;_-;_-@_-"/>
    <numFmt numFmtId="202" formatCode="_-* #,##0.00\ _€_-;\-* #,##0.00\ _€_-;_-* &quot;-&quot;??\ _€_-;_-@_-"/>
    <numFmt numFmtId="203" formatCode="&quot;$&quot;#,##0;\(&quot;$&quot;#,##0\)"/>
    <numFmt numFmtId="204" formatCode="&quot;$&quot;#,##0.0_);\(&quot;$&quot;#,##0.0\)"/>
    <numFmt numFmtId="205" formatCode="&quot;$&quot;#,##0.000_);\(&quot;$&quot;#,##0.000\)"/>
    <numFmt numFmtId="206" formatCode="#,##0.0\ ;\(#,##0.0\)"/>
    <numFmt numFmtId="207" formatCode="&quot;\&quot;#,##0.00;[Red]&quot;\&quot;\-#,##0.00"/>
    <numFmt numFmtId="208" formatCode="_-* #,##0\ &quot;GRD&quot;_-;\-* #,##0\ &quot;GRD&quot;_-;_-* &quot;-&quot;\ &quot;GRD&quot;_-;_-@_-"/>
    <numFmt numFmtId="209" formatCode="_-* #,##0\ _G_R_D_-;\-* #,##0\ _G_R_D_-;_-* &quot;-&quot;\ _G_R_D_-;_-@_-"/>
    <numFmt numFmtId="210" formatCode="_-* #,##0.00\ _G_R_D_-;\-* #,##0.00\ _G_R_D_-;_-* &quot;-&quot;??\ _G_R_D_-;_-@_-"/>
    <numFmt numFmtId="211" formatCode="_-* #,##0.00\ &quot;GRD&quot;_-;\-* #,##0.00\ &quot;GRD&quot;_-;_-* &quot;-&quot;??\ &quot;GRD&quot;_-;_-@_-"/>
    <numFmt numFmtId="212" formatCode="&quot;\&quot;#,##0;[Red]&quot;\&quot;\-#,##0"/>
    <numFmt numFmtId="213" formatCode="#,##0_);\(#,##0\);&quot; - &quot;_);@_)"/>
    <numFmt numFmtId="214" formatCode="0.0_)\%;\(0.0\)\%;0.0_)\%;@_)_%"/>
    <numFmt numFmtId="215" formatCode="&quot;£&quot;_(#,##0.00_);&quot;£&quot;\(#,##0.00\);&quot;£&quot;_(0.00_);@_)"/>
    <numFmt numFmtId="216" formatCode="#,##0.0_)_%;\(#,##0.0\)_%;0.0_)_%;@_)_%"/>
    <numFmt numFmtId="217" formatCode="&quot;$&quot;_(#,##0.00_);&quot;$&quot;\(#,##0.00\);&quot;$&quot;_(0.00_);@_)"/>
    <numFmt numFmtId="218" formatCode="#,##0.0_);\(#,##0.0\);#,##0.0_);@_)"/>
    <numFmt numFmtId="219" formatCode="0.000000"/>
    <numFmt numFmtId="220" formatCode="#,##0.00_);\(#,##0.00\);0.00_);@_)"/>
    <numFmt numFmtId="221" formatCode="&quot;£&quot;_(#,##0.00_);&quot;£&quot;\(#,##0.00\)"/>
    <numFmt numFmtId="222" formatCode="#,##0.0_);\(#,##0.0\)"/>
    <numFmt numFmtId="223" formatCode="\€_(#,##0.00_);\€\(#,##0.00\);\€_(0.00_);@_)"/>
    <numFmt numFmtId="224" formatCode="#,##0.0_)\x;\(#,##0.0\)\x"/>
    <numFmt numFmtId="225" formatCode="&quot;$&quot;_(#,##0.00_);&quot;$&quot;\(#,##0.00\)"/>
    <numFmt numFmtId="226" formatCode="#,##0_)\x;\(#,##0\)\x;0_)\x;@_)_x"/>
    <numFmt numFmtId="227" formatCode="#,##0.0_)_x;\(#,##0.0\)_x"/>
    <numFmt numFmtId="228" formatCode="#,##0_)_x;\(#,##0\)_x;0_)_x;@_)_x"/>
    <numFmt numFmtId="229" formatCode="0.0_)\%;\(0.0\)\%"/>
    <numFmt numFmtId="230" formatCode="0_)"/>
    <numFmt numFmtId="231" formatCode="#,##0.0_)_%;\(#,##0.0\)_%"/>
    <numFmt numFmtId="232" formatCode="_-[$€-2]* #,##0.00_-;\-[$€-2]* #,##0.00_-;_-[$€-2]* &quot;-&quot;??_-"/>
    <numFmt numFmtId="233" formatCode="_ &quot;DEM&quot;* #,##0.00_ ;_ &quot;DEM&quot;* \-#,##0.00_ ;_ &quot;DEM&quot;* &quot;-&quot;??_ ;_ @_ "/>
    <numFmt numFmtId="234" formatCode="#,##0.000"/>
    <numFmt numFmtId="235" formatCode="[$-409]dddd\,\ mmmm\ dd\,\ yyyy"/>
    <numFmt numFmtId="236" formatCode="0.0%;\(0.0\)%;@\ \ "/>
    <numFmt numFmtId="237" formatCode="#,##0.0;\(#,##0.0\);\-"/>
    <numFmt numFmtId="238" formatCode="#,##0.0&quot; F&quot;;\(#,##0.0&quot; F&quot;\);\-"/>
    <numFmt numFmtId="239" formatCode="0.0%;\(0.0%\);\-"/>
    <numFmt numFmtId="240" formatCode="0.00\x"/>
    <numFmt numFmtId="241" formatCode="0.0\x"/>
    <numFmt numFmtId="242" formatCode="#,##0;\(#,##0\);\-"/>
    <numFmt numFmtId="243" formatCode="#,##0&quot; MF&quot;;\(#,##0&quot; MF&quot;\);\-"/>
    <numFmt numFmtId="244" formatCode="&quot;+ &quot;0.000%;&quot;- &quot;0.000%"/>
    <numFmt numFmtId="245" formatCode="#,###"/>
    <numFmt numFmtId="246" formatCode="0&quot;A&quot;"/>
    <numFmt numFmtId="247" formatCode="#,##0;\(#,##0\)"/>
    <numFmt numFmtId="248" formatCode="[$$-C09]#,##0.00;[Red]\-[$$-C09]#,##0.00"/>
    <numFmt numFmtId="249" formatCode="#,##0_);\(#,##0\);\-_);"/>
    <numFmt numFmtId="250" formatCode="&quot;$&quot;#,##0_);[Red]\(&quot;$&quot;#,##0\);&quot;-&quot;"/>
    <numFmt numFmtId="251" formatCode="0.0_)"/>
    <numFmt numFmtId="252" formatCode="0.00000000"/>
    <numFmt numFmtId="253" formatCode="#,##0_);\(#,##0\);\-_)"/>
    <numFmt numFmtId="254" formatCode="_-* #,##0.00\ _F_-;\-* #,##0.00\ _F_-;_-* &quot;-&quot;??\ _F_-;_-@_-"/>
    <numFmt numFmtId="255" formatCode="\ \ \ \ @"/>
    <numFmt numFmtId="256" formatCode="\ \ \ \ \ \ \ \ @"/>
    <numFmt numFmtId="257" formatCode="\ \ \ \ \ \ \ \ \ \ @"/>
    <numFmt numFmtId="258" formatCode="\ \ \ \ \ \ \ @"/>
    <numFmt numFmtId="259" formatCode="0.00%&quot;-12.99%&quot;"/>
    <numFmt numFmtId="260" formatCode="&quot;Asia&quot;;;"/>
    <numFmt numFmtId="261" formatCode="0.0"/>
    <numFmt numFmtId="262" formatCode="\$#,##0_);[Red]\(\$#,##0\)"/>
    <numFmt numFmtId="263" formatCode="#,##0_%_);\(#,##0\)_%;#,##0_%_);@_%_)"/>
    <numFmt numFmtId="264" formatCode="#,##0_%_);\(#,##0\)_%;**;@_%_)"/>
    <numFmt numFmtId="265" formatCode="#,##0.00_%_);\(#,##0.00\)_%;#,##0.00_%_);@_%_)"/>
    <numFmt numFmtId="266" formatCode="\£#,##0_);[Red]\(\£#,##0\)"/>
    <numFmt numFmtId="267" formatCode="&quot;$&quot;#,##0_%_);\(&quot;$&quot;#,##0\)_%;&quot;$&quot;#,##0_%_);@_%_)"/>
    <numFmt numFmtId="268" formatCode="&quot;$&quot;#,##0.00_%_);\(&quot;$&quot;#,##0.00\)_%;&quot;$&quot;#,##0.00_%_);@_%_)"/>
    <numFmt numFmtId="269" formatCode="#,##0;\(#,##0\);\-\ "/>
    <numFmt numFmtId="270" formatCode="0.00&quot;%&quot;"/>
    <numFmt numFmtId="271" formatCode="0&quot;%&quot;"/>
    <numFmt numFmtId="272" formatCode="#,##0_);\(#,##0\);@_)"/>
    <numFmt numFmtId="273" formatCode="[$-409]mmm/yy;@"/>
    <numFmt numFmtId="274" formatCode="m/d/yy_%_)"/>
    <numFmt numFmtId="275" formatCode="dd/mm/yyyy;dd/mm/yyyy;&quot;&quot;;@"/>
    <numFmt numFmtId="276" formatCode="0.0000%;[Red]0.0000%;\-"/>
    <numFmt numFmtId="277" formatCode="#,##0&quot;?&quot;_);[Red]\(#,##0&quot;?&quot;\)"/>
    <numFmt numFmtId="278" formatCode="0_%_);\(0\)_%;0_%_);@_%_)"/>
    <numFmt numFmtId="279" formatCode="0.00_);[Red]\(0.00\)"/>
    <numFmt numFmtId="280" formatCode="0.0000000"/>
    <numFmt numFmtId="281" formatCode="mm/dd/yyyy"/>
    <numFmt numFmtId="282" formatCode="_-* #,##0.00\ [$€]_-;\-* #,##0.00\ [$€]_-;_-* &quot;-&quot;??\ [$€]_-;_-@_-"/>
    <numFmt numFmtId="283" formatCode="_([$€]* #,##0.00_);_([$€]* \(#,##0.00\);_([$€]* &quot;-&quot;??_);_(@_)"/>
    <numFmt numFmtId="284" formatCode="_-* #,##0.00\ [$€-1]_-;\-* #,##0.00\ [$€-1]_-;_-* &quot;-&quot;??\ [$€-1]_-"/>
    <numFmt numFmtId="285" formatCode="0&quot;E&quot;"/>
    <numFmt numFmtId="286" formatCode="_(* #,##0.0_%_);_(* \(#,##0.0_%\);_(* &quot; - &quot;_%_);_(@_)"/>
    <numFmt numFmtId="287" formatCode="_(\ #,##0.0_%_);_(\ \(#,##0.0_%\);_(\ &quot; - &quot;_%_);_(@_)"/>
    <numFmt numFmtId="288" formatCode="_(* #,##0.0%_);_(* \(#,##0.0%\);_(* &quot; - &quot;\%_);_(@_)"/>
    <numFmt numFmtId="289" formatCode="_(\ #,##0.0%_);_(\ \(#,##0.0%\);_(\ &quot; - &quot;\%_);_(@_)"/>
    <numFmt numFmtId="290" formatCode="_(* #,###,_);_(* \(#,###,\);_(* &quot; - &quot;_);_(@_)"/>
    <numFmt numFmtId="291" formatCode="_(* #,##0_);_(* \(#,##0\);_(* &quot; - &quot;_);_(@_)"/>
    <numFmt numFmtId="292" formatCode="_(* #,##0.0_);_(* \(#,##0.0\);_(* &quot; - &quot;_);_(@_)"/>
    <numFmt numFmtId="293" formatCode="\ #,##0.0_);\(#,##0.0\);&quot; - &quot;_);@_)"/>
    <numFmt numFmtId="294" formatCode="_(* #,##0.00_);_(* \(#,##0.00\);_(* &quot; - &quot;_);_(@_)"/>
    <numFmt numFmtId="295" formatCode="\ #,##0.00_);\(#,##0.00\);&quot; - &quot;_);@_)"/>
    <numFmt numFmtId="296" formatCode="_(* #,##0.000_);_(* \(#,##0.000\);_(* &quot; - &quot;_);_(@_)"/>
    <numFmt numFmtId="297" formatCode="\ #,##0.000_);\(#,##0.000\);&quot; - &quot;_);@_)"/>
    <numFmt numFmtId="298" formatCode="#,##0;\(#,##0\);&quot;-&quot;"/>
    <numFmt numFmtId="299" formatCode="d\ mmmm\ yyyy"/>
    <numFmt numFmtId="300" formatCode="#,##0;[Red]\(#,##0\);0"/>
    <numFmt numFmtId="301" formatCode="#,##0.0;\(#,##0.0\)"/>
    <numFmt numFmtId="302" formatCode="#,#00"/>
    <numFmt numFmtId="303" formatCode="0.00000000000%"/>
    <numFmt numFmtId="304" formatCode="dd\-mmm\-yy\ hh:mm:ss"/>
    <numFmt numFmtId="305" formatCode="0.0000"/>
    <numFmt numFmtId="306" formatCode="[Red]&quot;stale hdle&quot;;[Red]\-0;[Red]&quot;stale hdle&quot;"/>
    <numFmt numFmtId="307" formatCode="0.0\%_);\(0.0\%\);0.0\%_);@_%_)"/>
    <numFmt numFmtId="308" formatCode="[Magenta]General"/>
    <numFmt numFmtId="309" formatCode="[Magenta]#,##0;[Magenta]\(#,##0\)"/>
    <numFmt numFmtId="310" formatCode="_-* #,##0.00000_-;\-* #,##0.00000_-;_-* &quot;-&quot;???_-;_-@_-"/>
    <numFmt numFmtId="311" formatCode="#,##0_);\(#,##0\);&quot;-&quot;_);@_)"/>
    <numFmt numFmtId="312" formatCode="yyyy\-mm\-dd;@"/>
    <numFmt numFmtId="313" formatCode="#,##0.000;\(#,##0.000\)"/>
    <numFmt numFmtId="314" formatCode="dd\ mmm\ yy"/>
    <numFmt numFmtId="315" formatCode="_(* 0_);_(* \-0_);_(* 0_);@"/>
    <numFmt numFmtId="316" formatCode="_-* #,##0.00_-;_-* #,##0.00\-;_-* &quot;-&quot;??_-;_-@_-"/>
    <numFmt numFmtId="317" formatCode="_(* #,##0_);_(* \-#,##0_);_(* #,##0_);@"/>
    <numFmt numFmtId="318" formatCode="_-* #,##0.00\ _F_-;[Red]\(#,##0.00\)\ _F_-;_-* &quot;-&quot;??\ _F_-;_-@_-"/>
    <numFmt numFmtId="319" formatCode="[Blue]General"/>
    <numFmt numFmtId="320" formatCode="#,##0_)&quot;m&quot;;\(#,##0\)&quot;m&quot;;\-_)&quot;m&quot;"/>
    <numFmt numFmtId="321" formatCode="#,##0.00\ &quot;Kč&quot;;[Red]\-#,##0.00\ &quot;Kč&quot;"/>
    <numFmt numFmtId="322" formatCode="_-* #,##0.00\ &quot;£&quot;_-;\-* #,##0.00\ &quot;£&quot;_-;_-* &quot;-&quot;??\ &quot;£&quot;_-;_-@_-"/>
    <numFmt numFmtId="323" formatCode="0.000000%"/>
    <numFmt numFmtId="324" formatCode="0.0\x;\(0.0\)\x"/>
    <numFmt numFmtId="325" formatCode="0.0\x_);\(0.0\)\x;@_)"/>
    <numFmt numFmtId="326" formatCode="0.00\x_);\(0.00\)\x;@_)"/>
    <numFmt numFmtId="327" formatCode="0.0\x;&quot;nm&quot;;@_)"/>
    <numFmt numFmtId="328" formatCode="_-* #,##0.0000_-;\-* #,##0.0000_-;_-* &quot;-&quot;????_-;_-@_-"/>
    <numFmt numFmtId="329" formatCode="[$$-409]#,##0_ ;[Red]\-[$$-409]#,##0\ "/>
    <numFmt numFmtId="330" formatCode="#,##0.00000;[Red]\-#,##0.00000"/>
    <numFmt numFmtId="331" formatCode="#,##0;[Red]\(#,##0\)"/>
    <numFmt numFmtId="332" formatCode="0.0000%"/>
    <numFmt numFmtId="333" formatCode="#,##0_)&quot;p&quot;;\(#,##0\)&quot;p&quot;;\-_)&quot;p&quot;"/>
    <numFmt numFmtId="334" formatCode="#,##0.00;\(#,##0.00\);\-"/>
    <numFmt numFmtId="335" formatCode="dd/mm/yy;@"/>
    <numFmt numFmtId="336" formatCode="#,##0.0\%_);\(#,##0.0\%\);#,##0.0\%_);@_)"/>
    <numFmt numFmtId="337" formatCode="#.##000"/>
    <numFmt numFmtId="338" formatCode="0.0&quot;x&quot;;@_)"/>
    <numFmt numFmtId="339" formatCode="mm/dd/yy"/>
    <numFmt numFmtId="340" formatCode="#\ ###\ ###\ ##0\ "/>
    <numFmt numFmtId="341" formatCode="0.00;[Red]0.00"/>
    <numFmt numFmtId="342" formatCode="\+0.00%;\-0.00%"/>
    <numFmt numFmtId="343" formatCode="\+#,##0;\-#,##0"/>
    <numFmt numFmtId="344" formatCode="_ * #,##0_ ;_ * \-#,##0_ ;_ * &quot;-&quot;_ ;_ @_ "/>
    <numFmt numFmtId="345" formatCode="_ * #,##0_ ;_ * \-#,##0_ ;_ * &quot;-&quot;??_ ;_ @_ "/>
    <numFmt numFmtId="346" formatCode="\g\ \=\ 0.0%;\g\ \=\ \-0.0%"/>
    <numFmt numFmtId="347" formatCode="#,###,;\(#,###,\)"/>
    <numFmt numFmtId="348" formatCode="&quot;Yes&quot;;[Red]&quot;No&quot;"/>
    <numFmt numFmtId="349" formatCode="[&gt;0]General"/>
    <numFmt numFmtId="350" formatCode="0.0\x\ "/>
    <numFmt numFmtId="351" formatCode="0\ \d\a\y"/>
    <numFmt numFmtId="352" formatCode="#,"/>
    <numFmt numFmtId="353" formatCode="#,##0.00;[Red]#,##0.00"/>
    <numFmt numFmtId="354" formatCode="_-&quot;L.&quot;\ * #,##0_-;\-&quot;L.&quot;\ * #,##0_-;_-&quot;L.&quot;\ * &quot;-&quot;_-;_-@_-"/>
    <numFmt numFmtId="355" formatCode="_-&quot;F&quot;\ * #,##0.00_-;_-&quot;F&quot;\ * #,##0.00\-;_-&quot;F&quot;\ * &quot;-&quot;??_-;_-@_-"/>
    <numFmt numFmtId="356" formatCode="\$#,#00"/>
    <numFmt numFmtId="357" formatCode="_-* #,##0.00\ _L_E_I_-;\-* #,##0.00\ _L_E_I_-;_-* &quot;-&quot;??\ _L_E_I_-;_-@_-"/>
    <numFmt numFmtId="358" formatCode="0.00_)"/>
    <numFmt numFmtId="359" formatCode="0\ \ ;\(0\)\ \ \ "/>
    <numFmt numFmtId="360" formatCode="0.000%"/>
  </numFmts>
  <fonts count="370">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color theme="1"/>
      <name val="Calibri"/>
      <family val="2"/>
      <scheme val="minor"/>
    </font>
    <font>
      <i/>
      <sz val="11"/>
      <color theme="1"/>
      <name val="Calibri"/>
      <family val="2"/>
      <scheme val="minor"/>
    </font>
    <font>
      <b/>
      <sz val="10"/>
      <color theme="1"/>
      <name val="Calibri"/>
      <family val="2"/>
      <scheme val="minor"/>
    </font>
    <font>
      <sz val="10"/>
      <name val="Calibri"/>
      <family val="2"/>
      <scheme val="minor"/>
    </font>
    <font>
      <sz val="10"/>
      <name val="Arial"/>
      <family val="2"/>
      <charset val="204"/>
    </font>
    <font>
      <sz val="10"/>
      <name val="Sylfaen"/>
      <family val="1"/>
    </font>
    <font>
      <b/>
      <sz val="10"/>
      <name val="Sylfaen"/>
      <family val="1"/>
    </font>
    <font>
      <u/>
      <sz val="10"/>
      <color indexed="12"/>
      <name val="Arial"/>
      <family val="2"/>
    </font>
    <font>
      <sz val="8"/>
      <color theme="1"/>
      <name val="Calibri"/>
      <family val="2"/>
      <scheme val="minor"/>
    </font>
    <font>
      <sz val="10"/>
      <name val="Geo_Arial"/>
      <family val="2"/>
    </font>
    <font>
      <i/>
      <sz val="10"/>
      <color theme="1"/>
      <name val="Calibri"/>
      <family val="2"/>
      <scheme val="minor"/>
    </font>
    <font>
      <b/>
      <sz val="10"/>
      <name val="Calibri"/>
      <family val="2"/>
      <scheme val="minor"/>
    </font>
    <font>
      <b/>
      <i/>
      <sz val="10"/>
      <name val="Calibri"/>
      <family val="2"/>
      <scheme val="minor"/>
    </font>
    <font>
      <sz val="10"/>
      <color rgb="FF333333"/>
      <name val="Sylfaen"/>
      <family val="1"/>
    </font>
    <font>
      <i/>
      <sz val="10"/>
      <name val="Sylfaen"/>
      <family val="1"/>
    </font>
    <font>
      <i/>
      <sz val="10"/>
      <color theme="1"/>
      <name val="Sylfaen"/>
      <family val="1"/>
    </font>
    <font>
      <sz val="10"/>
      <color theme="1"/>
      <name val="Segoe UI"/>
      <family val="2"/>
    </font>
    <font>
      <sz val="10"/>
      <color theme="1"/>
      <name val="Times New Roman"/>
      <family val="1"/>
    </font>
    <font>
      <b/>
      <sz val="10"/>
      <color theme="1"/>
      <name val="Sylfaen"/>
      <family val="1"/>
    </font>
    <font>
      <sz val="10"/>
      <color theme="1"/>
      <name val="Sylfaen"/>
      <family val="1"/>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name val="SPKolheti"/>
      <family val="1"/>
    </font>
    <font>
      <sz val="11"/>
      <color theme="1"/>
      <name val="Sylfaen"/>
      <family val="1"/>
    </font>
    <font>
      <b/>
      <sz val="11"/>
      <name val="Sylfaen"/>
      <family val="1"/>
    </font>
    <font>
      <b/>
      <i/>
      <sz val="10"/>
      <color theme="1"/>
      <name val="Sylfaen"/>
      <family val="1"/>
    </font>
    <font>
      <b/>
      <sz val="8"/>
      <name val="Sylfaen"/>
      <family val="1"/>
    </font>
    <font>
      <sz val="9"/>
      <color theme="1"/>
      <name val="Calibri"/>
      <family val="2"/>
      <scheme val="minor"/>
    </font>
    <font>
      <sz val="10"/>
      <color theme="1"/>
      <name val="Calibri"/>
      <family val="1"/>
      <scheme val="minor"/>
    </font>
    <font>
      <b/>
      <sz val="10"/>
      <name val="Calibri"/>
      <family val="1"/>
      <scheme val="minor"/>
    </font>
    <font>
      <sz val="10"/>
      <name val="Calibri"/>
      <family val="1"/>
      <scheme val="minor"/>
    </font>
    <font>
      <b/>
      <sz val="9"/>
      <name val="Arial"/>
      <family val="2"/>
    </font>
    <font>
      <sz val="9"/>
      <name val="Arial"/>
      <family val="2"/>
    </font>
    <font>
      <sz val="9"/>
      <name val="Calibri"/>
      <family val="2"/>
    </font>
    <font>
      <b/>
      <sz val="9"/>
      <name val="Calibri"/>
      <family val="2"/>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b/>
      <sz val="12"/>
      <color theme="1"/>
      <name val="Calibri"/>
      <family val="2"/>
      <scheme val="minor"/>
    </font>
    <font>
      <sz val="10"/>
      <name val="Arial"/>
      <family val="2"/>
    </font>
    <font>
      <b/>
      <sz val="8"/>
      <name val="Verdana"/>
      <family val="2"/>
    </font>
    <font>
      <sz val="8"/>
      <name val="Verdana"/>
      <family val="2"/>
    </font>
    <font>
      <b/>
      <sz val="8"/>
      <color indexed="8"/>
      <name val="Verdana"/>
      <family val="2"/>
    </font>
    <font>
      <sz val="8"/>
      <color indexed="8"/>
      <name val="Verdana"/>
      <family val="2"/>
    </font>
    <font>
      <b/>
      <sz val="11"/>
      <color indexed="8"/>
      <name val="Calibri"/>
      <family val="2"/>
      <scheme val="minor"/>
    </font>
    <font>
      <b/>
      <sz val="8"/>
      <color rgb="FF000000"/>
      <name val="Verdana"/>
      <family val="2"/>
    </font>
    <font>
      <sz val="11"/>
      <name val="Calibri"/>
      <family val="2"/>
      <charset val="204"/>
      <scheme val="minor"/>
    </font>
    <font>
      <i/>
      <sz val="11"/>
      <name val="Calibri"/>
      <family val="2"/>
      <scheme val="minor"/>
    </font>
    <font>
      <i/>
      <sz val="11"/>
      <name val="Calibri"/>
      <family val="2"/>
      <charset val="204"/>
      <scheme val="minor"/>
    </font>
    <font>
      <sz val="11"/>
      <name val="Calibri"/>
      <family val="2"/>
      <scheme val="minor"/>
    </font>
    <font>
      <b/>
      <i/>
      <sz val="10"/>
      <color theme="1"/>
      <name val="Calibri"/>
      <family val="2"/>
      <scheme val="minor"/>
    </font>
    <font>
      <i/>
      <sz val="10"/>
      <color theme="0" tint="-0.499984740745262"/>
      <name val="Calibri"/>
      <family val="2"/>
      <scheme val="minor"/>
    </font>
    <font>
      <sz val="8"/>
      <color rgb="FF000000"/>
      <name val="Arial"/>
      <family val="2"/>
    </font>
    <font>
      <b/>
      <sz val="10"/>
      <name val="Calibri"/>
      <family val="2"/>
    </font>
    <font>
      <sz val="10"/>
      <name val="Calibri"/>
      <family val="2"/>
    </font>
    <font>
      <b/>
      <vertAlign val="superscript"/>
      <sz val="10"/>
      <color theme="1"/>
      <name val="Arial"/>
      <family val="2"/>
    </font>
    <font>
      <vertAlign val="superscript"/>
      <sz val="10"/>
      <color theme="1"/>
      <name val="Arial"/>
      <family val="2"/>
    </font>
    <font>
      <b/>
      <u/>
      <sz val="10"/>
      <name val="Calibri"/>
      <family val="2"/>
    </font>
    <font>
      <b/>
      <u/>
      <sz val="10"/>
      <name val="Calibri"/>
      <family val="2"/>
      <scheme val="minor"/>
    </font>
    <font>
      <i/>
      <sz val="9"/>
      <name val="Calibri"/>
      <family val="2"/>
      <scheme val="minor"/>
    </font>
    <font>
      <i/>
      <vertAlign val="superscript"/>
      <sz val="9"/>
      <name val="Calibri"/>
      <family val="2"/>
      <scheme val="minor"/>
    </font>
    <font>
      <i/>
      <sz val="10"/>
      <name val="Calibri"/>
      <family val="2"/>
    </font>
    <font>
      <b/>
      <sz val="10"/>
      <color rgb="FF000000"/>
      <name val="Calibri"/>
      <family val="2"/>
    </font>
    <font>
      <sz val="10"/>
      <color rgb="FF000000"/>
      <name val="Calibri"/>
      <family val="2"/>
    </font>
    <font>
      <b/>
      <sz val="11"/>
      <name val="Calibri"/>
      <family val="2"/>
      <scheme val="minor"/>
    </font>
    <font>
      <u/>
      <sz val="11"/>
      <name val="Calibri"/>
      <family val="2"/>
      <scheme val="minor"/>
    </font>
    <font>
      <sz val="11"/>
      <name val="Calibri"/>
      <family val="2"/>
    </font>
    <font>
      <b/>
      <i/>
      <sz val="11"/>
      <name val="Calibri"/>
      <family val="2"/>
      <scheme val="minor"/>
    </font>
    <font>
      <b/>
      <sz val="9"/>
      <color indexed="81"/>
      <name val="Tahoma"/>
      <family val="2"/>
    </font>
    <font>
      <sz val="9"/>
      <color indexed="81"/>
      <name val="Tahoma"/>
      <family val="2"/>
    </font>
    <font>
      <b/>
      <sz val="11"/>
      <color rgb="FFFA7D00"/>
      <name val="Calibri"/>
      <family val="2"/>
      <scheme val="minor"/>
    </font>
    <font>
      <sz val="11"/>
      <color theme="0"/>
      <name val="Calibri"/>
      <family val="2"/>
      <scheme val="minor"/>
    </font>
    <font>
      <sz val="10"/>
      <color theme="1"/>
      <name val="Arial"/>
      <family val="2"/>
    </font>
    <font>
      <sz val="11"/>
      <color theme="1"/>
      <name val="Arial"/>
      <family val="2"/>
    </font>
    <font>
      <b/>
      <sz val="11"/>
      <name val="Arial"/>
      <family val="2"/>
    </font>
    <font>
      <b/>
      <sz val="20"/>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6"/>
      <name val="MS Sans Serif"/>
      <family val="2"/>
    </font>
    <font>
      <sz val="8"/>
      <color indexed="14"/>
      <name val="Times New Roman"/>
      <family val="1"/>
    </font>
    <font>
      <u/>
      <sz val="6"/>
      <name val="MS Sans Serif"/>
      <family val="2"/>
    </font>
    <font>
      <sz val="10"/>
      <color indexed="8"/>
      <name val="Helv"/>
    </font>
    <font>
      <sz val="10"/>
      <color indexed="9"/>
      <name val="Arial"/>
      <family val="2"/>
    </font>
    <font>
      <sz val="8.5"/>
      <color indexed="32"/>
      <name val="MS Sans Serif"/>
      <family val="2"/>
    </font>
    <font>
      <sz val="10"/>
      <color indexed="12"/>
      <name val="Arial"/>
      <family val="2"/>
    </font>
    <font>
      <b/>
      <sz val="16"/>
      <name val="Arial"/>
      <family val="2"/>
    </font>
    <font>
      <sz val="9"/>
      <color indexed="12"/>
      <name val="Tahoma"/>
      <family val="2"/>
    </font>
    <font>
      <sz val="10"/>
      <name val="Courier"/>
      <family val="3"/>
    </font>
    <font>
      <b/>
      <sz val="10"/>
      <color indexed="9"/>
      <name val="Arial"/>
      <family val="2"/>
    </font>
    <font>
      <b/>
      <i/>
      <sz val="10"/>
      <name val="Times New Roman"/>
      <family val="1"/>
    </font>
    <font>
      <sz val="10"/>
      <name val="Univers"/>
      <family val="2"/>
    </font>
    <font>
      <b/>
      <sz val="8"/>
      <color indexed="9"/>
      <name val="Arial"/>
      <family val="2"/>
    </font>
    <font>
      <b/>
      <sz val="10"/>
      <color indexed="12"/>
      <name val="Arial"/>
      <family val="2"/>
    </font>
    <font>
      <b/>
      <sz val="10"/>
      <color indexed="8"/>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sz val="8.5"/>
      <color indexed="32"/>
      <name val="Book Antiqua"/>
      <family val="1"/>
    </font>
    <font>
      <sz val="7"/>
      <color indexed="10"/>
      <name val="Helvetica"/>
      <family val="2"/>
    </font>
    <font>
      <sz val="10"/>
      <color indexed="10"/>
      <name val="Arial"/>
      <family val="2"/>
    </font>
    <font>
      <sz val="10"/>
      <name val="FrankTimes"/>
      <family val="2"/>
    </font>
    <font>
      <b/>
      <sz val="12"/>
      <color indexed="8"/>
      <name val="Futura"/>
      <family val="2"/>
    </font>
    <font>
      <sz val="10"/>
      <color indexed="62"/>
      <name val="Arial"/>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b/>
      <sz val="11"/>
      <name val="Times New Roman"/>
      <family val="1"/>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b/>
      <sz val="10"/>
      <name val="Times New Roman"/>
      <family val="1"/>
    </font>
    <font>
      <sz val="10"/>
      <name val="CG Times"/>
    </font>
    <font>
      <sz val="10"/>
      <name val="CG Times"/>
      <family val="2"/>
    </font>
    <font>
      <sz val="12"/>
      <name val="Arial MT"/>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8"/>
      <name val="Times New Roman"/>
      <family val="1"/>
    </font>
    <font>
      <i/>
      <sz val="10"/>
      <name val="Arial Narrow"/>
      <family val="2"/>
    </font>
    <font>
      <b/>
      <sz val="10"/>
      <color indexed="25"/>
      <name val="Arial Narrow"/>
      <family val="2"/>
    </font>
    <font>
      <b/>
      <u val="singleAccounting"/>
      <sz val="9"/>
      <name val="Times New Roman"/>
      <family val="1"/>
    </font>
    <font>
      <i/>
      <sz val="10"/>
      <color indexed="25"/>
      <name val="Arial Narrow"/>
      <family val="2"/>
    </font>
    <font>
      <sz val="14"/>
      <name val="Arial"/>
      <family val="2"/>
    </font>
    <font>
      <b/>
      <sz val="12"/>
      <color indexed="55"/>
      <name val="Arial"/>
      <family val="2"/>
    </font>
    <font>
      <b/>
      <i/>
      <sz val="9.5"/>
      <name val="Times New Roman"/>
      <family val="1"/>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26"/>
      <name val="Arial"/>
      <family val="2"/>
    </font>
    <font>
      <sz val="48"/>
      <name val="Arial"/>
      <family val="2"/>
    </font>
    <font>
      <b/>
      <sz val="100"/>
      <name val="Arial"/>
      <family val="2"/>
    </font>
    <font>
      <b/>
      <sz val="11"/>
      <color indexed="18"/>
      <name val="Times New Roman"/>
      <family val="1"/>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i/>
      <sz val="10"/>
      <name val="Helv"/>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u/>
      <sz val="11"/>
      <color theme="10"/>
      <name val="Calibri"/>
      <family val="2"/>
      <scheme val="minor"/>
    </font>
    <font>
      <sz val="8"/>
      <color theme="1"/>
      <name val="Verdana"/>
      <family val="2"/>
    </font>
    <font>
      <sz val="10"/>
      <name val="Cambria"/>
      <family val="2"/>
      <scheme val="major"/>
    </font>
    <font>
      <sz val="8"/>
      <name val="Sylfaen"/>
      <family val="1"/>
    </font>
    <font>
      <sz val="8"/>
      <color theme="1"/>
      <name val="Sylfaen"/>
      <family val="1"/>
    </font>
    <font>
      <sz val="8"/>
      <name val="Calibri"/>
      <family val="2"/>
    </font>
    <font>
      <b/>
      <i/>
      <u/>
      <sz val="8"/>
      <name val="Sylfaen"/>
      <family val="1"/>
    </font>
    <font>
      <sz val="8"/>
      <color rgb="FFFF0000"/>
      <name val="Sylfaen"/>
      <family val="1"/>
    </font>
    <font>
      <u/>
      <sz val="8"/>
      <name val="Sylfaen"/>
      <family val="1"/>
    </font>
    <font>
      <sz val="9"/>
      <color rgb="FF000000"/>
      <name val="Sylfaen"/>
      <family val="1"/>
    </font>
  </fonts>
  <fills count="15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2"/>
        <bgColor rgb="FF000000"/>
      </patternFill>
    </fill>
    <fill>
      <patternFill patternType="solid">
        <fgColor theme="2" tint="-9.9978637043366805E-2"/>
        <bgColor rgb="FF000000"/>
      </patternFill>
    </fill>
    <fill>
      <patternFill patternType="solid">
        <fgColor theme="2" tint="-0.249977111117893"/>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
      <patternFill patternType="solid">
        <fgColor theme="4" tint="0.79998168889431442"/>
        <bgColor indexed="64"/>
      </patternFill>
    </fill>
  </fills>
  <borders count="226">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theme="6" tint="-0.499984740745262"/>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diagonal/>
    </border>
    <border>
      <left style="thin">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auto="1"/>
      </top>
      <bottom style="medium">
        <color indexed="64"/>
      </bottom>
      <diagonal/>
    </border>
    <border>
      <left/>
      <right/>
      <top style="thin">
        <color indexed="64"/>
      </top>
      <bottom style="medium">
        <color indexed="64"/>
      </bottom>
      <diagonal/>
    </border>
    <border>
      <left style="medium">
        <color indexed="64"/>
      </left>
      <right/>
      <top style="thin">
        <color auto="1"/>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auto="1"/>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ck">
        <color auto="1"/>
      </left>
      <right/>
      <top/>
      <bottom/>
      <diagonal/>
    </border>
    <border>
      <left/>
      <right/>
      <top style="hair">
        <color auto="1"/>
      </top>
      <bottom style="hair">
        <color auto="1"/>
      </bottom>
      <diagonal/>
    </border>
    <border>
      <left style="thick">
        <color auto="1"/>
      </left>
      <right/>
      <top style="thick">
        <color auto="1"/>
      </top>
      <bottom style="thick">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right style="thin">
        <color auto="1"/>
      </right>
      <top/>
      <bottom/>
      <diagonal/>
    </border>
    <border>
      <left style="thin">
        <color auto="1"/>
      </left>
      <right style="thin">
        <color auto="1"/>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medium">
        <color indexed="64"/>
      </right>
      <top style="thin">
        <color indexed="64"/>
      </top>
      <bottom style="thin">
        <color indexed="64"/>
      </bottom>
      <diagonal/>
    </border>
    <border>
      <left style="thin">
        <color theme="1" tint="0.34998626667073579"/>
      </left>
      <right/>
      <top style="double">
        <color theme="1" tint="0.34998626667073579"/>
      </top>
      <bottom style="medium">
        <color theme="1" tint="0.34998626667073579"/>
      </bottom>
      <diagonal/>
    </border>
    <border>
      <left/>
      <right/>
      <top style="double">
        <color theme="1" tint="0.34998626667073579"/>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n">
        <color auto="1"/>
      </left>
      <right style="thin">
        <color auto="1"/>
      </right>
      <top style="thin">
        <color auto="1"/>
      </top>
      <bottom style="thin">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bottom style="double">
        <color indexed="64"/>
      </bottom>
      <diagonal/>
    </border>
    <border>
      <left/>
      <right/>
      <top/>
      <bottom style="double">
        <color indexed="64"/>
      </bottom>
      <diagonal/>
    </border>
    <border>
      <left/>
      <right style="thin">
        <color theme="1" tint="0.34998626667073579"/>
      </right>
      <top/>
      <bottom style="double">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thin">
        <color auto="1"/>
      </top>
      <bottom style="thin">
        <color auto="1"/>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style="thin">
        <color theme="1" tint="0.34998626667073579"/>
      </top>
      <bottom style="double">
        <color theme="1" tint="0.34998626667073579"/>
      </bottom>
      <diagonal/>
    </border>
    <border>
      <left/>
      <right/>
      <top style="thin">
        <color theme="1" tint="0.34998626667073579"/>
      </top>
      <bottom style="double">
        <color theme="1" tint="0.34998626667073579"/>
      </bottom>
      <diagonal/>
    </border>
    <border>
      <left/>
      <right style="thin">
        <color theme="1" tint="0.34998626667073579"/>
      </right>
      <top style="thin">
        <color theme="1" tint="0.34998626667073579"/>
      </top>
      <bottom style="double">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s>
  <cellStyleXfs count="38259">
    <xf numFmtId="0" fontId="0" fillId="0" borderId="0"/>
    <xf numFmtId="43" fontId="2"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166" fontId="8" fillId="0" borderId="0" applyFont="0" applyFill="0" applyBorder="0" applyAlignment="0" applyProtection="0"/>
    <xf numFmtId="0" fontId="2" fillId="0" borderId="0"/>
    <xf numFmtId="0" fontId="8" fillId="0" borderId="0"/>
    <xf numFmtId="9" fontId="1"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alignment vertical="top"/>
      <protection locked="0"/>
    </xf>
    <xf numFmtId="0" fontId="25" fillId="0" borderId="0"/>
    <xf numFmtId="168" fontId="26" fillId="36" borderId="0"/>
    <xf numFmtId="169" fontId="26" fillId="36" borderId="0"/>
    <xf numFmtId="168" fontId="26" fillId="36" borderId="0"/>
    <xf numFmtId="0" fontId="27" fillId="37" borderId="0" applyNumberFormat="0" applyBorder="0" applyAlignment="0" applyProtection="0"/>
    <xf numFmtId="0" fontId="4" fillId="12"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0" fontId="27" fillId="37"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4" fillId="20"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0" fontId="27" fillId="3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4" fillId="28"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4" fillId="3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0" fontId="27" fillId="4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4" fillId="1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4" fillId="17"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4" fillId="21"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0" fontId="27" fillId="4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4" fillId="25"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4" fillId="29"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4" fillId="33"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0" fontId="27" fillId="46"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0" fontId="27" fillId="46" borderId="0" applyNumberFormat="0" applyBorder="0" applyAlignment="0" applyProtection="0"/>
    <xf numFmtId="0" fontId="29" fillId="47" borderId="0" applyNumberFormat="0" applyBorder="0" applyAlignment="0" applyProtection="0"/>
    <xf numFmtId="0" fontId="30" fillId="14"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0" fontId="29" fillId="47"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0" fontId="29" fillId="47" borderId="0" applyNumberFormat="0" applyBorder="0" applyAlignment="0" applyProtection="0"/>
    <xf numFmtId="0" fontId="29" fillId="44" borderId="0" applyNumberFormat="0" applyBorder="0" applyAlignment="0" applyProtection="0"/>
    <xf numFmtId="0" fontId="30" fillId="18"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0" fontId="29" fillId="4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30" fillId="22"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0" fontId="29" fillId="45"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30" fillId="26"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30"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30" fillId="34"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30" fillId="11"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0" fontId="29" fillId="53"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30" fillId="15"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0" fontId="29" fillId="57"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7" fillId="54" borderId="0" applyNumberFormat="0" applyBorder="0" applyAlignment="0" applyProtection="0"/>
    <xf numFmtId="0" fontId="27" fillId="58"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30" fillId="1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0" fontId="29" fillId="5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9" fillId="55" borderId="0" applyNumberFormat="0" applyBorder="0" applyAlignment="0" applyProtection="0"/>
    <xf numFmtId="0" fontId="29" fillId="48" borderId="0" applyNumberFormat="0" applyBorder="0" applyAlignment="0" applyProtection="0"/>
    <xf numFmtId="0" fontId="30" fillId="23"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7" fillId="60" borderId="0" applyNumberFormat="0" applyBorder="0" applyAlignment="0" applyProtection="0"/>
    <xf numFmtId="0" fontId="27" fillId="51" borderId="0" applyNumberFormat="0" applyBorder="0" applyAlignment="0" applyProtection="0"/>
    <xf numFmtId="0" fontId="29" fillId="52"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7" fillId="54" borderId="0" applyNumberFormat="0" applyBorder="0" applyAlignment="0" applyProtection="0"/>
    <xf numFmtId="0" fontId="27" fillId="61"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30" fillId="31"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0" fontId="29" fillId="62"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2" fillId="38" borderId="0" applyNumberFormat="0" applyBorder="0" applyAlignment="0" applyProtection="0"/>
    <xf numFmtId="0" fontId="33" fillId="5"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0" fontId="32" fillId="38"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0" fontId="32" fillId="38" borderId="0" applyNumberFormat="0" applyBorder="0" applyAlignment="0" applyProtection="0"/>
    <xf numFmtId="170" fontId="35"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1" fontId="37" fillId="0" borderId="0" applyFill="0" applyBorder="0" applyAlignment="0"/>
    <xf numFmtId="171" fontId="37"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2" fontId="37" fillId="0" borderId="0" applyFill="0" applyBorder="0" applyAlignment="0"/>
    <xf numFmtId="173" fontId="37" fillId="0" borderId="0" applyFill="0" applyBorder="0" applyAlignment="0"/>
    <xf numFmtId="174" fontId="37" fillId="0" borderId="0" applyFill="0" applyBorder="0" applyAlignment="0"/>
    <xf numFmtId="175"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8" fontId="40"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8" fontId="40"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9" fontId="40"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0" fontId="38" fillId="63" borderId="36" applyNumberFormat="0" applyAlignment="0" applyProtection="0"/>
    <xf numFmtId="0" fontId="41" fillId="64" borderId="37" applyNumberFormat="0" applyAlignment="0" applyProtection="0"/>
    <xf numFmtId="0" fontId="42" fillId="9" borderId="32"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0" fontId="41"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0" fontId="42" fillId="9" borderId="32"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0" fontId="41" fillId="64" borderId="37"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xf numFmtId="172" fontId="37"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5" fillId="0" borderId="0"/>
    <xf numFmtId="14" fontId="46" fillId="0" borderId="0" applyFill="0" applyBorder="0" applyAlignment="0"/>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0" applyFont="0" applyFill="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7" borderId="0" applyNumberFormat="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0" fontId="48" fillId="0" borderId="0" applyNumberFormat="0" applyFill="0" applyBorder="0" applyAlignment="0" applyProtection="0"/>
    <xf numFmtId="168" fontId="2" fillId="0" borderId="0"/>
    <xf numFmtId="0" fontId="2" fillId="0" borderId="0"/>
    <xf numFmtId="168" fontId="2" fillId="0" borderId="0"/>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51" fillId="39" borderId="0" applyNumberFormat="0" applyBorder="0" applyAlignment="0" applyProtection="0"/>
    <xf numFmtId="0" fontId="52" fillId="4"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0" fontId="51" fillId="39"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0" fontId="51" fillId="39" borderId="0" applyNumberFormat="0" applyBorder="0" applyAlignment="0" applyProtection="0"/>
    <xf numFmtId="0" fontId="2" fillId="68" borderId="3" applyNumberFormat="0" applyFont="0" applyBorder="0" applyProtection="0">
      <alignment horizontal="center" vertical="center"/>
    </xf>
    <xf numFmtId="0" fontId="54" fillId="0" borderId="28" applyNumberFormat="0" applyAlignment="0" applyProtection="0">
      <alignment horizontal="left" vertical="center"/>
    </xf>
    <xf numFmtId="0" fontId="54" fillId="0" borderId="28" applyNumberFormat="0" applyAlignment="0" applyProtection="0">
      <alignment horizontal="left" vertical="center"/>
    </xf>
    <xf numFmtId="168" fontId="54" fillId="0" borderId="28" applyNumberFormat="0" applyAlignment="0" applyProtection="0">
      <alignment horizontal="left" vertical="center"/>
    </xf>
    <xf numFmtId="0" fontId="54" fillId="0" borderId="9">
      <alignment horizontal="left" vertical="center"/>
    </xf>
    <xf numFmtId="0" fontId="54" fillId="0" borderId="9">
      <alignment horizontal="left" vertical="center"/>
    </xf>
    <xf numFmtId="168" fontId="54" fillId="0" borderId="9">
      <alignment horizontal="left" vertical="center"/>
    </xf>
    <xf numFmtId="0" fontId="55" fillId="0" borderId="39" applyNumberFormat="0" applyFill="0" applyAlignment="0" applyProtection="0"/>
    <xf numFmtId="169" fontId="55" fillId="0" borderId="39" applyNumberFormat="0" applyFill="0" applyAlignment="0" applyProtection="0"/>
    <xf numFmtId="0"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0" fontId="55" fillId="0" borderId="39" applyNumberFormat="0" applyFill="0" applyAlignment="0" applyProtection="0"/>
    <xf numFmtId="0" fontId="56" fillId="0" borderId="40" applyNumberFormat="0" applyFill="0" applyAlignment="0" applyProtection="0"/>
    <xf numFmtId="169" fontId="56" fillId="0" borderId="40" applyNumberFormat="0" applyFill="0" applyAlignment="0" applyProtection="0"/>
    <xf numFmtId="0"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0" fontId="56" fillId="0" borderId="40" applyNumberFormat="0" applyFill="0" applyAlignment="0" applyProtection="0"/>
    <xf numFmtId="0" fontId="57" fillId="0" borderId="41" applyNumberFormat="0" applyFill="0" applyAlignment="0" applyProtection="0"/>
    <xf numFmtId="169" fontId="57" fillId="0" borderId="41" applyNumberFormat="0" applyFill="0" applyAlignment="0" applyProtection="0"/>
    <xf numFmtId="0" fontId="57" fillId="0" borderId="41" applyNumberFormat="0" applyFill="0" applyAlignment="0" applyProtection="0"/>
    <xf numFmtId="168" fontId="57" fillId="0" borderId="41" applyNumberFormat="0" applyFill="0" applyAlignment="0" applyProtection="0"/>
    <xf numFmtId="0" fontId="57" fillId="0" borderId="41" applyNumberFormat="0" applyFill="0" applyAlignment="0" applyProtection="0"/>
    <xf numFmtId="168"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0" fontId="57" fillId="0" borderId="41" applyNumberFormat="0" applyFill="0" applyAlignment="0" applyProtection="0"/>
    <xf numFmtId="0" fontId="57" fillId="0" borderId="0" applyNumberFormat="0" applyFill="0" applyBorder="0" applyAlignment="0" applyProtection="0"/>
    <xf numFmtId="169" fontId="57" fillId="0" borderId="0" applyNumberFormat="0" applyFill="0" applyBorder="0" applyAlignment="0" applyProtection="0"/>
    <xf numFmtId="0"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0" fontId="57" fillId="0" borderId="0" applyNumberFormat="0" applyFill="0" applyBorder="0" applyAlignment="0" applyProtection="0"/>
    <xf numFmtId="37" fontId="58" fillId="0" borderId="0"/>
    <xf numFmtId="168" fontId="59" fillId="0" borderId="0"/>
    <xf numFmtId="0" fontId="59" fillId="0" borderId="0"/>
    <xf numFmtId="168" fontId="59" fillId="0" borderId="0"/>
    <xf numFmtId="168" fontId="54" fillId="0" borderId="0"/>
    <xf numFmtId="0" fontId="54" fillId="0" borderId="0"/>
    <xf numFmtId="168" fontId="54" fillId="0" borderId="0"/>
    <xf numFmtId="168" fontId="60" fillId="0" borderId="0"/>
    <xf numFmtId="0" fontId="60" fillId="0" borderId="0"/>
    <xf numFmtId="168" fontId="60" fillId="0" borderId="0"/>
    <xf numFmtId="168" fontId="61" fillId="0" borderId="0"/>
    <xf numFmtId="0" fontId="61" fillId="0" borderId="0"/>
    <xf numFmtId="168" fontId="61" fillId="0" borderId="0"/>
    <xf numFmtId="168" fontId="62" fillId="0" borderId="0"/>
    <xf numFmtId="0" fontId="62" fillId="0" borderId="0"/>
    <xf numFmtId="168" fontId="62" fillId="0" borderId="0"/>
    <xf numFmtId="168" fontId="63" fillId="0" borderId="0"/>
    <xf numFmtId="0" fontId="63" fillId="0" borderId="0"/>
    <xf numFmtId="168" fontId="63" fillId="0" borderId="0"/>
    <xf numFmtId="0" fontId="62" fillId="69" borderId="8" applyFont="0" applyBorder="0">
      <alignment horizontal="center" wrapText="1"/>
    </xf>
    <xf numFmtId="3" fontId="2" fillId="70" borderId="3" applyFont="0" applyProtection="0">
      <alignment horizontal="right" vertical="center"/>
    </xf>
    <xf numFmtId="9" fontId="2" fillId="70" borderId="3" applyFont="0" applyProtection="0">
      <alignment horizontal="right" vertical="center"/>
    </xf>
    <xf numFmtId="0" fontId="2" fillId="70"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64" fillId="0" borderId="0" applyNumberFormat="0" applyFill="0" applyBorder="0" applyAlignment="0" applyProtection="0">
      <alignment vertical="top"/>
      <protection locked="0"/>
    </xf>
    <xf numFmtId="169" fontId="64" fillId="0" borderId="0" applyNumberFormat="0" applyFill="0" applyBorder="0" applyAlignment="0" applyProtection="0">
      <alignment vertical="top"/>
      <protection locked="0"/>
    </xf>
    <xf numFmtId="168" fontId="64" fillId="0" borderId="0" applyNumberFormat="0" applyFill="0" applyBorder="0" applyAlignment="0" applyProtection="0">
      <alignment vertical="top"/>
      <protection locked="0"/>
    </xf>
    <xf numFmtId="168" fontId="65" fillId="0" borderId="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8" fontId="68"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8" fontId="68"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9" fontId="68"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0" fontId="66" fillId="42" borderId="36" applyNumberFormat="0" applyAlignment="0" applyProtection="0"/>
    <xf numFmtId="3" fontId="2" fillId="71" borderId="3" applyFont="0">
      <alignment horizontal="right" vertical="center"/>
      <protection locked="0"/>
    </xf>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69" fillId="0" borderId="42" applyNumberFormat="0" applyFill="0" applyAlignment="0" applyProtection="0"/>
    <xf numFmtId="0" fontId="70" fillId="0" borderId="31"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0" fontId="69" fillId="0" borderId="42"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0" fontId="69" fillId="0" borderId="42"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0" fontId="72" fillId="72" borderId="0" applyNumberFormat="0" applyBorder="0" applyAlignment="0" applyProtection="0"/>
    <xf numFmtId="0" fontId="73" fillId="6"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0" fontId="72" fillId="72"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0" fontId="72" fillId="72" borderId="0" applyNumberFormat="0" applyBorder="0" applyAlignment="0" applyProtection="0"/>
    <xf numFmtId="1" fontId="75" fillId="0" borderId="0" applyProtection="0"/>
    <xf numFmtId="168" fontId="26" fillId="0" borderId="43"/>
    <xf numFmtId="169" fontId="26" fillId="0" borderId="43"/>
    <xf numFmtId="168" fontId="26" fillId="0" borderId="43"/>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76" fillId="0" borderId="0"/>
    <xf numFmtId="180" fontId="2"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7" fillId="0" borderId="0"/>
    <xf numFmtId="0" fontId="77" fillId="0" borderId="0"/>
    <xf numFmtId="0" fontId="76" fillId="0" borderId="0"/>
    <xf numFmtId="179" fontId="28" fillId="0" borderId="0"/>
    <xf numFmtId="179" fontId="2" fillId="0" borderId="0"/>
    <xf numFmtId="179" fontId="2" fillId="0" borderId="0"/>
    <xf numFmtId="0" fontId="2" fillId="0" borderId="0"/>
    <xf numFmtId="0" fontId="2"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28"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8" fillId="0" borderId="0"/>
    <xf numFmtId="0" fontId="28" fillId="0" borderId="0"/>
    <xf numFmtId="168" fontId="28" fillId="0" borderId="0"/>
    <xf numFmtId="0" fontId="2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68" fontId="28" fillId="0" borderId="0"/>
    <xf numFmtId="0" fontId="28" fillId="0" borderId="0"/>
    <xf numFmtId="0" fontId="28"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7"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179" fontId="28" fillId="0" borderId="0"/>
    <xf numFmtId="179" fontId="28"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28" fillId="0" borderId="0"/>
    <xf numFmtId="179" fontId="28" fillId="0" borderId="0"/>
    <xf numFmtId="179" fontId="28" fillId="0" borderId="0"/>
    <xf numFmtId="179"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5" fillId="0" borderId="0"/>
    <xf numFmtId="0" fontId="28" fillId="0" borderId="0"/>
    <xf numFmtId="0" fontId="2" fillId="0" borderId="0"/>
    <xf numFmtId="0" fontId="27" fillId="0" borderId="0"/>
    <xf numFmtId="168" fontId="25" fillId="0" borderId="0"/>
    <xf numFmtId="0" fontId="2"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179" fontId="2" fillId="0" borderId="0"/>
    <xf numFmtId="0" fontId="28" fillId="0" borderId="0"/>
    <xf numFmtId="0" fontId="28" fillId="0" borderId="0"/>
    <xf numFmtId="168" fontId="25" fillId="0" borderId="0"/>
    <xf numFmtId="0" fontId="65" fillId="0" borderId="0"/>
    <xf numFmtId="0" fontId="2" fillId="0" borderId="0"/>
    <xf numFmtId="168" fontId="25" fillId="0" borderId="0"/>
    <xf numFmtId="0" fontId="1"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179" fontId="2" fillId="0" borderId="0"/>
    <xf numFmtId="0" fontId="2" fillId="0" borderId="0"/>
    <xf numFmtId="179" fontId="2" fillId="0" borderId="0"/>
    <xf numFmtId="0" fontId="2" fillId="0" borderId="0"/>
    <xf numFmtId="179"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179" fontId="28"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79" fontId="2"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69"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69"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79" fontId="26" fillId="0" borderId="0"/>
    <xf numFmtId="0" fontId="8"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179" fontId="8" fillId="0" borderId="0"/>
    <xf numFmtId="0" fontId="26" fillId="0" borderId="0"/>
    <xf numFmtId="179" fontId="26" fillId="0" borderId="0"/>
    <xf numFmtId="0" fontId="26" fillId="0" borderId="0"/>
    <xf numFmtId="0" fontId="2" fillId="0" borderId="0"/>
    <xf numFmtId="0" fontId="26"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6" fillId="0" borderId="0"/>
    <xf numFmtId="179" fontId="8"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6" fillId="0" borderId="0"/>
    <xf numFmtId="0" fontId="26" fillId="0" borderId="0"/>
    <xf numFmtId="168" fontId="26" fillId="0" borderId="0"/>
    <xf numFmtId="0" fontId="76"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6" fillId="0" borderId="0"/>
    <xf numFmtId="0" fontId="8" fillId="0" borderId="0"/>
    <xf numFmtId="0" fontId="76" fillId="0" borderId="0"/>
    <xf numFmtId="168" fontId="8" fillId="0" borderId="0"/>
    <xf numFmtId="0" fontId="76" fillId="0" borderId="0"/>
    <xf numFmtId="168" fontId="8"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179" fontId="8"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179" fontId="2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179" fontId="26"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179" fontId="26" fillId="0" borderId="0"/>
    <xf numFmtId="179" fontId="26"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44" fillId="0" borderId="0"/>
    <xf numFmtId="0" fontId="2" fillId="0" borderId="0"/>
    <xf numFmtId="0" fontId="76" fillId="0" borderId="0"/>
    <xf numFmtId="168" fontId="44"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2"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2"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69"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168" fontId="2"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168" fontId="2" fillId="0" borderId="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7" fillId="73" borderId="44" applyNumberFormat="0" applyFont="0" applyAlignment="0" applyProtection="0"/>
    <xf numFmtId="168" fontId="2" fillId="0" borderId="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169" fontId="2" fillId="0" borderId="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 fillId="0" borderId="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169"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0" fontId="2" fillId="73" borderId="44" applyNumberFormat="0" applyFont="0" applyAlignment="0" applyProtection="0"/>
    <xf numFmtId="169" fontId="2" fillId="0" borderId="0"/>
    <xf numFmtId="168"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0" fontId="2" fillId="73" borderId="44" applyNumberFormat="0" applyFont="0" applyAlignment="0" applyProtection="0"/>
    <xf numFmtId="169"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0" fontId="2" fillId="73" borderId="44" applyNumberFormat="0" applyFont="0" applyAlignment="0" applyProtection="0"/>
    <xf numFmtId="169" fontId="2" fillId="0" borderId="0"/>
    <xf numFmtId="168" fontId="2" fillId="0" borderId="0"/>
    <xf numFmtId="168" fontId="2" fillId="0" borderId="0"/>
    <xf numFmtId="0" fontId="2"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182" fontId="2" fillId="0" borderId="0" applyFont="0" applyFill="0" applyBorder="0" applyAlignment="0" applyProtection="0"/>
    <xf numFmtId="183" fontId="2" fillId="0" borderId="0" applyFont="0" applyFill="0" applyBorder="0" applyAlignment="0" applyProtection="0"/>
    <xf numFmtId="184" fontId="81" fillId="0" borderId="0">
      <alignment horizontal="left"/>
    </xf>
    <xf numFmtId="0" fontId="2" fillId="0" borderId="0"/>
    <xf numFmtId="0" fontId="2" fillId="0" borderId="0"/>
    <xf numFmtId="168" fontId="2" fillId="0" borderId="0"/>
    <xf numFmtId="3" fontId="2" fillId="74" borderId="3" applyFont="0">
      <alignment horizontal="right" vertical="center"/>
      <protection locked="0"/>
    </xf>
    <xf numFmtId="168" fontId="82" fillId="0" borderId="0"/>
    <xf numFmtId="0" fontId="82" fillId="0" borderId="0"/>
    <xf numFmtId="168" fontId="82" fillId="0" borderId="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8" fontId="85"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8" fontId="85"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9" fontId="85"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0" fontId="83" fillId="63" borderId="45" applyNumberFormat="0" applyAlignment="0" applyProtection="0"/>
    <xf numFmtId="0" fontId="25" fillId="0" borderId="0"/>
    <xf numFmtId="175" fontId="37" fillId="0" borderId="0" applyFont="0" applyFill="0" applyBorder="0" applyAlignment="0" applyProtection="0"/>
    <xf numFmtId="185"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xf numFmtId="0" fontId="2" fillId="0" borderId="0"/>
    <xf numFmtId="168" fontId="2" fillId="0" borderId="0"/>
    <xf numFmtId="186" fontId="65" fillId="0" borderId="3" applyNumberFormat="0">
      <alignment horizontal="center" vertical="top" wrapText="1"/>
    </xf>
    <xf numFmtId="0" fontId="87" fillId="0" borderId="0" applyNumberFormat="0" applyFill="0" applyBorder="0" applyAlignment="0" applyProtection="0"/>
    <xf numFmtId="3" fontId="2" fillId="69" borderId="3" applyFont="0">
      <alignment horizontal="right" vertical="center"/>
    </xf>
    <xf numFmtId="187" fontId="2" fillId="69" borderId="3" applyFont="0">
      <alignment horizontal="right" vertical="center"/>
    </xf>
    <xf numFmtId="0" fontId="25" fillId="0" borderId="0"/>
    <xf numFmtId="0" fontId="89" fillId="0" borderId="0"/>
    <xf numFmtId="0" fontId="89" fillId="0" borderId="0"/>
    <xf numFmtId="168" fontId="25" fillId="0" borderId="0"/>
    <xf numFmtId="168" fontId="25" fillId="0" borderId="0"/>
    <xf numFmtId="0" fontId="90" fillId="0" borderId="0"/>
    <xf numFmtId="0" fontId="91" fillId="0" borderId="0"/>
    <xf numFmtId="0" fontId="90" fillId="0" borderId="0"/>
    <xf numFmtId="0" fontId="90" fillId="0" borderId="0"/>
    <xf numFmtId="0" fontId="90" fillId="0" borderId="0"/>
    <xf numFmtId="0" fontId="90" fillId="0" borderId="0"/>
    <xf numFmtId="0" fontId="90" fillId="0" borderId="0"/>
    <xf numFmtId="49" fontId="46" fillId="0" borderId="0" applyFill="0" applyBorder="0" applyAlignment="0"/>
    <xf numFmtId="188" fontId="37" fillId="0" borderId="0" applyFill="0" applyBorder="0" applyAlignment="0"/>
    <xf numFmtId="189" fontId="37" fillId="0" borderId="0" applyFill="0" applyBorder="0" applyAlignment="0"/>
    <xf numFmtId="0" fontId="92" fillId="0" borderId="0">
      <alignment horizontal="center" vertical="top"/>
    </xf>
    <xf numFmtId="0" fontId="93" fillId="0" borderId="0" applyNumberFormat="0" applyFill="0" applyBorder="0" applyAlignment="0" applyProtection="0"/>
    <xf numFmtId="169" fontId="93" fillId="0" borderId="0" applyNumberFormat="0" applyFill="0" applyBorder="0" applyAlignment="0" applyProtection="0"/>
    <xf numFmtId="0"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0" fontId="93" fillId="0" borderId="0" applyNumberFormat="0" applyFill="0" applyBorder="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8" fontId="94"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8" fontId="94"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9" fontId="94"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0" fontId="47" fillId="0" borderId="46" applyNumberFormat="0" applyFill="0" applyAlignment="0" applyProtection="0"/>
    <xf numFmtId="0" fontId="25" fillId="0" borderId="47"/>
    <xf numFmtId="184" fontId="81"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0" fontId="26" fillId="0" borderId="0" applyFon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0" fontId="95" fillId="0" borderId="0" applyNumberFormat="0" applyFill="0" applyBorder="0" applyAlignment="0" applyProtection="0"/>
    <xf numFmtId="1" fontId="97" fillId="0" borderId="0" applyFill="0" applyProtection="0">
      <alignment horizontal="right"/>
    </xf>
    <xf numFmtId="42" fontId="98" fillId="0" borderId="0" applyFont="0" applyFill="0" applyBorder="0" applyAlignment="0" applyProtection="0"/>
    <xf numFmtId="44" fontId="98" fillId="0" borderId="0" applyFont="0" applyFill="0" applyBorder="0" applyAlignment="0" applyProtection="0"/>
    <xf numFmtId="0" fontId="99" fillId="0" borderId="0"/>
    <xf numFmtId="0" fontId="100" fillId="0" borderId="0"/>
    <xf numFmtId="38" fontId="26" fillId="0" borderId="0" applyFont="0" applyFill="0" applyBorder="0" applyAlignment="0" applyProtection="0"/>
    <xf numFmtId="40" fontId="26" fillId="0" borderId="0" applyFont="0" applyFill="0" applyBorder="0" applyAlignment="0" applyProtection="0"/>
    <xf numFmtId="41" fontId="98" fillId="0" borderId="0" applyFont="0" applyFill="0" applyBorder="0" applyAlignment="0" applyProtection="0"/>
    <xf numFmtId="43" fontId="98" fillId="0" borderId="0" applyFont="0" applyFill="0" applyBorder="0" applyAlignment="0" applyProtection="0"/>
    <xf numFmtId="0" fontId="2" fillId="0" borderId="0"/>
    <xf numFmtId="9" fontId="1" fillId="0" borderId="0" applyFont="0" applyFill="0" applyBorder="0" applyAlignment="0" applyProtection="0"/>
    <xf numFmtId="0" fontId="47" fillId="0" borderId="78" applyNumberFormat="0" applyFill="0" applyAlignment="0" applyProtection="0"/>
    <xf numFmtId="168" fontId="94" fillId="0" borderId="78" applyNumberFormat="0" applyFill="0" applyAlignment="0" applyProtection="0"/>
    <xf numFmtId="169" fontId="94" fillId="0" borderId="78" applyNumberFormat="0" applyFill="0" applyAlignment="0" applyProtection="0"/>
    <xf numFmtId="168" fontId="94" fillId="0" borderId="78" applyNumberFormat="0" applyFill="0" applyAlignment="0" applyProtection="0"/>
    <xf numFmtId="168" fontId="94" fillId="0" borderId="78" applyNumberFormat="0" applyFill="0" applyAlignment="0" applyProtection="0"/>
    <xf numFmtId="169" fontId="94" fillId="0" borderId="78" applyNumberFormat="0" applyFill="0" applyAlignment="0" applyProtection="0"/>
    <xf numFmtId="168" fontId="94" fillId="0" borderId="78" applyNumberFormat="0" applyFill="0" applyAlignment="0" applyProtection="0"/>
    <xf numFmtId="168" fontId="94" fillId="0" borderId="78" applyNumberFormat="0" applyFill="0" applyAlignment="0" applyProtection="0"/>
    <xf numFmtId="169" fontId="94" fillId="0" borderId="78" applyNumberFormat="0" applyFill="0" applyAlignment="0" applyProtection="0"/>
    <xf numFmtId="168" fontId="94" fillId="0" borderId="78" applyNumberFormat="0" applyFill="0" applyAlignment="0" applyProtection="0"/>
    <xf numFmtId="168" fontId="94" fillId="0" borderId="78" applyNumberFormat="0" applyFill="0" applyAlignment="0" applyProtection="0"/>
    <xf numFmtId="169" fontId="94" fillId="0" borderId="78" applyNumberFormat="0" applyFill="0" applyAlignment="0" applyProtection="0"/>
    <xf numFmtId="168" fontId="94"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169" fontId="94"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168" fontId="94"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168" fontId="94"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187" fontId="2" fillId="69" borderId="73" applyFont="0">
      <alignment horizontal="right" vertical="center"/>
    </xf>
    <xf numFmtId="3" fontId="2" fillId="69" borderId="73" applyFont="0">
      <alignment horizontal="right" vertical="center"/>
    </xf>
    <xf numFmtId="0" fontId="83" fillId="63" borderId="77" applyNumberFormat="0" applyAlignment="0" applyProtection="0"/>
    <xf numFmtId="168" fontId="85" fillId="63" borderId="77" applyNumberFormat="0" applyAlignment="0" applyProtection="0"/>
    <xf numFmtId="169" fontId="85" fillId="63" borderId="77" applyNumberFormat="0" applyAlignment="0" applyProtection="0"/>
    <xf numFmtId="168" fontId="85" fillId="63" borderId="77" applyNumberFormat="0" applyAlignment="0" applyProtection="0"/>
    <xf numFmtId="168" fontId="85" fillId="63" borderId="77" applyNumberFormat="0" applyAlignment="0" applyProtection="0"/>
    <xf numFmtId="169" fontId="85" fillId="63" borderId="77" applyNumberFormat="0" applyAlignment="0" applyProtection="0"/>
    <xf numFmtId="168" fontId="85" fillId="63" borderId="77" applyNumberFormat="0" applyAlignment="0" applyProtection="0"/>
    <xf numFmtId="168" fontId="85" fillId="63" borderId="77" applyNumberFormat="0" applyAlignment="0" applyProtection="0"/>
    <xf numFmtId="169" fontId="85" fillId="63" borderId="77" applyNumberFormat="0" applyAlignment="0" applyProtection="0"/>
    <xf numFmtId="168" fontId="85" fillId="63" borderId="77" applyNumberFormat="0" applyAlignment="0" applyProtection="0"/>
    <xf numFmtId="168" fontId="85" fillId="63" borderId="77" applyNumberFormat="0" applyAlignment="0" applyProtection="0"/>
    <xf numFmtId="169" fontId="85" fillId="63" borderId="77" applyNumberFormat="0" applyAlignment="0" applyProtection="0"/>
    <xf numFmtId="168" fontId="85"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169" fontId="85"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168" fontId="85"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168" fontId="85"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3" fontId="2" fillId="74" borderId="73" applyFont="0">
      <alignment horizontal="right" vertical="center"/>
      <protection locked="0"/>
    </xf>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3" fontId="2" fillId="71" borderId="73" applyFont="0">
      <alignment horizontal="right" vertical="center"/>
      <protection locked="0"/>
    </xf>
    <xf numFmtId="0" fontId="66" fillId="42" borderId="75" applyNumberFormat="0" applyAlignment="0" applyProtection="0"/>
    <xf numFmtId="168" fontId="68" fillId="42" borderId="75" applyNumberFormat="0" applyAlignment="0" applyProtection="0"/>
    <xf numFmtId="169" fontId="68" fillId="42" borderId="75" applyNumberFormat="0" applyAlignment="0" applyProtection="0"/>
    <xf numFmtId="168" fontId="68" fillId="42" borderId="75" applyNumberFormat="0" applyAlignment="0" applyProtection="0"/>
    <xf numFmtId="168" fontId="68" fillId="42" borderId="75" applyNumberFormat="0" applyAlignment="0" applyProtection="0"/>
    <xf numFmtId="169" fontId="68" fillId="42" borderId="75" applyNumberFormat="0" applyAlignment="0" applyProtection="0"/>
    <xf numFmtId="168" fontId="68" fillId="42" borderId="75" applyNumberFormat="0" applyAlignment="0" applyProtection="0"/>
    <xf numFmtId="168" fontId="68" fillId="42" borderId="75" applyNumberFormat="0" applyAlignment="0" applyProtection="0"/>
    <xf numFmtId="169" fontId="68" fillId="42" borderId="75" applyNumberFormat="0" applyAlignment="0" applyProtection="0"/>
    <xf numFmtId="168" fontId="68" fillId="42" borderId="75" applyNumberFormat="0" applyAlignment="0" applyProtection="0"/>
    <xf numFmtId="168" fontId="68" fillId="42" borderId="75" applyNumberFormat="0" applyAlignment="0" applyProtection="0"/>
    <xf numFmtId="169" fontId="68" fillId="42" borderId="75" applyNumberFormat="0" applyAlignment="0" applyProtection="0"/>
    <xf numFmtId="168" fontId="68"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169" fontId="68"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168" fontId="68"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168" fontId="68"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2" fillId="70" borderId="74" applyNumberFormat="0" applyFont="0" applyBorder="0" applyProtection="0">
      <alignment horizontal="left" vertical="center"/>
    </xf>
    <xf numFmtId="9" fontId="2" fillId="70" borderId="73" applyFont="0" applyProtection="0">
      <alignment horizontal="right" vertical="center"/>
    </xf>
    <xf numFmtId="3" fontId="2" fillId="70" borderId="73" applyFont="0" applyProtection="0">
      <alignment horizontal="right" vertical="center"/>
    </xf>
    <xf numFmtId="0" fontId="62" fillId="69" borderId="74" applyFont="0" applyBorder="0">
      <alignment horizontal="center" wrapText="1"/>
    </xf>
    <xf numFmtId="168" fontId="54" fillId="0" borderId="71">
      <alignment horizontal="left" vertical="center"/>
    </xf>
    <xf numFmtId="0" fontId="54" fillId="0" borderId="71">
      <alignment horizontal="left" vertical="center"/>
    </xf>
    <xf numFmtId="0" fontId="54" fillId="0" borderId="71">
      <alignment horizontal="left" vertical="center"/>
    </xf>
    <xf numFmtId="0" fontId="2" fillId="68" borderId="73" applyNumberFormat="0" applyFont="0" applyBorder="0" applyProtection="0">
      <alignment horizontal="center" vertical="center"/>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8" fillId="63" borderId="75" applyNumberFormat="0" applyAlignment="0" applyProtection="0"/>
    <xf numFmtId="168" fontId="40" fillId="63" borderId="75" applyNumberFormat="0" applyAlignment="0" applyProtection="0"/>
    <xf numFmtId="169" fontId="40" fillId="63" borderId="75" applyNumberFormat="0" applyAlignment="0" applyProtection="0"/>
    <xf numFmtId="168" fontId="40" fillId="63" borderId="75" applyNumberFormat="0" applyAlignment="0" applyProtection="0"/>
    <xf numFmtId="168" fontId="40" fillId="63" borderId="75" applyNumberFormat="0" applyAlignment="0" applyProtection="0"/>
    <xf numFmtId="169" fontId="40" fillId="63" borderId="75" applyNumberFormat="0" applyAlignment="0" applyProtection="0"/>
    <xf numFmtId="168" fontId="40" fillId="63" borderId="75" applyNumberFormat="0" applyAlignment="0" applyProtection="0"/>
    <xf numFmtId="168" fontId="40" fillId="63" borderId="75" applyNumberFormat="0" applyAlignment="0" applyProtection="0"/>
    <xf numFmtId="169" fontId="40" fillId="63" borderId="75" applyNumberFormat="0" applyAlignment="0" applyProtection="0"/>
    <xf numFmtId="168" fontId="40" fillId="63" borderId="75" applyNumberFormat="0" applyAlignment="0" applyProtection="0"/>
    <xf numFmtId="168" fontId="40" fillId="63" borderId="75" applyNumberFormat="0" applyAlignment="0" applyProtection="0"/>
    <xf numFmtId="169" fontId="40" fillId="63" borderId="75" applyNumberFormat="0" applyAlignment="0" applyProtection="0"/>
    <xf numFmtId="168" fontId="40"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169" fontId="40"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168" fontId="40"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168" fontId="40"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169" fontId="26" fillId="36" borderId="0"/>
    <xf numFmtId="0" fontId="2" fillId="0" borderId="0">
      <alignment vertical="center"/>
    </xf>
    <xf numFmtId="166" fontId="1" fillId="0" borderId="0" applyFont="0" applyFill="0" applyBorder="0" applyAlignment="0" applyProtection="0"/>
    <xf numFmtId="0" fontId="125" fillId="0" borderId="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168" fontId="40"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168" fontId="40"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169" fontId="40"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168" fontId="40" fillId="63" borderId="127" applyNumberFormat="0" applyAlignment="0" applyProtection="0"/>
    <xf numFmtId="169" fontId="40" fillId="63" borderId="127" applyNumberFormat="0" applyAlignment="0" applyProtection="0"/>
    <xf numFmtId="168" fontId="40" fillId="63" borderId="127" applyNumberFormat="0" applyAlignment="0" applyProtection="0"/>
    <xf numFmtId="168" fontId="40" fillId="63" borderId="127" applyNumberFormat="0" applyAlignment="0" applyProtection="0"/>
    <xf numFmtId="169" fontId="40" fillId="63" borderId="127" applyNumberFormat="0" applyAlignment="0" applyProtection="0"/>
    <xf numFmtId="168" fontId="40" fillId="63" borderId="127" applyNumberFormat="0" applyAlignment="0" applyProtection="0"/>
    <xf numFmtId="168" fontId="40" fillId="63" borderId="127" applyNumberFormat="0" applyAlignment="0" applyProtection="0"/>
    <xf numFmtId="169" fontId="40" fillId="63" borderId="127" applyNumberFormat="0" applyAlignment="0" applyProtection="0"/>
    <xf numFmtId="168" fontId="40" fillId="63" borderId="127" applyNumberFormat="0" applyAlignment="0" applyProtection="0"/>
    <xf numFmtId="168" fontId="40" fillId="63" borderId="127" applyNumberFormat="0" applyAlignment="0" applyProtection="0"/>
    <xf numFmtId="169" fontId="40" fillId="63" borderId="127" applyNumberFormat="0" applyAlignment="0" applyProtection="0"/>
    <xf numFmtId="168" fontId="40" fillId="63" borderId="127" applyNumberFormat="0" applyAlignment="0" applyProtection="0"/>
    <xf numFmtId="0" fontId="38" fillId="63" borderId="127" applyNumberFormat="0" applyAlignment="0" applyProtection="0"/>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2" fillId="68" borderId="112" applyNumberFormat="0" applyFont="0" applyBorder="0" applyProtection="0">
      <alignment horizontal="center" vertical="center"/>
    </xf>
    <xf numFmtId="0" fontId="54" fillId="0" borderId="117">
      <alignment horizontal="left" vertical="center"/>
    </xf>
    <xf numFmtId="0" fontId="54" fillId="0" borderId="117">
      <alignment horizontal="left" vertical="center"/>
    </xf>
    <xf numFmtId="168" fontId="54" fillId="0" borderId="117">
      <alignment horizontal="left" vertical="center"/>
    </xf>
    <xf numFmtId="0" fontId="62" fillId="69" borderId="115" applyFont="0" applyBorder="0">
      <alignment horizontal="center" wrapText="1"/>
    </xf>
    <xf numFmtId="3" fontId="2" fillId="70" borderId="112" applyFont="0" applyProtection="0">
      <alignment horizontal="right" vertical="center"/>
    </xf>
    <xf numFmtId="9" fontId="2" fillId="70" borderId="112" applyFont="0" applyProtection="0">
      <alignment horizontal="right" vertical="center"/>
    </xf>
    <xf numFmtId="0" fontId="2" fillId="70" borderId="115" applyNumberFormat="0" applyFont="0" applyBorder="0" applyProtection="0">
      <alignment horizontal="left" vertical="center"/>
    </xf>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168" fontId="68"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168" fontId="68"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169" fontId="68"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168" fontId="68" fillId="42" borderId="127" applyNumberFormat="0" applyAlignment="0" applyProtection="0"/>
    <xf numFmtId="169" fontId="68" fillId="42" borderId="127" applyNumberFormat="0" applyAlignment="0" applyProtection="0"/>
    <xf numFmtId="168" fontId="68" fillId="42" borderId="127" applyNumberFormat="0" applyAlignment="0" applyProtection="0"/>
    <xf numFmtId="168" fontId="68" fillId="42" borderId="127" applyNumberFormat="0" applyAlignment="0" applyProtection="0"/>
    <xf numFmtId="169" fontId="68" fillId="42" borderId="127" applyNumberFormat="0" applyAlignment="0" applyProtection="0"/>
    <xf numFmtId="168" fontId="68" fillId="42" borderId="127" applyNumberFormat="0" applyAlignment="0" applyProtection="0"/>
    <xf numFmtId="168" fontId="68" fillId="42" borderId="127" applyNumberFormat="0" applyAlignment="0" applyProtection="0"/>
    <xf numFmtId="169" fontId="68" fillId="42" borderId="127" applyNumberFormat="0" applyAlignment="0" applyProtection="0"/>
    <xf numFmtId="168" fontId="68" fillId="42" borderId="127" applyNumberFormat="0" applyAlignment="0" applyProtection="0"/>
    <xf numFmtId="168" fontId="68" fillId="42" borderId="127" applyNumberFormat="0" applyAlignment="0" applyProtection="0"/>
    <xf numFmtId="169" fontId="68" fillId="42" borderId="127" applyNumberFormat="0" applyAlignment="0" applyProtection="0"/>
    <xf numFmtId="168" fontId="68" fillId="42" borderId="127" applyNumberFormat="0" applyAlignment="0" applyProtection="0"/>
    <xf numFmtId="0" fontId="66" fillId="42" borderId="127" applyNumberFormat="0" applyAlignment="0" applyProtection="0"/>
    <xf numFmtId="3" fontId="2" fillId="71" borderId="112" applyFont="0">
      <alignment horizontal="right" vertical="center"/>
      <protection locked="0"/>
    </xf>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3" fontId="2" fillId="74" borderId="112" applyFont="0">
      <alignment horizontal="right" vertical="center"/>
      <protection locked="0"/>
    </xf>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168" fontId="85"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168" fontId="85"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169" fontId="85"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168" fontId="85" fillId="63" borderId="129" applyNumberFormat="0" applyAlignment="0" applyProtection="0"/>
    <xf numFmtId="169" fontId="85" fillId="63" borderId="129" applyNumberFormat="0" applyAlignment="0" applyProtection="0"/>
    <xf numFmtId="168" fontId="85" fillId="63" borderId="129" applyNumberFormat="0" applyAlignment="0" applyProtection="0"/>
    <xf numFmtId="168" fontId="85" fillId="63" borderId="129" applyNumberFormat="0" applyAlignment="0" applyProtection="0"/>
    <xf numFmtId="169" fontId="85" fillId="63" borderId="129" applyNumberFormat="0" applyAlignment="0" applyProtection="0"/>
    <xf numFmtId="168" fontId="85" fillId="63" borderId="129" applyNumberFormat="0" applyAlignment="0" applyProtection="0"/>
    <xf numFmtId="168" fontId="85" fillId="63" borderId="129" applyNumberFormat="0" applyAlignment="0" applyProtection="0"/>
    <xf numFmtId="169" fontId="85" fillId="63" borderId="129" applyNumberFormat="0" applyAlignment="0" applyProtection="0"/>
    <xf numFmtId="168" fontId="85" fillId="63" borderId="129" applyNumberFormat="0" applyAlignment="0" applyProtection="0"/>
    <xf numFmtId="168" fontId="85" fillId="63" borderId="129" applyNumberFormat="0" applyAlignment="0" applyProtection="0"/>
    <xf numFmtId="169" fontId="85" fillId="63" borderId="129" applyNumberFormat="0" applyAlignment="0" applyProtection="0"/>
    <xf numFmtId="168" fontId="85" fillId="63" borderId="129" applyNumberFormat="0" applyAlignment="0" applyProtection="0"/>
    <xf numFmtId="0" fontId="83" fillId="63" borderId="129" applyNumberFormat="0" applyAlignment="0" applyProtection="0"/>
    <xf numFmtId="3" fontId="2" fillId="69" borderId="112" applyFont="0">
      <alignment horizontal="right" vertical="center"/>
    </xf>
    <xf numFmtId="187" fontId="2" fillId="69" borderId="112" applyFont="0">
      <alignment horizontal="right" vertical="center"/>
    </xf>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168" fontId="94"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168" fontId="94"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169" fontId="94"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168" fontId="94" fillId="0" borderId="130" applyNumberFormat="0" applyFill="0" applyAlignment="0" applyProtection="0"/>
    <xf numFmtId="169" fontId="94" fillId="0" borderId="130" applyNumberFormat="0" applyFill="0" applyAlignment="0" applyProtection="0"/>
    <xf numFmtId="168" fontId="94" fillId="0" borderId="130" applyNumberFormat="0" applyFill="0" applyAlignment="0" applyProtection="0"/>
    <xf numFmtId="168" fontId="94" fillId="0" borderId="130" applyNumberFormat="0" applyFill="0" applyAlignment="0" applyProtection="0"/>
    <xf numFmtId="169" fontId="94" fillId="0" borderId="130" applyNumberFormat="0" applyFill="0" applyAlignment="0" applyProtection="0"/>
    <xf numFmtId="168" fontId="94" fillId="0" borderId="130" applyNumberFormat="0" applyFill="0" applyAlignment="0" applyProtection="0"/>
    <xf numFmtId="168" fontId="94" fillId="0" borderId="130" applyNumberFormat="0" applyFill="0" applyAlignment="0" applyProtection="0"/>
    <xf numFmtId="169" fontId="94" fillId="0" borderId="130" applyNumberFormat="0" applyFill="0" applyAlignment="0" applyProtection="0"/>
    <xf numFmtId="168" fontId="94" fillId="0" borderId="130" applyNumberFormat="0" applyFill="0" applyAlignment="0" applyProtection="0"/>
    <xf numFmtId="168" fontId="94" fillId="0" borderId="130" applyNumberFormat="0" applyFill="0" applyAlignment="0" applyProtection="0"/>
    <xf numFmtId="169" fontId="94" fillId="0" borderId="130" applyNumberFormat="0" applyFill="0" applyAlignment="0" applyProtection="0"/>
    <xf numFmtId="168" fontId="94" fillId="0" borderId="130" applyNumberFormat="0" applyFill="0" applyAlignment="0" applyProtection="0"/>
    <xf numFmtId="0" fontId="47" fillId="0" borderId="130" applyNumberFormat="0" applyFill="0" applyAlignment="0" applyProtection="0"/>
    <xf numFmtId="0" fontId="2" fillId="0" borderId="0"/>
    <xf numFmtId="0" fontId="161" fillId="69" borderId="100" applyNumberFormat="0" applyFill="0" applyBorder="0" applyAlignment="0" applyProtection="0">
      <alignment horizontal="left"/>
    </xf>
    <xf numFmtId="0" fontId="2" fillId="0" borderId="0">
      <alignment vertical="center"/>
    </xf>
    <xf numFmtId="0" fontId="54" fillId="0" borderId="0" applyNumberFormat="0" applyFill="0" applyBorder="0" applyAlignment="0" applyProtection="0"/>
    <xf numFmtId="0" fontId="62" fillId="69" borderId="115" applyFont="0" applyBorder="0">
      <alignment horizontal="center" wrapText="1"/>
    </xf>
    <xf numFmtId="3" fontId="2" fillId="74" borderId="112" applyFont="0">
      <alignment horizontal="right" vertical="center"/>
      <protection locked="0"/>
    </xf>
    <xf numFmtId="166" fontId="1"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3" fontId="162" fillId="0" borderId="0" applyFont="0" applyFill="0" applyBorder="0" applyAlignment="0" applyProtection="0"/>
    <xf numFmtId="8" fontId="163" fillId="0" borderId="0" applyFont="0" applyFill="0" applyBorder="0" applyAlignment="0" applyProtection="0"/>
    <xf numFmtId="8" fontId="163" fillId="0" borderId="0" applyFont="0" applyFill="0" applyBorder="0" applyAlignment="0" applyProtection="0"/>
    <xf numFmtId="203" fontId="162"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204" fontId="162" fillId="0" borderId="0" applyFont="0" applyFill="0" applyBorder="0" applyAlignment="0" applyProtection="0"/>
    <xf numFmtId="204" fontId="162" fillId="0" borderId="0" applyFont="0" applyFill="0" applyBorder="0" applyAlignment="0" applyProtection="0"/>
    <xf numFmtId="7" fontId="162" fillId="0" borderId="0" applyFont="0" applyFill="0" applyBorder="0" applyAlignment="0" applyProtection="0"/>
    <xf numFmtId="7" fontId="162" fillId="0" borderId="0" applyFont="0" applyFill="0" applyBorder="0" applyAlignment="0" applyProtection="0"/>
    <xf numFmtId="205" fontId="162" fillId="0" borderId="0" applyFont="0" applyFill="0" applyBorder="0" applyAlignment="0" applyProtection="0"/>
    <xf numFmtId="205" fontId="162"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206" fontId="111" fillId="0" borderId="0"/>
    <xf numFmtId="206" fontId="111" fillId="0" borderId="0"/>
    <xf numFmtId="206" fontId="111" fillId="0" borderId="0"/>
    <xf numFmtId="206" fontId="111" fillId="0" borderId="0"/>
    <xf numFmtId="0" fontId="111" fillId="0" borderId="0"/>
    <xf numFmtId="206" fontId="111" fillId="0" borderId="0"/>
    <xf numFmtId="5" fontId="163" fillId="0" borderId="0" applyFont="0" applyFill="0" applyBorder="0" applyAlignment="0" applyProtection="0"/>
    <xf numFmtId="5" fontId="163" fillId="0" borderId="0" applyFont="0" applyFill="0" applyBorder="0" applyAlignment="0" applyProtection="0"/>
    <xf numFmtId="203" fontId="162"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0" fontId="162" fillId="0" borderId="0" applyFont="0" applyFill="0" applyBorder="0" applyAlignment="0" applyProtection="0"/>
    <xf numFmtId="0"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10" fontId="163" fillId="0" borderId="0" applyFont="0" applyFill="0" applyBorder="0" applyAlignment="0" applyProtection="0"/>
    <xf numFmtId="10" fontId="163" fillId="0" borderId="0" applyFont="0" applyFill="0" applyBorder="0" applyAlignment="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2" fillId="0" borderId="0" applyNumberFormat="0" applyFill="0" applyBorder="0" applyAlignment="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207" fontId="167" fillId="0" borderId="0" applyFont="0" applyFill="0" applyBorder="0" applyAlignment="0" applyProtection="0"/>
    <xf numFmtId="0" fontId="36" fillId="0" borderId="0" applyFont="0" applyFill="0" applyBorder="0" applyAlignment="0" applyProtection="0"/>
    <xf numFmtId="208" fontId="168" fillId="0" borderId="0" applyFont="0" applyFill="0" applyBorder="0" applyAlignment="0" applyProtection="0"/>
    <xf numFmtId="209" fontId="168" fillId="0" borderId="0" applyFont="0" applyFill="0" applyBorder="0" applyAlignment="0" applyProtection="0"/>
    <xf numFmtId="210" fontId="168" fillId="0" borderId="0" applyFont="0" applyFill="0" applyBorder="0" applyAlignment="0" applyProtection="0"/>
    <xf numFmtId="211" fontId="168" fillId="0" borderId="0" applyFont="0" applyFill="0" applyBorder="0" applyAlignment="0" applyProtection="0"/>
    <xf numFmtId="0" fontId="168" fillId="0" borderId="0"/>
    <xf numFmtId="0" fontId="36" fillId="0" borderId="0" applyFont="0" applyFill="0" applyBorder="0" applyAlignment="0" applyProtection="0"/>
    <xf numFmtId="212" fontId="167" fillId="0" borderId="0" applyFont="0" applyFill="0" applyBorder="0" applyAlignment="0" applyProtection="0"/>
    <xf numFmtId="0" fontId="163" fillId="0" borderId="0" applyFont="0" applyFill="0" applyBorder="0" applyAlignment="0" applyProtection="0"/>
    <xf numFmtId="4" fontId="26" fillId="0" borderId="0" applyFont="0" applyFill="0" applyBorder="0" applyAlignment="0" applyProtection="0"/>
    <xf numFmtId="0" fontId="2" fillId="0" borderId="0"/>
    <xf numFmtId="0" fontId="2" fillId="0" borderId="0"/>
    <xf numFmtId="0" fontId="2" fillId="0" borderId="0"/>
    <xf numFmtId="0" fontId="2" fillId="0" borderId="0"/>
    <xf numFmtId="213" fontId="169" fillId="0" borderId="0" applyNumberFormat="0" applyFont="0" applyAlignment="0">
      <alignment horizontal="right" vertical="top"/>
    </xf>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lignment horizontal="left" wrapText="1"/>
    </xf>
    <xf numFmtId="0" fontId="25"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6"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0" fontId="25" fillId="0" borderId="0"/>
    <xf numFmtId="0" fontId="25" fillId="0" borderId="0"/>
    <xf numFmtId="0" fontId="25" fillId="0" borderId="0"/>
    <xf numFmtId="0" fontId="25" fillId="0" borderId="0"/>
    <xf numFmtId="0" fontId="25"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2" fillId="0"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86" borderId="0"/>
    <xf numFmtId="0" fontId="2" fillId="86" borderId="0"/>
    <xf numFmtId="0" fontId="2"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6" borderId="0"/>
    <xf numFmtId="0" fontId="2" fillId="0" borderId="0"/>
    <xf numFmtId="0" fontId="2" fillId="86" borderId="0"/>
    <xf numFmtId="0" fontId="2" fillId="0" borderId="0"/>
    <xf numFmtId="0" fontId="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2" fillId="0"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172" fillId="0" borderId="0"/>
    <xf numFmtId="0" fontId="172" fillId="0" borderId="0"/>
    <xf numFmtId="0" fontId="2" fillId="0" borderId="0" applyFont="0" applyFill="0" applyBorder="0" applyAlignment="0" applyProtection="0"/>
    <xf numFmtId="0" fontId="2" fillId="86" borderId="0"/>
    <xf numFmtId="0" fontId="2" fillId="86" borderId="0"/>
    <xf numFmtId="0" fontId="2" fillId="0" borderId="0"/>
    <xf numFmtId="0" fontId="2" fillId="0" borderId="0"/>
    <xf numFmtId="0" fontId="172" fillId="0" borderId="0"/>
    <xf numFmtId="0" fontId="2" fillId="0" borderId="0"/>
    <xf numFmtId="0" fontId="2" fillId="0" borderId="0">
      <alignment horizontal="left" wrapText="1"/>
    </xf>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3" fillId="0" borderId="0"/>
    <xf numFmtId="0" fontId="173" fillId="0" borderId="0"/>
    <xf numFmtId="0" fontId="173" fillId="0" borderId="0"/>
    <xf numFmtId="0" fontId="2" fillId="0" borderId="0"/>
    <xf numFmtId="0" fontId="2" fillId="0" borderId="0">
      <alignment horizontal="left" wrapText="1"/>
    </xf>
    <xf numFmtId="218"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6" borderId="0"/>
    <xf numFmtId="0" fontId="2" fillId="0" borderId="0"/>
    <xf numFmtId="0" fontId="2" fillId="86" borderId="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7"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4" fillId="0" borderId="0"/>
    <xf numFmtId="0" fontId="2" fillId="0" borderId="0">
      <alignment horizontal="left" wrapText="1"/>
    </xf>
    <xf numFmtId="0" fontId="2" fillId="0" borderId="0">
      <alignment horizontal="left" wrapText="1"/>
    </xf>
    <xf numFmtId="0" fontId="172" fillId="0" borderId="0"/>
    <xf numFmtId="0" fontId="172" fillId="0" borderId="0"/>
    <xf numFmtId="0" fontId="172" fillId="0" borderId="0"/>
    <xf numFmtId="0" fontId="172" fillId="0"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86"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alignment vertical="top"/>
    </xf>
    <xf numFmtId="0" fontId="2" fillId="0" borderId="0"/>
    <xf numFmtId="0" fontId="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3" fillId="0" borderId="0"/>
    <xf numFmtId="223"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0" fontId="2" fillId="86" borderId="0"/>
    <xf numFmtId="0" fontId="2" fillId="0" borderId="0"/>
    <xf numFmtId="0" fontId="2" fillId="0" borderId="0">
      <alignment horizontal="left" wrapText="1"/>
    </xf>
    <xf numFmtId="0" fontId="2" fillId="0" borderId="0">
      <alignment horizontal="left" wrapText="1"/>
    </xf>
    <xf numFmtId="0" fontId="172" fillId="0" borderId="0"/>
    <xf numFmtId="0" fontId="172" fillId="0" borderId="0"/>
    <xf numFmtId="0" fontId="172" fillId="0" borderId="0"/>
    <xf numFmtId="0" fontId="17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5" fillId="0" borderId="0"/>
    <xf numFmtId="0" fontId="163" fillId="0" borderId="0"/>
    <xf numFmtId="0" fontId="2" fillId="86" borderId="0"/>
    <xf numFmtId="0" fontId="2" fillId="0" borderId="0"/>
    <xf numFmtId="0" fontId="2" fillId="0" borderId="0"/>
    <xf numFmtId="0" fontId="2" fillId="0" borderId="0" applyFont="0" applyFill="0" applyBorder="0" applyAlignment="0" applyProtection="0"/>
    <xf numFmtId="0" fontId="172" fillId="0" borderId="0"/>
    <xf numFmtId="0" fontId="172" fillId="0" borderId="0"/>
    <xf numFmtId="0" fontId="172" fillId="0" borderId="0"/>
    <xf numFmtId="0" fontId="17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2" fillId="86" borderId="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76" fillId="90"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48"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48"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48"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89" borderId="0" applyNumberFormat="0" applyFont="0" applyAlignment="0" applyProtection="0"/>
    <xf numFmtId="0" fontId="172" fillId="0" borderId="0"/>
    <xf numFmtId="0" fontId="172" fillId="0" borderId="0"/>
    <xf numFmtId="0" fontId="172" fillId="0" borderId="0"/>
    <xf numFmtId="0" fontId="17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172" fillId="0" borderId="0"/>
    <xf numFmtId="0" fontId="2" fillId="8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5" fillId="0" borderId="0"/>
    <xf numFmtId="0" fontId="172" fillId="0" borderId="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 fillId="0" borderId="0" applyFont="0" applyFill="0" applyBorder="0" applyAlignment="0" applyProtection="0"/>
    <xf numFmtId="0" fontId="2" fillId="86"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2" fillId="0" borderId="0">
      <alignment horizontal="left" wrapText="1"/>
    </xf>
    <xf numFmtId="0" fontId="2" fillId="0" borderId="0">
      <alignment horizontal="left" wrapText="1"/>
    </xf>
    <xf numFmtId="226"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6" fontId="2" fillId="0" borderId="0" applyFont="0" applyFill="0" applyBorder="0" applyAlignment="0" applyProtection="0"/>
    <xf numFmtId="228" fontId="2" fillId="0" borderId="0" applyFont="0" applyFill="0" applyBorder="0" applyProtection="0">
      <alignment horizontal="right"/>
    </xf>
    <xf numFmtId="228"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8" fontId="2" fillId="0" borderId="0" applyFont="0" applyFill="0" applyBorder="0" applyProtection="0">
      <alignment horizontal="right"/>
    </xf>
    <xf numFmtId="228" fontId="2" fillId="0" borderId="0" applyFont="0" applyFill="0" applyBorder="0" applyProtection="0">
      <alignment horizontal="right"/>
    </xf>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28" fontId="2" fillId="0" borderId="0" applyFont="0" applyFill="0" applyBorder="0" applyProtection="0">
      <alignment horizontal="right"/>
    </xf>
    <xf numFmtId="0" fontId="2" fillId="0" borderId="0"/>
    <xf numFmtId="0" fontId="2" fillId="0" borderId="0"/>
    <xf numFmtId="0" fontId="2" fillId="0" borderId="0"/>
    <xf numFmtId="0" fontId="172"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29"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6" fontId="177" fillId="0" borderId="143" applyFont="0" applyFill="0" applyBorder="0" applyProtection="0">
      <alignment horizontal="right"/>
    </xf>
    <xf numFmtId="231"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5" fillId="0" borderId="0"/>
    <xf numFmtId="0" fontId="172" fillId="0" borderId="0"/>
    <xf numFmtId="0" fontId="17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46"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5" fillId="0" borderId="0"/>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73" fillId="0" borderId="0"/>
    <xf numFmtId="0" fontId="173" fillId="0" borderId="0"/>
    <xf numFmtId="0" fontId="173" fillId="0" borderId="0"/>
    <xf numFmtId="0" fontId="173" fillId="0" borderId="0"/>
    <xf numFmtId="0" fontId="173" fillId="0" borderId="0"/>
    <xf numFmtId="0" fontId="173"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172" fillId="0" borderId="0"/>
    <xf numFmtId="0" fontId="172" fillId="0" borderId="0"/>
    <xf numFmtId="0" fontId="2" fillId="0" borderId="0"/>
    <xf numFmtId="0" fontId="172" fillId="0" borderId="0"/>
    <xf numFmtId="0" fontId="172" fillId="0" borderId="0"/>
    <xf numFmtId="0" fontId="172" fillId="0" borderId="0"/>
    <xf numFmtId="0" fontId="25" fillId="0" borderId="0"/>
    <xf numFmtId="0" fontId="173" fillId="0" borderId="0"/>
    <xf numFmtId="0" fontId="2" fillId="0" borderId="0"/>
    <xf numFmtId="0" fontId="2" fillId="86"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86"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172" fillId="0" borderId="0"/>
    <xf numFmtId="0" fontId="172" fillId="0" borderId="0"/>
    <xf numFmtId="0" fontId="2" fillId="0" borderId="0"/>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46" fillId="0" borderId="0">
      <alignment vertical="top"/>
    </xf>
    <xf numFmtId="0" fontId="46" fillId="0" borderId="0">
      <alignment vertical="top"/>
    </xf>
    <xf numFmtId="0" fontId="2" fillId="86"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70" fillId="87" borderId="142" quotePrefix="1" applyNumberFormat="0" applyFont="0" applyFill="0" applyBorder="0" applyAlignment="0" applyProtection="0">
      <alignment horizontal="centerContinuous" vertical="justify"/>
      <protection locked="0" hidden="1"/>
    </xf>
    <xf numFmtId="0" fontId="2" fillId="86" borderId="0"/>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178"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2"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xf numFmtId="0" fontId="46" fillId="0" borderId="0">
      <alignment vertical="top"/>
    </xf>
    <xf numFmtId="0" fontId="2" fillId="0" borderId="0">
      <alignment horizontal="left" wrapText="1"/>
    </xf>
    <xf numFmtId="0" fontId="17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86" borderId="0"/>
    <xf numFmtId="0" fontId="177" fillId="0" borderId="143" applyNumberFormat="0" applyFill="0" applyAlignment="0" applyProtection="0"/>
    <xf numFmtId="0" fontId="177"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2"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 fillId="0" borderId="0">
      <alignment horizontal="left" wrapText="1"/>
    </xf>
    <xf numFmtId="0" fontId="179"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180" fillId="0" borderId="144" applyNumberFormat="0" applyFill="0" applyProtection="0">
      <alignment horizontal="center"/>
    </xf>
    <xf numFmtId="0" fontId="180"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0" fillId="0" borderId="0" applyNumberFormat="0" applyFill="0" applyBorder="0" applyProtection="0">
      <alignment horizontal="left"/>
    </xf>
    <xf numFmtId="0" fontId="179" fillId="0" borderId="0" applyNumberFormat="0" applyFill="0" applyBorder="0" applyProtection="0">
      <alignment horizontal="left"/>
    </xf>
    <xf numFmtId="0" fontId="2"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2" fillId="0" borderId="0">
      <alignment horizontal="left" wrapText="1"/>
    </xf>
    <xf numFmtId="0" fontId="181"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3"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72" fillId="0" borderId="0"/>
    <xf numFmtId="0" fontId="172" fillId="0" borderId="0"/>
    <xf numFmtId="0" fontId="2" fillId="0" borderId="0"/>
    <xf numFmtId="0" fontId="2" fillId="0" borderId="0"/>
    <xf numFmtId="0" fontId="172" fillId="0" borderId="0"/>
    <xf numFmtId="0" fontId="172" fillId="0" borderId="0"/>
    <xf numFmtId="0" fontId="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2" fillId="0" borderId="0"/>
    <xf numFmtId="0" fontId="172" fillId="0" borderId="0"/>
    <xf numFmtId="0" fontId="2" fillId="0"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xf numFmtId="0" fontId="2" fillId="0" borderId="0"/>
    <xf numFmtId="0" fontId="2" fillId="0" borderId="0"/>
    <xf numFmtId="0" fontId="174"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4"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6" borderId="0"/>
    <xf numFmtId="0" fontId="2" fillId="0" borderId="0"/>
    <xf numFmtId="0" fontId="2" fillId="86" borderId="0"/>
    <xf numFmtId="0" fontId="2" fillId="0" borderId="0"/>
    <xf numFmtId="0" fontId="2" fillId="86" borderId="0"/>
    <xf numFmtId="0" fontId="2" fillId="0" borderId="0"/>
    <xf numFmtId="0" fontId="2" fillId="86"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84" fillId="0" borderId="0">
      <alignment horizontal="left" vertical="center"/>
    </xf>
    <xf numFmtId="0" fontId="172" fillId="0" borderId="0"/>
    <xf numFmtId="0" fontId="184"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185" fillId="0" borderId="0"/>
    <xf numFmtId="1" fontId="186" fillId="0" borderId="137">
      <alignment horizontal="centerContinuous"/>
    </xf>
    <xf numFmtId="237" fontId="98" fillId="0" borderId="0">
      <alignment horizontal="center"/>
    </xf>
    <xf numFmtId="237" fontId="98" fillId="0" borderId="0">
      <alignment horizontal="center"/>
    </xf>
    <xf numFmtId="238" fontId="98" fillId="0" borderId="0">
      <alignment horizontal="center"/>
    </xf>
    <xf numFmtId="238" fontId="98" fillId="0" borderId="0">
      <alignment horizontal="center"/>
    </xf>
    <xf numFmtId="238" fontId="98" fillId="0" borderId="0">
      <alignment horizontal="center"/>
    </xf>
    <xf numFmtId="239" fontId="98" fillId="0" borderId="0">
      <alignment horizontal="center"/>
    </xf>
    <xf numFmtId="239" fontId="98" fillId="0" borderId="0">
      <alignment horizontal="center"/>
    </xf>
    <xf numFmtId="239" fontId="98" fillId="0" borderId="0">
      <alignment horizontal="center"/>
    </xf>
    <xf numFmtId="237" fontId="98" fillId="0" borderId="0">
      <alignment horizontal="center"/>
    </xf>
    <xf numFmtId="240" fontId="98" fillId="0" borderId="0">
      <alignment horizontal="center"/>
    </xf>
    <xf numFmtId="240" fontId="98" fillId="0" borderId="0">
      <alignment horizontal="center"/>
    </xf>
    <xf numFmtId="240" fontId="98" fillId="0" borderId="0">
      <alignment horizontal="center"/>
    </xf>
    <xf numFmtId="241" fontId="98" fillId="0" borderId="0">
      <alignment horizontal="center"/>
    </xf>
    <xf numFmtId="241" fontId="98" fillId="0" borderId="0">
      <alignment horizontal="center"/>
    </xf>
    <xf numFmtId="241" fontId="98" fillId="0" borderId="0">
      <alignment horizontal="center"/>
    </xf>
    <xf numFmtId="240" fontId="187" fillId="0" borderId="0" applyFill="0" applyBorder="0" applyAlignment="0" applyProtection="0"/>
    <xf numFmtId="240" fontId="187" fillId="0" borderId="0" applyFill="0" applyBorder="0" applyAlignment="0" applyProtection="0"/>
    <xf numFmtId="240" fontId="187" fillId="0" borderId="0" applyFill="0" applyBorder="0" applyAlignment="0" applyProtection="0"/>
    <xf numFmtId="241" fontId="187" fillId="0" borderId="0" applyFill="0" applyBorder="0" applyAlignment="0" applyProtection="0"/>
    <xf numFmtId="241" fontId="187" fillId="0" borderId="0" applyFill="0" applyBorder="0" applyAlignment="0" applyProtection="0"/>
    <xf numFmtId="241" fontId="187" fillId="0" borderId="0" applyFill="0" applyBorder="0" applyAlignment="0" applyProtection="0"/>
    <xf numFmtId="242" fontId="98" fillId="0" borderId="0">
      <alignment horizontal="center"/>
    </xf>
    <xf numFmtId="242" fontId="98" fillId="0" borderId="0">
      <alignment horizontal="center"/>
    </xf>
    <xf numFmtId="243" fontId="98" fillId="0" borderId="0">
      <alignment horizontal="center"/>
    </xf>
    <xf numFmtId="243" fontId="98" fillId="0" borderId="0">
      <alignment horizontal="center"/>
    </xf>
    <xf numFmtId="243" fontId="98" fillId="0" borderId="0">
      <alignment horizontal="center"/>
    </xf>
    <xf numFmtId="237" fontId="98" fillId="0" borderId="0">
      <alignment horizontal="center"/>
    </xf>
    <xf numFmtId="237" fontId="98" fillId="0" borderId="0">
      <alignment horizontal="center"/>
    </xf>
    <xf numFmtId="237" fontId="98" fillId="0" borderId="0">
      <alignment horizontal="center"/>
    </xf>
    <xf numFmtId="242" fontId="98" fillId="0" borderId="0">
      <alignment horizontal="center"/>
    </xf>
    <xf numFmtId="0" fontId="188" fillId="0" borderId="101"/>
    <xf numFmtId="0" fontId="174"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244" fontId="174" fillId="0" borderId="0" applyFont="0" applyFill="0" applyBorder="0" applyAlignment="0" applyProtection="0"/>
    <xf numFmtId="244" fontId="174" fillId="0" borderId="0" applyFont="0" applyFill="0" applyBorder="0" applyAlignment="0" applyProtection="0"/>
    <xf numFmtId="244" fontId="174" fillId="0" borderId="0" applyFont="0" applyFill="0" applyBorder="0" applyAlignment="0" applyProtection="0"/>
    <xf numFmtId="244" fontId="174" fillId="0" borderId="0" applyFont="0" applyFill="0" applyBorder="0" applyAlignment="0" applyProtection="0"/>
    <xf numFmtId="0" fontId="163" fillId="0" borderId="0" applyFont="0" applyFill="0" applyBorder="0" applyAlignment="0" applyProtection="0"/>
    <xf numFmtId="14" fontId="189" fillId="0" borderId="0" applyFill="0" applyBorder="0" applyProtection="0">
      <alignment horizontal="right"/>
    </xf>
    <xf numFmtId="16" fontId="189" fillId="0" borderId="0" applyFill="0" applyBorder="0" applyProtection="0">
      <alignment horizontal="right"/>
    </xf>
    <xf numFmtId="18" fontId="189" fillId="0" borderId="0" applyFill="0" applyBorder="0" applyProtection="0">
      <alignment horizontal="right"/>
    </xf>
    <xf numFmtId="16" fontId="189" fillId="0" borderId="0" applyFill="0" applyBorder="0" applyProtection="0">
      <alignment horizontal="right"/>
    </xf>
    <xf numFmtId="22" fontId="189" fillId="0" borderId="0" applyFill="0" applyBorder="0" applyProtection="0">
      <alignment horizontal="right"/>
    </xf>
    <xf numFmtId="14" fontId="189" fillId="0" borderId="0" applyFill="0" applyBorder="0" applyProtection="0">
      <alignment horizontal="right"/>
    </xf>
    <xf numFmtId="20" fontId="189" fillId="0" borderId="0" applyFill="0" applyBorder="0" applyProtection="0">
      <alignment horizontal="right"/>
    </xf>
    <xf numFmtId="16" fontId="189" fillId="0" borderId="0" applyFill="0" applyBorder="0" applyProtection="0">
      <alignment horizontal="right"/>
    </xf>
    <xf numFmtId="16" fontId="189" fillId="0" borderId="0" applyFill="0" applyBorder="0" applyProtection="0">
      <alignment horizontal="right"/>
    </xf>
    <xf numFmtId="14" fontId="189" fillId="0" borderId="0" applyFill="0" applyBorder="0" applyProtection="0">
      <alignment horizontal="right"/>
    </xf>
    <xf numFmtId="1" fontId="189" fillId="0" borderId="0" applyFill="0" applyBorder="0" applyProtection="0">
      <alignment horizontal="right"/>
    </xf>
    <xf numFmtId="1" fontId="189" fillId="0" borderId="0" applyFill="0" applyBorder="0" applyProtection="0">
      <alignment horizontal="right"/>
    </xf>
    <xf numFmtId="1" fontId="189" fillId="0" borderId="0" applyFill="0" applyBorder="0" applyProtection="0">
      <alignment horizontal="right"/>
    </xf>
    <xf numFmtId="0" fontId="27" fillId="37"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37"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38" borderId="0" applyNumberFormat="0" applyBorder="0" applyAlignment="0" applyProtection="0"/>
    <xf numFmtId="0" fontId="27" fillId="44"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39" borderId="0" applyNumberFormat="0" applyBorder="0" applyAlignment="0" applyProtection="0"/>
    <xf numFmtId="0" fontId="27" fillId="73" borderId="0" applyNumberFormat="0" applyBorder="0" applyAlignment="0" applyProtection="0"/>
    <xf numFmtId="0" fontId="27" fillId="40"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0"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42" borderId="0" applyNumberFormat="0" applyBorder="0" applyAlignment="0" applyProtection="0"/>
    <xf numFmtId="0" fontId="27" fillId="73" borderId="0" applyNumberFormat="0" applyBorder="0" applyAlignment="0" applyProtection="0"/>
    <xf numFmtId="0" fontId="27" fillId="4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7" fillId="4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7"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7" fillId="4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7" fillId="73"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7" fillId="37"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38"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40"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1"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2"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245" fontId="190" fillId="0" borderId="102"/>
    <xf numFmtId="0" fontId="27" fillId="43"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45" borderId="0" applyNumberFormat="0" applyBorder="0" applyAlignment="0" applyProtection="0"/>
    <xf numFmtId="0" fontId="27" fillId="72" borderId="0" applyNumberFormat="0" applyBorder="0" applyAlignment="0" applyProtection="0"/>
    <xf numFmtId="0" fontId="27" fillId="40"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0" borderId="0" applyNumberFormat="0" applyBorder="0" applyAlignment="0" applyProtection="0"/>
    <xf numFmtId="0" fontId="27" fillId="38" borderId="0" applyNumberFormat="0" applyBorder="0" applyAlignment="0" applyProtection="0"/>
    <xf numFmtId="0" fontId="27" fillId="43"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46"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46" borderId="0" applyNumberFormat="0" applyBorder="0" applyAlignment="0" applyProtection="0"/>
    <xf numFmtId="0" fontId="27" fillId="73"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72"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7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7" fillId="43"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4"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5"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40"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3"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6"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9" fillId="47"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44"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45"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48"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49"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50"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41"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9" fillId="6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4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3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4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4"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47"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44"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45"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48"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49"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50"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6" fillId="0" borderId="0" applyFont="0" applyFill="0" applyBorder="0" applyAlignment="0" applyProtection="0"/>
    <xf numFmtId="40" fontId="26" fillId="0" borderId="0" applyFont="0" applyFill="0" applyBorder="0" applyAlignment="0" applyProtection="0"/>
    <xf numFmtId="0" fontId="192" fillId="102" borderId="0" applyNumberFormat="0" applyFont="0" applyBorder="0" applyProtection="0"/>
    <xf numFmtId="0" fontId="45" fillId="0" borderId="97" applyBorder="0"/>
    <xf numFmtId="0" fontId="45" fillId="0" borderId="97" applyBorder="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29" fillId="53" borderId="0" applyNumberFormat="0" applyBorder="0" applyAlignment="0" applyProtection="0"/>
    <xf numFmtId="0" fontId="29" fillId="104" borderId="0" applyNumberFormat="0" applyBorder="0" applyAlignment="0" applyProtection="0"/>
    <xf numFmtId="0" fontId="31" fillId="104" borderId="0" applyNumberFormat="0" applyBorder="0" applyAlignment="0" applyProtection="0"/>
    <xf numFmtId="0" fontId="29" fillId="104"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29" fillId="57" borderId="0" applyNumberFormat="0" applyBorder="0" applyAlignment="0" applyProtection="0"/>
    <xf numFmtId="0" fontId="29" fillId="105" borderId="0" applyNumberFormat="0" applyBorder="0" applyAlignment="0" applyProtection="0"/>
    <xf numFmtId="0" fontId="31" fillId="105" borderId="0" applyNumberFormat="0" applyBorder="0" applyAlignment="0" applyProtection="0"/>
    <xf numFmtId="0" fontId="29" fillId="105"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29" fillId="59" borderId="0" applyNumberFormat="0" applyBorder="0" applyAlignment="0" applyProtection="0"/>
    <xf numFmtId="0" fontId="29" fillId="106" borderId="0" applyNumberFormat="0" applyBorder="0" applyAlignment="0" applyProtection="0"/>
    <xf numFmtId="0" fontId="31" fillId="106" borderId="0" applyNumberFormat="0" applyBorder="0" applyAlignment="0" applyProtection="0"/>
    <xf numFmtId="0" fontId="29" fillId="106"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48" borderId="0" applyNumberFormat="0" applyBorder="0" applyAlignment="0" applyProtection="0"/>
    <xf numFmtId="0" fontId="29" fillId="92" borderId="0" applyNumberFormat="0" applyBorder="0" applyAlignment="0" applyProtection="0"/>
    <xf numFmtId="0" fontId="31" fillId="92" borderId="0" applyNumberFormat="0" applyBorder="0" applyAlignment="0" applyProtection="0"/>
    <xf numFmtId="0" fontId="29" fillId="92"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9" borderId="0" applyNumberFormat="0" applyBorder="0" applyAlignment="0" applyProtection="0"/>
    <xf numFmtId="0" fontId="157" fillId="27" borderId="0" applyNumberFormat="0" applyBorder="0" applyAlignment="0" applyProtection="0"/>
    <xf numFmtId="0" fontId="29" fillId="102" borderId="0" applyNumberFormat="0" applyBorder="0" applyAlignment="0" applyProtection="0"/>
    <xf numFmtId="0" fontId="31" fillId="102" borderId="0" applyNumberFormat="0" applyBorder="0" applyAlignment="0" applyProtection="0"/>
    <xf numFmtId="0" fontId="29" fillId="102"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9" fillId="62" borderId="0" applyNumberFormat="0" applyBorder="0" applyAlignment="0" applyProtection="0"/>
    <xf numFmtId="0" fontId="29" fillId="107" borderId="0" applyNumberFormat="0" applyBorder="0" applyAlignment="0" applyProtection="0"/>
    <xf numFmtId="0" fontId="31" fillId="107" borderId="0" applyNumberFormat="0" applyBorder="0" applyAlignment="0" applyProtection="0"/>
    <xf numFmtId="0" fontId="29" fillId="107"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246" fontId="111" fillId="0" borderId="0" applyFont="0" applyFill="0" applyBorder="0" applyAlignment="0">
      <alignment vertical="center"/>
    </xf>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applyAlignment="0">
      <alignment vertical="center"/>
    </xf>
    <xf numFmtId="246" fontId="111" fillId="0" borderId="0" applyFont="0" applyFill="0" applyBorder="0"/>
    <xf numFmtId="246" fontId="111" fillId="0" borderId="0" applyFont="0" applyFill="0" applyBorder="0"/>
    <xf numFmtId="246" fontId="111" fillId="0" borderId="0" applyFont="0" applyFill="0" applyBorder="0" applyAlignment="0">
      <alignment vertical="center"/>
    </xf>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0" fontId="193" fillId="0" borderId="0" applyNumberFormat="0" applyFill="0" applyBorder="0" applyAlignment="0">
      <protection locked="0"/>
    </xf>
    <xf numFmtId="247" fontId="174" fillId="0" borderId="0" applyFont="0" applyFill="0" applyBorder="0" applyAlignment="0" applyProtection="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applyProtection="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0" fontId="194" fillId="97" borderId="145"/>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1" fillId="0" borderId="0" applyNumberFormat="0" applyFill="0" applyBorder="0" applyAlignment="0" applyProtection="0"/>
    <xf numFmtId="0" fontId="92" fillId="0" borderId="0" applyNumberFormat="0" applyFill="0" applyBorder="0" applyAlignment="0">
      <alignment horizontal="right"/>
    </xf>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0" fontId="174"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48"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0" fontId="196" fillId="0" borderId="146"/>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197" fillId="109" borderId="147" applyNumberFormat="0" applyAlignment="0" applyProtection="0"/>
    <xf numFmtId="0" fontId="197" fillId="109" borderId="147" applyNumberFormat="0" applyAlignment="0" applyProtection="0"/>
    <xf numFmtId="0" fontId="198" fillId="0" borderId="0" applyNumberFormat="0" applyFill="0" applyAlignment="0"/>
    <xf numFmtId="0" fontId="199" fillId="0" borderId="148" applyNumberFormat="0" applyFont="0" applyFill="0" applyAlignment="0"/>
    <xf numFmtId="249"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38" fillId="63" borderId="149" applyNumberFormat="0" applyAlignment="0" applyProtection="0"/>
    <xf numFmtId="0" fontId="201" fillId="0" borderId="0" applyNumberFormat="0" applyFill="0" applyBorder="0" applyAlignment="0">
      <alignment horizontal="right"/>
    </xf>
    <xf numFmtId="38" fontId="202" fillId="11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03" fillId="111"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4" fillId="111"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3" fillId="112"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0" fontId="174" fillId="0" borderId="0" applyFont="0" applyFill="0" applyBorder="0" applyAlignment="0" applyProtection="0"/>
    <xf numFmtId="251" fontId="205" fillId="0" borderId="0"/>
    <xf numFmtId="0" fontId="206" fillId="0" borderId="150"/>
    <xf numFmtId="252" fontId="2" fillId="0" borderId="0"/>
    <xf numFmtId="0" fontId="206" fillId="0" borderId="151"/>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197" fillId="109" borderId="152">
      <alignment horizontal="center" vertical="center"/>
    </xf>
    <xf numFmtId="0" fontId="197" fillId="109" borderId="152">
      <alignment horizontal="center" vertical="center"/>
    </xf>
    <xf numFmtId="0" fontId="210" fillId="0" borderId="0" applyProtection="0">
      <alignment horizontal="center"/>
    </xf>
    <xf numFmtId="0" fontId="210" fillId="0" borderId="0" applyProtection="0">
      <alignment horizontal="center"/>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62" fillId="0" borderId="0" applyNumberFormat="0" applyFill="0" applyBorder="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172" fontId="174" fillId="0" borderId="0">
      <alignment vertical="top"/>
    </xf>
    <xf numFmtId="172" fontId="174" fillId="0" borderId="0">
      <alignment vertical="top"/>
    </xf>
    <xf numFmtId="172" fontId="174" fillId="0" borderId="0">
      <alignment vertical="top"/>
    </xf>
    <xf numFmtId="0" fontId="62" fillId="0" borderId="0" applyNumberFormat="0" applyFill="0" applyBorder="0" applyProtection="0">
      <alignment horizontal="right"/>
    </xf>
    <xf numFmtId="172" fontId="213" fillId="0" borderId="0">
      <alignment horizontal="right"/>
    </xf>
    <xf numFmtId="172" fontId="213" fillId="0" borderId="0">
      <alignment horizontal="right"/>
    </xf>
    <xf numFmtId="172" fontId="213" fillId="0" borderId="0">
      <alignment horizontal="right"/>
    </xf>
    <xf numFmtId="0" fontId="213" fillId="0" borderId="0">
      <alignment horizontal="left"/>
    </xf>
    <xf numFmtId="0" fontId="214" fillId="74" borderId="0" applyNumberFormat="0" applyBorder="0" applyAlignment="0" applyProtection="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2" fillId="72" borderId="0"/>
    <xf numFmtId="0" fontId="215" fillId="0" borderId="1" applyNumberFormat="0" applyFont="0" applyFill="0" applyAlignment="0" applyProtection="0"/>
    <xf numFmtId="0" fontId="215" fillId="0" borderId="153" applyNumberFormat="0" applyFont="0" applyFill="0" applyAlignment="0" applyProtection="0"/>
    <xf numFmtId="0" fontId="163" fillId="0" borderId="97" applyNumberFormat="0" applyFont="0" applyFill="0" applyAlignment="0" applyProtection="0"/>
    <xf numFmtId="0" fontId="163" fillId="0" borderId="97" applyNumberFormat="0" applyFont="0" applyFill="0" applyAlignment="0" applyProtection="0"/>
    <xf numFmtId="0" fontId="163" fillId="0" borderId="100" applyNumberFormat="0" applyFont="0" applyFill="0" applyAlignment="0" applyProtection="0"/>
    <xf numFmtId="0" fontId="163" fillId="0" borderId="100" applyNumberFormat="0" applyFont="0" applyFill="0" applyAlignment="0" applyProtection="0"/>
    <xf numFmtId="0" fontId="163" fillId="0" borderId="100" applyNumberFormat="0" applyFont="0" applyFill="0" applyAlignment="0" applyProtection="0"/>
    <xf numFmtId="0" fontId="163" fillId="0" borderId="101" applyNumberFormat="0" applyFont="0" applyFill="0" applyAlignment="0" applyProtection="0"/>
    <xf numFmtId="0" fontId="163" fillId="0" borderId="10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5" fontId="25"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0" fontId="46"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6"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22"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7" fontId="25"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0" fontId="25"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8" fontId="25"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9" fontId="216"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6"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5" fontId="25"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44" fontId="25"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7" fontId="25"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60" fontId="216"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6"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22"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0" fontId="38" fillId="63"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3"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3" borderId="149" applyNumberFormat="0" applyAlignment="0" applyProtection="0"/>
    <xf numFmtId="0" fontId="38" fillId="63" borderId="149" applyNumberFormat="0" applyAlignment="0" applyProtection="0"/>
    <xf numFmtId="0" fontId="38" fillId="63" borderId="149" applyNumberFormat="0" applyAlignment="0" applyProtection="0"/>
    <xf numFmtId="0" fontId="38" fillId="68" borderId="149" applyNumberFormat="0" applyAlignment="0" applyProtection="0"/>
    <xf numFmtId="0" fontId="38" fillId="63" borderId="149" applyNumberFormat="0" applyAlignment="0" applyProtection="0"/>
    <xf numFmtId="0" fontId="38" fillId="63" borderId="149" applyNumberFormat="0" applyAlignment="0" applyProtection="0"/>
    <xf numFmtId="0" fontId="217" fillId="110" borderId="149" applyNumberFormat="0" applyAlignment="0" applyProtection="0"/>
    <xf numFmtId="0" fontId="156" fillId="8" borderId="29" applyNumberFormat="0" applyAlignment="0" applyProtection="0"/>
    <xf numFmtId="3" fontId="62" fillId="41" borderId="100">
      <protection hidden="1"/>
    </xf>
    <xf numFmtId="0" fontId="217" fillId="110" borderId="149" applyNumberFormat="0" applyAlignment="0" applyProtection="0"/>
    <xf numFmtId="0" fontId="40" fillId="63" borderId="149" applyNumberFormat="0" applyAlignment="0" applyProtection="0"/>
    <xf numFmtId="0" fontId="40" fillId="63" borderId="149" applyNumberFormat="0" applyAlignment="0" applyProtection="0"/>
    <xf numFmtId="0" fontId="40" fillId="63" borderId="149" applyNumberFormat="0" applyAlignment="0" applyProtection="0"/>
    <xf numFmtId="0" fontId="40" fillId="63"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40" fillId="63" borderId="149" applyNumberFormat="0" applyAlignment="0" applyProtection="0"/>
    <xf numFmtId="0" fontId="40" fillId="63" borderId="149" applyNumberFormat="0" applyAlignment="0" applyProtection="0"/>
    <xf numFmtId="0" fontId="217" fillId="110" borderId="149" applyNumberFormat="0" applyAlignment="0" applyProtection="0"/>
    <xf numFmtId="0" fontId="217" fillId="110" borderId="149" applyNumberFormat="0" applyAlignment="0" applyProtection="0"/>
    <xf numFmtId="0" fontId="40" fillId="63" borderId="149" applyNumberFormat="0" applyAlignment="0" applyProtection="0"/>
    <xf numFmtId="0" fontId="40" fillId="63" borderId="149" applyNumberFormat="0" applyAlignment="0" applyProtection="0"/>
    <xf numFmtId="0" fontId="40" fillId="63" borderId="149" applyNumberFormat="0" applyAlignment="0" applyProtection="0"/>
    <xf numFmtId="0"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197" fontId="36" fillId="113" borderId="0" applyNumberFormat="0" applyFont="0" applyBorder="0" applyAlignment="0">
      <protection locked="0"/>
    </xf>
    <xf numFmtId="197" fontId="36" fillId="113" borderId="0" applyNumberFormat="0" applyFont="0" applyBorder="0" applyAlignment="0">
      <protection locked="0"/>
    </xf>
    <xf numFmtId="0" fontId="69" fillId="0" borderId="42" applyNumberFormat="0" applyFill="0" applyAlignment="0" applyProtection="0"/>
    <xf numFmtId="0" fontId="41" fillId="6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69" fillId="0" borderId="42"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18" fillId="0" borderId="100" applyBorder="0"/>
    <xf numFmtId="261" fontId="219" fillId="0" borderId="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114" borderId="37" applyNumberFormat="0" applyAlignment="0" applyProtection="0"/>
    <xf numFmtId="0" fontId="43" fillId="114" borderId="37" applyNumberFormat="0" applyAlignment="0" applyProtection="0"/>
    <xf numFmtId="0" fontId="43" fillId="114" borderId="37" applyNumberFormat="0" applyAlignment="0" applyProtection="0"/>
    <xf numFmtId="0" fontId="43" fillId="114" borderId="37" applyNumberFormat="0" applyAlignment="0" applyProtection="0"/>
    <xf numFmtId="0" fontId="41" fillId="64" borderId="37" applyNumberFormat="0" applyAlignment="0" applyProtection="0"/>
    <xf numFmtId="0" fontId="41"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vertical="center"/>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vertical="center"/>
    </xf>
    <xf numFmtId="10" fontId="221" fillId="0" borderId="0">
      <alignment vertical="center"/>
    </xf>
    <xf numFmtId="3" fontId="221" fillId="0" borderId="0">
      <alignment vertical="center"/>
    </xf>
    <xf numFmtId="0" fontId="29" fillId="53"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57"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59"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48"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49"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62"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222" fontId="222" fillId="0" borderId="154"/>
    <xf numFmtId="202" fontId="223" fillId="0" borderId="0" applyFont="0" applyFill="0" applyBorder="0" applyAlignment="0" applyProtection="0"/>
    <xf numFmtId="0" fontId="224" fillId="0" borderId="0"/>
    <xf numFmtId="0" fontId="224" fillId="0" borderId="0"/>
    <xf numFmtId="0" fontId="224" fillId="0" borderId="0"/>
    <xf numFmtId="0" fontId="224" fillId="0" borderId="0"/>
    <xf numFmtId="262" fontId="2" fillId="0" borderId="0"/>
    <xf numFmtId="262" fontId="2" fillId="0" borderId="0"/>
    <xf numFmtId="262" fontId="2" fillId="0" borderId="0"/>
    <xf numFmtId="262" fontId="2" fillId="0" borderId="0"/>
    <xf numFmtId="218" fontId="225" fillId="0" borderId="0">
      <alignment horizontal="right" vertical="center" wrapText="1"/>
    </xf>
    <xf numFmtId="218" fontId="225" fillId="0" borderId="0">
      <alignment horizontal="right" vertical="center" wrapText="1"/>
    </xf>
    <xf numFmtId="218" fontId="225" fillId="0" borderId="0">
      <alignment horizontal="right" vertical="center" wrapText="1"/>
    </xf>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255" fontId="25"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44" fontId="25"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38" fontId="226"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27" fillId="0" borderId="0">
      <alignment horizontal="center"/>
      <protection locked="0"/>
    </xf>
    <xf numFmtId="0" fontId="2" fillId="0" borderId="0" applyFont="0" applyFill="0" applyBorder="0" applyAlignment="0" applyProtection="0"/>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 fillId="0" borderId="0" applyFont="0" applyFill="0" applyBorder="0" applyAlignment="0" applyProtection="0"/>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 fillId="0" borderId="0" applyFont="0" applyFill="0" applyBorder="0" applyAlignment="0" applyProtection="0"/>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63" fontId="176" fillId="0" borderId="0" applyFont="0" applyFill="0" applyBorder="0" applyAlignment="0" applyProtection="0">
      <alignment horizontal="right"/>
    </xf>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4" fontId="176"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65" fontId="176" fillId="0" borderId="0" applyFont="0" applyFill="0" applyBorder="0" applyAlignment="0" applyProtection="0">
      <alignment horizontal="right"/>
    </xf>
    <xf numFmtId="265" fontId="176" fillId="0" borderId="0" applyFont="0" applyFill="0" applyBorder="0" applyAlignment="0" applyProtection="0">
      <alignment horizontal="right"/>
    </xf>
    <xf numFmtId="166" fontId="2" fillId="0" borderId="0" applyFont="0" applyFill="0" applyBorder="0" applyAlignment="0" applyProtection="0"/>
    <xf numFmtId="265" fontId="176" fillId="0" borderId="0" applyFont="0" applyFill="0" applyBorder="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Alignment="0" applyProtection="0">
      <alignment horizontal="right"/>
    </xf>
    <xf numFmtId="265" fontId="176" fillId="0" borderId="0" applyFont="0" applyFill="0" applyBorder="0" applyProtection="0"/>
    <xf numFmtId="265" fontId="176"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265" fontId="176" fillId="0" borderId="0" applyFont="0" applyFill="0" applyBorder="0" applyAlignment="0" applyProtection="0">
      <alignment horizontal="right"/>
    </xf>
    <xf numFmtId="265" fontId="176"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Alignment="0" applyProtection="0">
      <alignment horizontal="right"/>
    </xf>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0" fontId="176"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28"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22" fontId="162" fillId="0" borderId="0" applyFont="0" applyFill="0" applyBorder="0" applyAlignment="0" applyProtection="0"/>
    <xf numFmtId="222" fontId="162" fillId="0" borderId="0" applyFont="0" applyFill="0" applyBorder="0" applyAlignment="0" applyProtection="0"/>
    <xf numFmtId="3" fontId="223" fillId="0" borderId="138">
      <alignment vertical="center"/>
    </xf>
    <xf numFmtId="39" fontId="162" fillId="0" borderId="0" applyFont="0" applyFill="0" applyBorder="0" applyAlignment="0" applyProtection="0"/>
    <xf numFmtId="0" fontId="162" fillId="0" borderId="0" applyFont="0" applyFill="0" applyBorder="0" applyAlignment="0" applyProtection="0"/>
    <xf numFmtId="0" fontId="162" fillId="0" borderId="0" applyFont="0" applyFill="0" applyBorder="0" applyAlignment="0" applyProtection="0"/>
    <xf numFmtId="3" fontId="223" fillId="0" borderId="138">
      <alignment vertical="center"/>
    </xf>
    <xf numFmtId="0" fontId="162" fillId="0" borderId="0" applyFont="0" applyFill="0" applyBorder="0" applyAlignment="0" applyProtection="0"/>
    <xf numFmtId="0" fontId="162" fillId="0" borderId="0" applyFont="0" applyFill="0" applyBorder="0" applyAlignment="0" applyProtection="0"/>
    <xf numFmtId="0" fontId="162" fillId="0" borderId="0" applyFont="0" applyFill="0" applyBorder="0" applyAlignment="0" applyProtection="0"/>
    <xf numFmtId="3" fontId="223" fillId="0" borderId="138">
      <alignment vertical="center"/>
    </xf>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29" fillId="112" borderId="0" applyBorder="0">
      <alignment horizontal="left"/>
    </xf>
    <xf numFmtId="0" fontId="230" fillId="115" borderId="0" applyNumberFormat="0" applyBorder="0">
      <alignment horizontal="left"/>
    </xf>
    <xf numFmtId="0" fontId="46"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46" fillId="73" borderId="155" applyNumberFormat="0" applyFont="0" applyAlignment="0" applyProtection="0"/>
    <xf numFmtId="0" fontId="46" fillId="73" borderId="155" applyNumberFormat="0" applyFont="0" applyAlignment="0" applyProtection="0"/>
    <xf numFmtId="0" fontId="46" fillId="73" borderId="155" applyNumberFormat="0" applyFont="0" applyAlignment="0" applyProtection="0"/>
    <xf numFmtId="3" fontId="223" fillId="0" borderId="138">
      <alignment vertical="center"/>
    </xf>
    <xf numFmtId="0" fontId="46" fillId="73" borderId="155" applyNumberFormat="0" applyFont="0" applyAlignment="0" applyProtection="0"/>
    <xf numFmtId="0" fontId="46"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88" fillId="73" borderId="155" applyNumberFormat="0" applyFont="0" applyAlignment="0" applyProtection="0"/>
    <xf numFmtId="197" fontId="2" fillId="0" borderId="0" applyFont="0" applyFill="0" applyBorder="0" applyAlignment="0" applyProtection="0"/>
    <xf numFmtId="197" fontId="2" fillId="0" borderId="0" applyFont="0" applyFill="0" applyBorder="0" applyAlignment="0" applyProtection="0"/>
    <xf numFmtId="172" fontId="231" fillId="0" borderId="0" applyFill="0" applyBorder="0">
      <alignment horizontal="left"/>
    </xf>
    <xf numFmtId="0" fontId="232" fillId="116" borderId="0"/>
    <xf numFmtId="0" fontId="41" fillId="64" borderId="37"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33" fillId="0" borderId="0" applyNumberFormat="0" applyAlignment="0">
      <alignment horizontal="left"/>
    </xf>
    <xf numFmtId="0" fontId="234" fillId="0" borderId="135" applyNumberFormat="0" applyFill="0" applyBorder="0" applyAlignment="0" applyProtection="0">
      <alignment horizontal="center"/>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3" fontId="223" fillId="0" borderId="138">
      <alignment vertical="center"/>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3" fontId="223" fillId="0" borderId="138">
      <alignment vertical="center"/>
    </xf>
    <xf numFmtId="0" fontId="235" fillId="0" borderId="135" applyNumberFormat="0" applyFill="0" applyBorder="0">
      <protection locked="0"/>
    </xf>
    <xf numFmtId="0" fontId="235" fillId="0" borderId="135" applyNumberFormat="0" applyFill="0" applyBorder="0">
      <protection locked="0"/>
    </xf>
    <xf numFmtId="3" fontId="223" fillId="0" borderId="138">
      <alignment vertical="center"/>
    </xf>
    <xf numFmtId="0" fontId="235" fillId="0" borderId="135" applyNumberFormat="0" applyFill="0" applyBorder="0">
      <protection locked="0"/>
    </xf>
    <xf numFmtId="0" fontId="235" fillId="0" borderId="135" applyNumberFormat="0" applyFill="0" applyBorder="0">
      <protection locked="0"/>
    </xf>
    <xf numFmtId="3" fontId="223" fillId="0" borderId="138">
      <alignment vertical="center"/>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3" fontId="223" fillId="0" borderId="138">
      <alignment vertical="center"/>
    </xf>
    <xf numFmtId="3" fontId="236" fillId="0" borderId="156" applyNumberFormat="0" applyAlignment="0">
      <alignment vertical="center"/>
    </xf>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3" fontId="223" fillId="0" borderId="138">
      <alignment vertical="center"/>
    </xf>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 fillId="0" borderId="0" applyFont="0" applyFill="0" applyBorder="0" applyAlignment="0" applyProtection="0"/>
    <xf numFmtId="266" fontId="237" fillId="0" borderId="0"/>
    <xf numFmtId="42" fontId="2"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3" fontId="223" fillId="0" borderId="138">
      <alignment vertical="center"/>
    </xf>
    <xf numFmtId="199" fontId="2" fillId="0" borderId="0" applyFont="0" applyFill="0" applyBorder="0" applyAlignment="0" applyProtection="0"/>
    <xf numFmtId="199" fontId="2" fillId="0" borderId="0" applyFont="0" applyFill="0" applyBorder="0" applyAlignment="0" applyProtection="0"/>
    <xf numFmtId="42"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42" fontId="2" fillId="0" borderId="0" applyFont="0" applyFill="0" applyBorder="0" applyAlignment="0" applyProtection="0"/>
    <xf numFmtId="256" fontId="25"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22" fontId="25"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3" fontId="223" fillId="0" borderId="138">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7" fontId="176" fillId="0" borderId="0" applyFont="0" applyFill="0" applyBorder="0" applyAlignment="0" applyProtection="0">
      <alignment horizontal="right"/>
    </xf>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1"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268" fontId="176" fillId="0" borderId="0" applyFont="0" applyFill="0" applyBorder="0" applyAlignment="0" applyProtection="0">
      <alignment horizontal="right"/>
    </xf>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268" fontId="176" fillId="0" borderId="0" applyFont="0" applyFill="0" applyBorder="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3" fontId="223" fillId="0" borderId="138">
      <alignment vertical="center"/>
    </xf>
    <xf numFmtId="3" fontId="223" fillId="0" borderId="138">
      <alignment vertical="center"/>
    </xf>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268" fontId="176" fillId="0" borderId="0" applyFont="0" applyFill="0" applyBorder="0" applyProtection="0"/>
    <xf numFmtId="3" fontId="223" fillId="0" borderId="138">
      <alignment vertical="center"/>
    </xf>
    <xf numFmtId="3" fontId="223" fillId="0" borderId="138">
      <alignment vertical="center"/>
    </xf>
    <xf numFmtId="268" fontId="176" fillId="0" borderId="0" applyFont="0" applyFill="0" applyBorder="0" applyProtection="0"/>
    <xf numFmtId="268" fontId="176" fillId="0" borderId="0" applyFont="0" applyFill="0" applyBorder="0" applyProtection="0"/>
    <xf numFmtId="3" fontId="223" fillId="0" borderId="138">
      <alignment vertical="center"/>
    </xf>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3" fontId="223" fillId="0" borderId="138">
      <alignment vertical="center"/>
    </xf>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268" fontId="176" fillId="0" borderId="0" applyFont="0" applyFill="0" applyBorder="0" applyProtection="0"/>
    <xf numFmtId="3" fontId="223" fillId="0" borderId="138">
      <alignment vertical="center"/>
    </xf>
    <xf numFmtId="268" fontId="176" fillId="0" borderId="0" applyFont="0" applyFill="0" applyBorder="0" applyProtection="0"/>
    <xf numFmtId="268" fontId="176" fillId="0" borderId="0" applyFont="0" applyFill="0" applyBorder="0" applyProtection="0"/>
    <xf numFmtId="3" fontId="223" fillId="0" borderId="138">
      <alignment vertical="center"/>
    </xf>
    <xf numFmtId="198" fontId="2" fillId="0" borderId="0" applyFont="0" applyFill="0" applyBorder="0" applyAlignment="0" applyProtection="0"/>
    <xf numFmtId="3" fontId="223" fillId="0" borderId="138">
      <alignment vertical="center"/>
    </xf>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268" fontId="176" fillId="0" borderId="0" applyFont="0" applyFill="0" applyBorder="0" applyProtection="0"/>
    <xf numFmtId="198" fontId="2" fillId="0" borderId="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0"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3" fontId="223" fillId="0" borderId="138">
      <alignment vertical="center"/>
    </xf>
    <xf numFmtId="3" fontId="223" fillId="0" borderId="138">
      <alignment vertical="center"/>
    </xf>
    <xf numFmtId="269" fontId="238" fillId="0" borderId="0"/>
    <xf numFmtId="0" fontId="2" fillId="0" borderId="0" applyNumberFormat="0" applyFont="0" applyFill="0" applyBorder="0" applyAlignment="0" applyProtection="0"/>
    <xf numFmtId="269" fontId="238" fillId="0" borderId="0"/>
    <xf numFmtId="3" fontId="223" fillId="0" borderId="138">
      <alignment vertical="center"/>
    </xf>
    <xf numFmtId="269" fontId="238" fillId="0" borderId="0"/>
    <xf numFmtId="3" fontId="223" fillId="0" borderId="138">
      <alignment vertical="center"/>
    </xf>
    <xf numFmtId="269" fontId="238" fillId="0" borderId="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269" fontId="238" fillId="0" borderId="0"/>
    <xf numFmtId="269" fontId="238" fillId="0" borderId="0"/>
    <xf numFmtId="3" fontId="223" fillId="0" borderId="138">
      <alignment vertical="center"/>
    </xf>
    <xf numFmtId="3" fontId="223" fillId="0" borderId="138">
      <alignment vertical="center"/>
    </xf>
    <xf numFmtId="0" fontId="238" fillId="0" borderId="0"/>
    <xf numFmtId="0" fontId="2" fillId="0" borderId="0" applyNumberFormat="0" applyFont="0" applyFill="0" applyBorder="0" applyAlignment="0" applyProtection="0"/>
    <xf numFmtId="3" fontId="223" fillId="0" borderId="138">
      <alignment vertical="center"/>
    </xf>
    <xf numFmtId="0" fontId="238" fillId="0" borderId="0"/>
    <xf numFmtId="3" fontId="223" fillId="0" borderId="138">
      <alignment vertical="center"/>
    </xf>
    <xf numFmtId="0" fontId="238" fillId="0" borderId="0"/>
    <xf numFmtId="3" fontId="223" fillId="0" borderId="138">
      <alignment vertical="center"/>
    </xf>
    <xf numFmtId="0" fontId="238" fillId="0" borderId="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38" fillId="0" borderId="0"/>
    <xf numFmtId="0" fontId="238" fillId="0" borderId="0"/>
    <xf numFmtId="3" fontId="223" fillId="0" borderId="138">
      <alignment vertical="center"/>
    </xf>
    <xf numFmtId="3" fontId="223" fillId="0" borderId="138">
      <alignment vertical="center"/>
    </xf>
    <xf numFmtId="0" fontId="238" fillId="0" borderId="0"/>
    <xf numFmtId="3" fontId="223" fillId="0" borderId="138">
      <alignment vertical="center"/>
    </xf>
    <xf numFmtId="0" fontId="238" fillId="0" borderId="0"/>
    <xf numFmtId="0" fontId="238" fillId="0" borderId="0"/>
    <xf numFmtId="3" fontId="223" fillId="0" borderId="138">
      <alignment vertical="center"/>
    </xf>
    <xf numFmtId="3" fontId="223" fillId="0" borderId="138">
      <alignment vertical="center"/>
    </xf>
    <xf numFmtId="0" fontId="238" fillId="0" borderId="0"/>
    <xf numFmtId="3" fontId="223" fillId="0" borderId="138">
      <alignment vertical="center"/>
    </xf>
    <xf numFmtId="269" fontId="238" fillId="0" borderId="0"/>
    <xf numFmtId="3" fontId="223" fillId="0" borderId="138">
      <alignment vertical="center"/>
    </xf>
    <xf numFmtId="269" fontId="238" fillId="0" borderId="0"/>
    <xf numFmtId="269" fontId="238" fillId="0" borderId="0"/>
    <xf numFmtId="3" fontId="223" fillId="0" borderId="138">
      <alignment vertical="center"/>
    </xf>
    <xf numFmtId="3" fontId="223" fillId="0" borderId="138">
      <alignment vertical="center"/>
    </xf>
    <xf numFmtId="0" fontId="238" fillId="0" borderId="0"/>
    <xf numFmtId="0" fontId="238" fillId="0" borderId="0"/>
    <xf numFmtId="3" fontId="223" fillId="0" borderId="138">
      <alignment vertical="center"/>
    </xf>
    <xf numFmtId="0" fontId="238" fillId="0" borderId="0"/>
    <xf numFmtId="3" fontId="223" fillId="0" borderId="138">
      <alignment vertical="center"/>
    </xf>
    <xf numFmtId="0" fontId="238" fillId="0" borderId="0"/>
    <xf numFmtId="3" fontId="223" fillId="0" borderId="138">
      <alignment vertical="center"/>
    </xf>
    <xf numFmtId="0" fontId="238" fillId="0" borderId="0"/>
    <xf numFmtId="3" fontId="223" fillId="0" borderId="138">
      <alignment vertical="center"/>
    </xf>
    <xf numFmtId="3" fontId="223" fillId="0" borderId="138">
      <alignment vertical="center"/>
    </xf>
    <xf numFmtId="0" fontId="238" fillId="0" borderId="0"/>
    <xf numFmtId="3" fontId="223" fillId="0" borderId="138">
      <alignment vertical="center"/>
    </xf>
    <xf numFmtId="0" fontId="238" fillId="0" borderId="0"/>
    <xf numFmtId="0" fontId="238" fillId="0" borderId="0"/>
    <xf numFmtId="3" fontId="223" fillId="0" borderId="138">
      <alignment vertical="center"/>
    </xf>
    <xf numFmtId="3" fontId="223" fillId="0" borderId="138">
      <alignment vertical="center"/>
    </xf>
    <xf numFmtId="0" fontId="238" fillId="0" borderId="0"/>
    <xf numFmtId="3" fontId="223" fillId="0" borderId="138">
      <alignment vertical="center"/>
    </xf>
    <xf numFmtId="269" fontId="238" fillId="0" borderId="0"/>
    <xf numFmtId="269" fontId="238" fillId="0" borderId="0"/>
    <xf numFmtId="3" fontId="223" fillId="0" borderId="138">
      <alignment vertical="center"/>
    </xf>
    <xf numFmtId="269" fontId="238" fillId="0" borderId="0"/>
    <xf numFmtId="3" fontId="223" fillId="0" borderId="138">
      <alignment vertical="center"/>
    </xf>
    <xf numFmtId="269" fontId="238" fillId="0" borderId="0"/>
    <xf numFmtId="3" fontId="223" fillId="0" borderId="138">
      <alignment vertical="center"/>
    </xf>
    <xf numFmtId="269" fontId="238" fillId="0" borderId="0"/>
    <xf numFmtId="3" fontId="223" fillId="0" borderId="138">
      <alignment vertical="center"/>
    </xf>
    <xf numFmtId="3" fontId="223" fillId="0" borderId="138">
      <alignment vertical="center"/>
    </xf>
    <xf numFmtId="269" fontId="238" fillId="0" borderId="0"/>
    <xf numFmtId="3" fontId="223" fillId="0" borderId="138">
      <alignment vertical="center"/>
    </xf>
    <xf numFmtId="269" fontId="238" fillId="0" borderId="0"/>
    <xf numFmtId="269" fontId="238" fillId="0" borderId="0"/>
    <xf numFmtId="3" fontId="223" fillId="0" borderId="138">
      <alignment vertical="center"/>
    </xf>
    <xf numFmtId="3" fontId="223" fillId="0" borderId="138">
      <alignment vertical="center"/>
    </xf>
    <xf numFmtId="269" fontId="238" fillId="0" borderId="0"/>
    <xf numFmtId="3" fontId="223" fillId="0" borderId="138">
      <alignment vertical="center"/>
    </xf>
    <xf numFmtId="269" fontId="238" fillId="0" borderId="0"/>
    <xf numFmtId="3" fontId="223" fillId="0" borderId="138">
      <alignment vertical="center"/>
    </xf>
    <xf numFmtId="0" fontId="239" fillId="0" borderId="0" applyNumberFormat="0" applyFont="0" applyBorder="0" applyAlignment="0"/>
    <xf numFmtId="0" fontId="239"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6" fillId="117" borderId="157" applyNumberFormat="0" applyFont="0" applyBorder="0" applyAlignment="0" applyProtection="0">
      <alignment horizontal="centerContinuous"/>
    </xf>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 fillId="0" borderId="0" applyNumberFormat="0" applyFont="0" applyFill="0" applyBorder="0" applyAlignment="0" applyProtection="0"/>
    <xf numFmtId="0" fontId="26" fillId="69" borderId="157" applyNumberFormat="0" applyFont="0" applyBorder="0" applyProtection="0"/>
    <xf numFmtId="3" fontId="223" fillId="0" borderId="138">
      <alignment vertical="center"/>
    </xf>
    <xf numFmtId="0" fontId="2" fillId="0" borderId="0" applyNumberFormat="0" applyFont="0" applyFill="0" applyBorder="0" applyAlignment="0" applyProtection="0"/>
    <xf numFmtId="0" fontId="26" fillId="69" borderId="157" applyNumberFormat="0" applyFont="0" applyBorder="0" applyProtection="0"/>
    <xf numFmtId="3" fontId="223" fillId="0" borderId="138">
      <alignment vertical="center"/>
    </xf>
    <xf numFmtId="0" fontId="26" fillId="69" borderId="157" applyNumberFormat="0" applyFont="0" applyBorder="0" applyProtection="0"/>
    <xf numFmtId="0" fontId="26" fillId="69" borderId="157" applyNumberFormat="0" applyFont="0" applyBorder="0" applyProtection="0"/>
    <xf numFmtId="3" fontId="223" fillId="0" borderId="138">
      <alignment vertical="center"/>
    </xf>
    <xf numFmtId="0" fontId="26" fillId="69" borderId="157" applyNumberFormat="0" applyFont="0" applyBorder="0" applyProtection="0"/>
    <xf numFmtId="0" fontId="26" fillId="69" borderId="157" applyNumberFormat="0" applyFont="0" applyBorder="0" applyProtection="0"/>
    <xf numFmtId="3" fontId="223" fillId="0" borderId="138">
      <alignment vertical="center"/>
    </xf>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10" fontId="2" fillId="0" borderId="0" applyFont="0" applyFill="0" applyBorder="0" applyProtection="0">
      <alignment horizontal="center"/>
    </xf>
    <xf numFmtId="270" fontId="2" fillId="0" borderId="0" applyFont="0" applyFill="0" applyBorder="0" applyProtection="0"/>
    <xf numFmtId="271" fontId="2" fillId="0" borderId="0" applyFont="0" applyFill="0" applyBorder="0" applyProtection="0"/>
    <xf numFmtId="3" fontId="223" fillId="0" borderId="138">
      <alignment vertical="center"/>
    </xf>
    <xf numFmtId="0" fontId="201" fillId="0" borderId="0" applyNumberFormat="0" applyBorder="0" applyAlignment="0">
      <alignment horizontal="center"/>
    </xf>
    <xf numFmtId="0" fontId="201" fillId="118" borderId="0" applyNumberFormat="0" applyBorder="0" applyAlignment="0">
      <alignment horizontal="center"/>
    </xf>
    <xf numFmtId="0" fontId="197" fillId="119" borderId="0" applyNumberFormat="0" applyBorder="0" applyAlignment="0"/>
    <xf numFmtId="0" fontId="240" fillId="119" borderId="0">
      <alignment horizontal="centerContinuous"/>
    </xf>
    <xf numFmtId="0" fontId="2" fillId="0" borderId="0" applyNumberFormat="0" applyFont="0" applyFill="0" applyBorder="0" applyAlignment="0" applyProtection="0"/>
    <xf numFmtId="0" fontId="2" fillId="94" borderId="0" applyNumberFormat="0" applyBorder="0" applyAlignment="0" applyProtection="0"/>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41" fillId="120" borderId="132" applyNumberFormat="0" applyBorder="0">
      <alignment horizontal="left"/>
    </xf>
    <xf numFmtId="0" fontId="241" fillId="120" borderId="132" applyNumberFormat="0" applyBorder="0">
      <alignment horizontal="left"/>
    </xf>
    <xf numFmtId="3" fontId="223" fillId="0" borderId="138">
      <alignment vertical="center"/>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3" fontId="223" fillId="0" borderId="138">
      <alignment vertical="center"/>
    </xf>
    <xf numFmtId="14" fontId="242" fillId="0" borderId="0"/>
    <xf numFmtId="272" fontId="225" fillId="0" borderId="0">
      <alignment horizontal="left" vertical="center" wrapText="1"/>
    </xf>
    <xf numFmtId="272" fontId="225" fillId="0" borderId="0">
      <alignment horizontal="left" vertical="center" wrapText="1"/>
    </xf>
    <xf numFmtId="272" fontId="225" fillId="0" borderId="0">
      <alignment horizontal="left" vertical="center" wrapText="1"/>
    </xf>
    <xf numFmtId="17" fontId="225" fillId="0" borderId="0">
      <alignment horizontal="left" vertical="center" wrapText="1"/>
    </xf>
    <xf numFmtId="0" fontId="2" fillId="0" borderId="0" applyNumberFormat="0" applyFont="0" applyFill="0" applyBorder="0" applyAlignment="0" applyProtection="0"/>
    <xf numFmtId="21" fontId="225" fillId="0" borderId="0">
      <alignment horizontal="left" vertical="center" wrapText="1"/>
    </xf>
    <xf numFmtId="19" fontId="225" fillId="0" borderId="0">
      <alignment horizontal="left" vertical="center" wrapText="1"/>
    </xf>
    <xf numFmtId="3" fontId="223" fillId="0" borderId="138">
      <alignment vertical="center"/>
    </xf>
    <xf numFmtId="0" fontId="225" fillId="0" borderId="0">
      <alignment horizontal="left" vertical="center" wrapText="1"/>
    </xf>
    <xf numFmtId="3" fontId="223" fillId="0" borderId="138">
      <alignment vertical="center"/>
    </xf>
    <xf numFmtId="0" fontId="225" fillId="0" borderId="0">
      <alignment horizontal="left" vertical="center" wrapText="1"/>
    </xf>
    <xf numFmtId="19" fontId="225" fillId="0" borderId="0">
      <alignment horizontal="left" vertical="center" wrapText="1"/>
    </xf>
    <xf numFmtId="19" fontId="225" fillId="0" borderId="0">
      <alignment horizontal="left" vertical="center" wrapText="1"/>
    </xf>
    <xf numFmtId="17" fontId="225"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242" fillId="0" borderId="0"/>
    <xf numFmtId="274" fontId="176" fillId="0" borderId="0" applyFont="0" applyFill="0" applyBorder="0" applyAlignment="0" applyProtection="0"/>
    <xf numFmtId="14" fontId="46" fillId="0" borderId="0" applyFill="0" applyBorder="0" applyAlignment="0"/>
    <xf numFmtId="16" fontId="46" fillId="0" borderId="0" applyFill="0" applyBorder="0" applyAlignment="0"/>
    <xf numFmtId="16" fontId="46" fillId="0" borderId="0" applyFill="0" applyBorder="0" applyAlignment="0"/>
    <xf numFmtId="3" fontId="223" fillId="0" borderId="138">
      <alignment vertical="center"/>
    </xf>
    <xf numFmtId="22" fontId="46" fillId="0" borderId="0" applyFill="0" applyBorder="0" applyAlignment="0"/>
    <xf numFmtId="3" fontId="223" fillId="0" borderId="138">
      <alignment vertical="center"/>
    </xf>
    <xf numFmtId="0" fontId="2" fillId="0" borderId="0" applyNumberFormat="0" applyFont="0" applyFill="0" applyBorder="0" applyAlignment="0" applyProtection="0"/>
    <xf numFmtId="16" fontId="46" fillId="0" borderId="0" applyFill="0" applyBorder="0" applyAlignment="0"/>
    <xf numFmtId="16" fontId="46" fillId="0" borderId="0" applyFill="0" applyBorder="0" applyAlignment="0"/>
    <xf numFmtId="3" fontId="223" fillId="0" borderId="138">
      <alignment vertical="center"/>
    </xf>
    <xf numFmtId="172" fontId="215" fillId="0" borderId="0" applyFont="0" applyFill="0" applyBorder="0" applyProtection="0">
      <alignment horizontal="right"/>
    </xf>
    <xf numFmtId="179" fontId="174"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75" fontId="243"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3" fontId="223" fillId="0" borderId="138">
      <alignment vertical="center"/>
    </xf>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3" fontId="223" fillId="0" borderId="138">
      <alignment vertical="center"/>
    </xf>
    <xf numFmtId="0" fontId="245" fillId="0" borderId="0"/>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100" applyFill="0" applyProtection="0">
      <alignment horizontal="centerContinuous"/>
    </xf>
    <xf numFmtId="3" fontId="223" fillId="0" borderId="138">
      <alignment vertical="center"/>
    </xf>
    <xf numFmtId="0" fontId="2" fillId="0" borderId="0" applyNumberFormat="0" applyFont="0" applyFill="0" applyBorder="0" applyAlignment="0" applyProtection="0"/>
    <xf numFmtId="0" fontId="2" fillId="0" borderId="100" applyFill="0" applyProtection="0">
      <alignment horizontal="centerContinuous"/>
    </xf>
    <xf numFmtId="3" fontId="223" fillId="0" borderId="138">
      <alignment vertical="center"/>
    </xf>
    <xf numFmtId="0" fontId="2" fillId="0" borderId="100" applyFill="0" applyProtection="0">
      <alignment horizontal="centerContinuous"/>
    </xf>
    <xf numFmtId="0" fontId="2" fillId="0" borderId="100" applyFill="0" applyProtection="0">
      <alignment horizontal="centerContinuous"/>
    </xf>
    <xf numFmtId="3" fontId="223" fillId="0" borderId="138">
      <alignment vertical="center"/>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3" fontId="223" fillId="0" borderId="138">
      <alignment vertical="center"/>
    </xf>
    <xf numFmtId="276" fontId="2" fillId="0" borderId="100" applyFill="0" applyProtection="0">
      <alignment horizontal="centerContinuous"/>
    </xf>
    <xf numFmtId="276" fontId="2" fillId="0" borderId="100" applyFill="0" applyProtection="0">
      <alignment horizontal="centerContinuous"/>
    </xf>
    <xf numFmtId="3" fontId="223" fillId="0" borderId="138">
      <alignment vertical="center"/>
    </xf>
    <xf numFmtId="276" fontId="2" fillId="0" borderId="100" applyFill="0" applyProtection="0">
      <alignment horizontal="centerContinuous"/>
    </xf>
    <xf numFmtId="276" fontId="2" fillId="0" borderId="100" applyFill="0" applyProtection="0">
      <alignment horizontal="centerContinuous"/>
    </xf>
    <xf numFmtId="3" fontId="223" fillId="0" borderId="138">
      <alignment vertical="center"/>
    </xf>
    <xf numFmtId="276" fontId="2" fillId="0" borderId="100" applyFill="0" applyProtection="0">
      <alignment horizontal="centerContinuous"/>
    </xf>
    <xf numFmtId="276" fontId="2" fillId="0" borderId="100" applyFill="0" applyProtection="0">
      <alignment horizontal="centerContinuous"/>
    </xf>
    <xf numFmtId="3" fontId="223" fillId="0" borderId="138">
      <alignment vertical="center"/>
    </xf>
    <xf numFmtId="276" fontId="2" fillId="0" borderId="100" applyFill="0" applyProtection="0">
      <alignment horizontal="centerContinuous"/>
    </xf>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46" fillId="121" borderId="112" applyNumberFormat="0" applyBorder="0" applyAlignment="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46" fillId="121" borderId="112" applyNumberFormat="0" applyBorder="0" applyAlignment="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3" fontId="247" fillId="122" borderId="135"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9" fontId="248"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77" fontId="2" fillId="0" borderId="0"/>
    <xf numFmtId="278" fontId="176" fillId="0" borderId="158"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44"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173" fontId="2" fillId="0" borderId="0">
      <alignment horizontal="right"/>
    </xf>
    <xf numFmtId="1" fontId="2" fillId="0" borderId="0">
      <alignment horizontal="right"/>
    </xf>
    <xf numFmtId="279" fontId="2" fillId="0" borderId="0">
      <alignment horizontal="right"/>
    </xf>
    <xf numFmtId="280" fontId="2" fillId="0" borderId="0">
      <alignment horizontal="right"/>
    </xf>
    <xf numFmtId="49" fontId="2" fillId="0" borderId="0">
      <alignment horizontal="left"/>
    </xf>
    <xf numFmtId="49" fontId="2" fillId="0" borderId="0">
      <alignment horizontal="left"/>
    </xf>
    <xf numFmtId="281" fontId="2" fillId="0" borderId="0">
      <alignment horizontal="left"/>
    </xf>
    <xf numFmtId="0" fontId="249" fillId="1" borderId="0" applyNumberFormat="0" applyBorder="0" applyAlignment="0" applyProtection="0"/>
    <xf numFmtId="0" fontId="27" fillId="0" borderId="0"/>
    <xf numFmtId="0" fontId="27" fillId="0" borderId="0"/>
    <xf numFmtId="0" fontId="27" fillId="0" borderId="0"/>
    <xf numFmtId="0" fontId="27" fillId="0" borderId="0"/>
    <xf numFmtId="0" fontId="250"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17" fontId="251" fillId="118" borderId="132" applyNumberFormat="0" applyBorder="0" applyAlignment="0" applyProtection="0">
      <alignment horizontal="centerContinuous"/>
      <protection hidden="1"/>
    </xf>
    <xf numFmtId="0" fontId="27" fillId="0" borderId="0"/>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52" fillId="0" borderId="141" applyNumberFormat="0" applyAlignment="0">
      <protection locked="0"/>
    </xf>
    <xf numFmtId="0" fontId="66" fillId="42" borderId="149" applyNumberFormat="0" applyAlignment="0" applyProtection="0"/>
    <xf numFmtId="0" fontId="27" fillId="0" borderId="0"/>
    <xf numFmtId="0" fontId="27" fillId="0" borderId="0"/>
    <xf numFmtId="0" fontId="66" fillId="42" borderId="149" applyNumberFormat="0" applyAlignment="0" applyProtection="0"/>
    <xf numFmtId="0" fontId="66" fillId="42" borderId="149" applyNumberFormat="0" applyAlignment="0" applyProtection="0"/>
    <xf numFmtId="0" fontId="66" fillId="42" borderId="149" applyNumberFormat="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49"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32" fillId="0" borderId="0" applyFill="0"/>
    <xf numFmtId="282" fontId="2" fillId="0" borderId="0" applyFont="0" applyFill="0" applyBorder="0" applyAlignment="0" applyProtection="0"/>
    <xf numFmtId="283" fontId="2" fillId="0" borderId="0" applyFont="0" applyFill="0" applyBorder="0" applyAlignment="0" applyProtection="0"/>
    <xf numFmtId="28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283" fontId="2" fillId="0" borderId="0" applyFont="0" applyFill="0" applyBorder="0" applyAlignment="0" applyProtection="0"/>
    <xf numFmtId="28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5" fontId="111"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85" fontId="111" fillId="0" borderId="0" applyFont="0" applyFill="0" applyBorder="0" applyAlignment="0">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49" fontId="169" fillId="0" borderId="0" applyNumberFormat="0" applyFill="0" applyBorder="0" applyProtection="0">
      <alignment horizontal="center"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86" fontId="253" fillId="0" borderId="0">
      <alignment horizontal="right" vertical="top"/>
    </xf>
    <xf numFmtId="287" fontId="254" fillId="0" borderId="0" applyBorder="0">
      <alignment horizontal="right" vertical="top"/>
    </xf>
    <xf numFmtId="287" fontId="254" fillId="0" borderId="0" applyBorder="0">
      <alignment horizontal="right" vertical="top"/>
    </xf>
    <xf numFmtId="3" fontId="223" fillId="0" borderId="138">
      <alignment vertical="center"/>
    </xf>
    <xf numFmtId="288" fontId="37" fillId="0" borderId="0">
      <alignment horizontal="right" vertical="top"/>
    </xf>
    <xf numFmtId="289" fontId="169" fillId="0" borderId="0" applyBorder="0">
      <alignment horizontal="right" vertical="top"/>
    </xf>
    <xf numFmtId="289" fontId="169" fillId="0" borderId="0" applyBorder="0">
      <alignment horizontal="right" vertical="top"/>
    </xf>
    <xf numFmtId="3" fontId="223" fillId="0" borderId="138">
      <alignment vertical="center"/>
    </xf>
    <xf numFmtId="288" fontId="253" fillId="0" borderId="0">
      <alignment horizontal="right" vertical="top"/>
    </xf>
    <xf numFmtId="289" fontId="254" fillId="0" borderId="0" applyBorder="0">
      <alignment horizontal="right" vertical="top"/>
    </xf>
    <xf numFmtId="289" fontId="254" fillId="0" borderId="0" applyBorder="0">
      <alignment horizontal="right" vertical="top"/>
    </xf>
    <xf numFmtId="3" fontId="223" fillId="0" borderId="138">
      <alignment vertical="center"/>
    </xf>
    <xf numFmtId="290" fontId="37" fillId="0" borderId="0" applyFill="0" applyBorder="0">
      <alignment horizontal="right" vertical="top"/>
    </xf>
    <xf numFmtId="291" fontId="37" fillId="0" borderId="0" applyFill="0" applyBorder="0">
      <alignment horizontal="right" vertical="top"/>
    </xf>
    <xf numFmtId="213" fontId="169" fillId="0" borderId="0" applyFill="0" applyBorder="0">
      <alignment horizontal="right" vertical="top"/>
    </xf>
    <xf numFmtId="213" fontId="169" fillId="0" borderId="0" applyFill="0" applyBorder="0">
      <alignment horizontal="right" vertical="top"/>
    </xf>
    <xf numFmtId="3" fontId="223" fillId="0" borderId="138">
      <alignment vertical="center"/>
    </xf>
    <xf numFmtId="292" fontId="37" fillId="0" borderId="0" applyFill="0" applyBorder="0">
      <alignment horizontal="right" vertical="top"/>
    </xf>
    <xf numFmtId="293" fontId="169" fillId="0" borderId="0" applyFill="0" applyBorder="0">
      <alignment horizontal="right" vertical="top"/>
    </xf>
    <xf numFmtId="293" fontId="169" fillId="0" borderId="0" applyFill="0" applyBorder="0">
      <alignment horizontal="right" vertical="top"/>
    </xf>
    <xf numFmtId="3" fontId="223" fillId="0" borderId="138">
      <alignment vertical="center"/>
    </xf>
    <xf numFmtId="294" fontId="37" fillId="0" borderId="0" applyFill="0" applyBorder="0">
      <alignment horizontal="right" vertical="top"/>
    </xf>
    <xf numFmtId="295" fontId="169" fillId="0" borderId="0" applyFill="0" applyBorder="0">
      <alignment horizontal="right" vertical="top"/>
    </xf>
    <xf numFmtId="295" fontId="169" fillId="0" borderId="0" applyFill="0" applyBorder="0">
      <alignment horizontal="right" vertical="top"/>
    </xf>
    <xf numFmtId="3" fontId="223" fillId="0" borderId="138">
      <alignment vertical="center"/>
    </xf>
    <xf numFmtId="296" fontId="37" fillId="0" borderId="0" applyFill="0" applyBorder="0">
      <alignment horizontal="right" vertical="top"/>
    </xf>
    <xf numFmtId="297" fontId="169" fillId="0" borderId="0" applyFill="0" applyBorder="0">
      <alignment horizontal="right" vertical="top"/>
    </xf>
    <xf numFmtId="297" fontId="169" fillId="0" borderId="0" applyFill="0" applyBorder="0">
      <alignment horizontal="right" vertical="top"/>
    </xf>
    <xf numFmtId="3" fontId="223" fillId="0" borderId="138">
      <alignment vertical="center"/>
    </xf>
    <xf numFmtId="0" fontId="255" fillId="0" borderId="0">
      <alignment horizontal="left"/>
    </xf>
    <xf numFmtId="0" fontId="256" fillId="0" borderId="0">
      <alignment horizontal="center" wrapText="1"/>
    </xf>
    <xf numFmtId="0" fontId="255" fillId="0" borderId="159">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55" fillId="0" borderId="159">
      <alignment horizontal="right" wrapText="1"/>
    </xf>
    <xf numFmtId="0" fontId="255" fillId="0" borderId="159">
      <alignment horizontal="right" wrapText="1"/>
    </xf>
    <xf numFmtId="0" fontId="255" fillId="0" borderId="159">
      <alignment horizontal="right" wrapText="1"/>
    </xf>
    <xf numFmtId="0" fontId="2" fillId="0" borderId="0" applyNumberFormat="0" applyFont="0" applyFill="0" applyBorder="0" applyAlignment="0" applyProtection="0"/>
    <xf numFmtId="0" fontId="255" fillId="0" borderId="159">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55" fillId="0" borderId="159">
      <alignment horizontal="right" wrapText="1"/>
    </xf>
    <xf numFmtId="0" fontId="255" fillId="0" borderId="159">
      <alignment horizontal="right" wrapText="1"/>
    </xf>
    <xf numFmtId="0" fontId="255" fillId="0" borderId="159">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298" fontId="257" fillId="0" borderId="159">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298" fontId="257" fillId="0" borderId="159">
      <alignment horizontal="right"/>
    </xf>
    <xf numFmtId="298" fontId="257" fillId="0" borderId="159">
      <alignment horizontal="right"/>
    </xf>
    <xf numFmtId="298" fontId="257" fillId="0" borderId="159">
      <alignment horizontal="right"/>
    </xf>
    <xf numFmtId="0" fontId="2" fillId="0" borderId="0" applyNumberFormat="0" applyFont="0" applyFill="0" applyBorder="0" applyAlignment="0" applyProtection="0"/>
    <xf numFmtId="0" fontId="258" fillId="0" borderId="0">
      <alignment vertical="center"/>
    </xf>
    <xf numFmtId="299" fontId="258" fillId="0" borderId="0">
      <alignment horizontal="left" vertical="center"/>
    </xf>
    <xf numFmtId="300" fontId="259" fillId="0" borderId="0">
      <alignment vertical="center"/>
    </xf>
    <xf numFmtId="0" fontId="59" fillId="0" borderId="0">
      <alignment vertical="center"/>
    </xf>
    <xf numFmtId="298" fontId="257" fillId="0" borderId="159">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57" fillId="0" borderId="159">
      <alignment horizontal="left"/>
    </xf>
    <xf numFmtId="298" fontId="257" fillId="0" borderId="159">
      <alignment horizontal="left"/>
    </xf>
    <xf numFmtId="0" fontId="2" fillId="0" borderId="0" applyNumberFormat="0" applyFont="0" applyFill="0" applyBorder="0" applyAlignment="0" applyProtection="0"/>
    <xf numFmtId="298" fontId="231" fillId="0" borderId="0" applyFill="0" applyBorder="0">
      <alignment vertical="top"/>
    </xf>
    <xf numFmtId="298" fontId="242" fillId="0" borderId="0" applyFill="0" applyBorder="0" applyProtection="0">
      <alignment vertical="top"/>
    </xf>
    <xf numFmtId="298" fontId="260" fillId="0" borderId="0">
      <alignment vertical="top"/>
    </xf>
    <xf numFmtId="298" fontId="169" fillId="0" borderId="0">
      <alignment horizontal="center"/>
    </xf>
    <xf numFmtId="298" fontId="261" fillId="0" borderId="159">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61" fillId="0" borderId="159">
      <alignment horizontal="center"/>
    </xf>
    <xf numFmtId="298" fontId="261" fillId="0" borderId="159">
      <alignment horizontal="center"/>
    </xf>
    <xf numFmtId="0" fontId="2" fillId="0" borderId="0" applyNumberFormat="0" applyFont="0" applyFill="0" applyBorder="0" applyAlignment="0" applyProtection="0"/>
    <xf numFmtId="197" fontId="37" fillId="0" borderId="0" applyFill="0" applyBorder="0" applyAlignment="0" applyProtection="0">
      <alignment horizontal="right" vertical="top"/>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197" fontId="169" fillId="0" borderId="160"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197" fontId="169" fillId="0" borderId="160"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299" fontId="61"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98" fontId="6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298" fontId="194" fillId="0" borderId="0"/>
    <xf numFmtId="298" fontId="26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298" fontId="2" fillId="0" borderId="0"/>
    <xf numFmtId="0" fontId="2" fillId="0" borderId="0" applyNumberFormat="0" applyFont="0" applyFill="0" applyBorder="0" applyAlignment="0" applyProtection="0"/>
    <xf numFmtId="3" fontId="223" fillId="0" borderId="138">
      <alignment vertical="center"/>
    </xf>
    <xf numFmtId="298" fontId="263"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37" fillId="0" borderId="0" applyFill="0" applyBorder="0">
      <alignment horizontal="left" vertical="top"/>
    </xf>
    <xf numFmtId="0" fontId="169" fillId="0" borderId="0" applyFill="0" applyBorder="0">
      <alignment horizontal="left" vertical="top" wrapText="1"/>
    </xf>
    <xf numFmtId="0" fontId="169" fillId="0" borderId="0" applyFill="0" applyBorder="0">
      <alignment horizontal="left" vertical="top" wrapText="1"/>
    </xf>
    <xf numFmtId="3" fontId="223" fillId="0" borderId="138">
      <alignment vertical="center"/>
    </xf>
    <xf numFmtId="0" fontId="264" fillId="0" borderId="0">
      <alignment horizontal="left" vertical="top" wrapText="1"/>
    </xf>
    <xf numFmtId="0" fontId="265" fillId="0" borderId="0">
      <alignment horizontal="left" vertical="top" wrapText="1"/>
    </xf>
    <xf numFmtId="0" fontId="254" fillId="0" borderId="0">
      <alignment horizontal="left" vertical="top" wrapText="1"/>
    </xf>
    <xf numFmtId="3" fontId="266" fillId="86" borderId="100">
      <alignment horizontal="centerContinuous"/>
    </xf>
    <xf numFmtId="0" fontId="179" fillId="0" borderId="58" applyNumberFormat="0" applyFill="0" applyBorder="0" applyAlignment="0"/>
    <xf numFmtId="301" fontId="267" fillId="0" borderId="0"/>
    <xf numFmtId="0" fontId="2" fillId="0" borderId="0" applyNumberFormat="0" applyFont="0" applyFill="0" applyBorder="0" applyAlignment="0" applyProtection="0"/>
    <xf numFmtId="0" fontId="27" fillId="0" borderId="0"/>
    <xf numFmtId="38" fontId="215" fillId="0" borderId="0"/>
    <xf numFmtId="302" fontId="268" fillId="0" borderId="0">
      <protection locked="0"/>
    </xf>
    <xf numFmtId="303" fontId="2" fillId="0" borderId="0"/>
    <xf numFmtId="0" fontId="2" fillId="0" borderId="0"/>
    <xf numFmtId="0" fontId="2" fillId="0" borderId="0"/>
    <xf numFmtId="0" fontId="2" fillId="0" borderId="0" applyNumberFormat="0" applyFont="0" applyFill="0" applyBorder="0" applyAlignment="0" applyProtection="0"/>
    <xf numFmtId="3" fontId="223" fillId="0" borderId="138">
      <alignment vertical="center"/>
    </xf>
    <xf numFmtId="0" fontId="27" fillId="0" borderId="0"/>
    <xf numFmtId="0" fontId="269" fillId="0" borderId="0" applyFill="0" applyBorder="0" applyProtection="0">
      <alignment horizontal="left"/>
    </xf>
    <xf numFmtId="0" fontId="270" fillId="68" borderId="0"/>
    <xf numFmtId="37" fontId="271" fillId="68" borderId="0" applyNumberFormat="0" applyBorder="0" applyAlignment="0" applyProtection="0"/>
    <xf numFmtId="296" fontId="271" fillId="68" borderId="0" applyNumberFormat="0" applyBorder="0" applyAlignment="0" applyProtection="0"/>
    <xf numFmtId="3" fontId="223" fillId="0" borderId="138">
      <alignment vertical="center"/>
    </xf>
    <xf numFmtId="0" fontId="272" fillId="123" borderId="0" applyNumberFormat="0" applyFont="0" applyBorder="0" applyAlignment="0"/>
    <xf numFmtId="0" fontId="2" fillId="0" borderId="0" applyFont="0" applyFill="0" applyBorder="0" applyAlignment="0" applyProtection="0"/>
    <xf numFmtId="0" fontId="27" fillId="0" borderId="0"/>
    <xf numFmtId="0" fontId="27" fillId="0" borderId="0"/>
    <xf numFmtId="3" fontId="223" fillId="0" borderId="138">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04" fontId="2" fillId="0" borderId="0" applyFont="0" applyFill="0" applyBorder="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73" fillId="0" borderId="0">
      <alignment horizontal="centerContinuous" vertical="center"/>
    </xf>
    <xf numFmtId="305" fontId="2" fillId="0" borderId="0" applyFont="0" applyFill="0" applyBorder="0" applyAlignment="0" applyProtection="0"/>
    <xf numFmtId="0" fontId="232" fillId="116" borderId="0">
      <alignment horizontal="left"/>
    </xf>
    <xf numFmtId="1" fontId="274" fillId="0" borderId="161">
      <alignment horizontal="left"/>
    </xf>
    <xf numFmtId="249" fontId="275" fillId="68" borderId="0" applyNumberFormat="0" applyBorder="0">
      <alignment horizontal="center"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5" fillId="0" borderId="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 fillId="0" borderId="0" applyNumberFormat="0" applyFont="0" applyFill="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27" fillId="0" borderId="0"/>
    <xf numFmtId="0" fontId="27" fillId="0" borderId="0"/>
    <xf numFmtId="0" fontId="27" fillId="0" borderId="0"/>
    <xf numFmtId="0" fontId="27" fillId="0" borderId="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38" fontId="36" fillId="68" borderId="0" applyNumberFormat="0" applyBorder="0" applyAlignment="0" applyProtection="0"/>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9" fontId="187" fillId="124" borderId="0" applyNumberFormat="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39" fontId="187" fillId="124" borderId="0" applyNumberFormat="0" applyBorder="0" applyAlignment="0" applyProtection="0"/>
    <xf numFmtId="0" fontId="2" fillId="0" borderId="0" applyNumberFormat="0" applyFont="0" applyFill="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187" fillId="125" borderId="0" applyNumberFormat="0" applyFon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62" fillId="114" borderId="134"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114" borderId="134" applyAlignment="0" applyProtection="0"/>
    <xf numFmtId="0" fontId="62" fillId="114" borderId="134" applyAlignment="0" applyProtection="0"/>
    <xf numFmtId="0" fontId="2" fillId="0" borderId="0" applyNumberFormat="0" applyFont="0" applyFill="0" applyBorder="0" applyAlignment="0" applyProtection="0"/>
    <xf numFmtId="0" fontId="2" fillId="68" borderId="112" applyNumberFormat="0" applyFont="0" applyBorder="0" applyAlignment="0" applyProtection="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68" borderId="112"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3" fontId="223" fillId="0" borderId="138">
      <alignment vertical="center"/>
    </xf>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62" fillId="68" borderId="141"/>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06" fontId="191" fillId="112" borderId="0" applyBorder="0" applyAlignment="0"/>
    <xf numFmtId="307" fontId="176" fillId="0" borderId="0" applyFont="0" applyFill="0" applyBorder="0" applyAlignment="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58" fillId="127" borderId="115" applyNumberFormat="0" applyFont="0" applyBorder="0" applyAlignment="0">
      <alignment horizontal="centerContinuous"/>
    </xf>
    <xf numFmtId="0" fontId="276" fillId="0" borderId="0" applyProtection="0">
      <alignment horizontal="right"/>
    </xf>
    <xf numFmtId="0" fontId="276" fillId="0" borderId="0" applyProtection="0">
      <alignment horizontal="right"/>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276" fillId="0" borderId="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54" fillId="0" borderId="134">
      <alignment horizontal="lef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7" fillId="110" borderId="0"/>
    <xf numFmtId="0" fontId="55" fillId="0" borderId="39"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278" fillId="0" borderId="162" applyNumberFormat="0" applyFill="0" applyAlignment="0" applyProtection="0"/>
    <xf numFmtId="0" fontId="278" fillId="0" borderId="162" applyNumberFormat="0" applyFill="0" applyAlignment="0" applyProtection="0"/>
    <xf numFmtId="0" fontId="278" fillId="0" borderId="162" applyNumberFormat="0" applyFill="0" applyAlignment="0" applyProtection="0"/>
    <xf numFmtId="0" fontId="55" fillId="0" borderId="39"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5" fillId="0" borderId="39"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279" fillId="0" borderId="0" applyProtection="0">
      <alignment horizontal="left"/>
    </xf>
    <xf numFmtId="0" fontId="279" fillId="0" borderId="0" applyProtection="0">
      <alignment horizontal="left"/>
    </xf>
    <xf numFmtId="0" fontId="279" fillId="0" borderId="0" applyProtection="0">
      <alignment horizontal="left"/>
    </xf>
    <xf numFmtId="0" fontId="279" fillId="0" borderId="0" applyProtection="0">
      <alignment horizontal="left"/>
    </xf>
    <xf numFmtId="0" fontId="27" fillId="0" borderId="0"/>
    <xf numFmtId="0" fontId="27" fillId="0" borderId="0"/>
    <xf numFmtId="0" fontId="27" fillId="0" borderId="0"/>
    <xf numFmtId="0" fontId="27" fillId="0" borderId="0"/>
    <xf numFmtId="0" fontId="280" fillId="0" borderId="163" applyNumberFormat="0" applyFill="0" applyAlignment="0" applyProtection="0"/>
    <xf numFmtId="0" fontId="280" fillId="0" borderId="163" applyNumberFormat="0" applyFill="0" applyAlignment="0" applyProtection="0"/>
    <xf numFmtId="0" fontId="280" fillId="0" borderId="163" applyNumberFormat="0" applyFill="0" applyAlignment="0" applyProtection="0"/>
    <xf numFmtId="0" fontId="279"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79" fillId="0" borderId="0" applyProtection="0">
      <alignment horizontal="left"/>
    </xf>
    <xf numFmtId="0" fontId="279" fillId="0" borderId="0" applyProtection="0">
      <alignment horizontal="left"/>
    </xf>
    <xf numFmtId="0" fontId="279" fillId="0" borderId="0" applyProtection="0">
      <alignment horizontal="left"/>
    </xf>
    <xf numFmtId="0" fontId="279" fillId="0" borderId="0" applyProtection="0">
      <alignment horizontal="left"/>
    </xf>
    <xf numFmtId="0" fontId="281" fillId="0" borderId="0" applyProtection="0">
      <alignment horizontal="left"/>
    </xf>
    <xf numFmtId="0" fontId="281" fillId="0" borderId="0" applyProtection="0">
      <alignment horizontal="left"/>
    </xf>
    <xf numFmtId="0" fontId="281" fillId="0" borderId="0" applyProtection="0">
      <alignment horizontal="left"/>
    </xf>
    <xf numFmtId="0" fontId="281" fillId="0" borderId="0" applyProtection="0">
      <alignment horizontal="left"/>
    </xf>
    <xf numFmtId="0" fontId="282" fillId="0" borderId="164" applyNumberFormat="0" applyFill="0" applyAlignment="0" applyProtection="0"/>
    <xf numFmtId="0" fontId="282" fillId="0" borderId="164" applyNumberFormat="0" applyFill="0" applyAlignment="0" applyProtection="0"/>
    <xf numFmtId="0" fontId="282" fillId="0" borderId="164" applyNumberFormat="0" applyFill="0" applyAlignment="0" applyProtection="0"/>
    <xf numFmtId="0" fontId="281" fillId="0" borderId="0" applyProtection="0">
      <alignment horizontal="left"/>
    </xf>
    <xf numFmtId="0" fontId="281" fillId="0" borderId="0" applyProtection="0">
      <alignment horizontal="left"/>
    </xf>
    <xf numFmtId="0" fontId="281" fillId="0" borderId="0" applyProtection="0">
      <alignment horizontal="left"/>
    </xf>
    <xf numFmtId="0" fontId="281" fillId="0" borderId="0" applyProtection="0">
      <alignment horizontal="left"/>
    </xf>
    <xf numFmtId="0" fontId="281" fillId="0" borderId="0" applyProtection="0">
      <alignment horizontal="left"/>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 fillId="0" borderId="145"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49" fillId="128" borderId="0" applyNumberFormat="0" applyBorder="0" applyAlignment="0" applyProtection="0"/>
    <xf numFmtId="0" fontId="27" fillId="0" borderId="0"/>
    <xf numFmtId="0" fontId="27"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22" fontId="187" fillId="129"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 fillId="70" borderId="112" applyFont="0" applyProtection="0">
      <alignment horizontal="right"/>
    </xf>
    <xf numFmtId="0" fontId="27" fillId="0" borderId="0"/>
    <xf numFmtId="3" fontId="2" fillId="70" borderId="112" applyFont="0" applyProtection="0">
      <alignment horizontal="right"/>
    </xf>
    <xf numFmtId="0" fontId="2" fillId="0" borderId="0" applyNumberFormat="0" applyFont="0" applyFill="0" applyBorder="0" applyAlignment="0" applyProtection="0"/>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70" borderId="112" applyFont="0" applyProtection="0">
      <alignment horizontal="right"/>
    </xf>
    <xf numFmtId="0" fontId="27" fillId="0" borderId="0"/>
    <xf numFmtId="10" fontId="2" fillId="70" borderId="112" applyFont="0" applyProtection="0">
      <alignment horizontal="right"/>
    </xf>
    <xf numFmtId="0" fontId="2" fillId="0" borderId="0" applyNumberFormat="0" applyFont="0" applyFill="0" applyBorder="0" applyAlignment="0" applyProtection="0"/>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70" borderId="112" applyFont="0" applyProtection="0">
      <alignment horizontal="right"/>
    </xf>
    <xf numFmtId="0" fontId="27" fillId="0" borderId="0"/>
    <xf numFmtId="9" fontId="2" fillId="70" borderId="112" applyFont="0" applyProtection="0">
      <alignment horizontal="right"/>
    </xf>
    <xf numFmtId="0" fontId="2" fillId="0" borderId="0" applyNumberFormat="0" applyFont="0" applyFill="0" applyBorder="0" applyAlignment="0" applyProtection="0"/>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70" borderId="115" applyNumberFormat="0" applyFont="0" applyBorder="0" applyAlignment="0" applyProtection="0">
      <alignment horizontal="lef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70" borderId="115" applyNumberFormat="0" applyFont="0" applyBorder="0" applyAlignment="0" applyProtection="0">
      <alignment horizontal="left"/>
    </xf>
    <xf numFmtId="0" fontId="2" fillId="0" borderId="0" applyNumberFormat="0" applyFont="0" applyFill="0" applyBorder="0" applyAlignment="0" applyProtection="0"/>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3" fontId="223" fillId="0" borderId="138">
      <alignment vertical="center"/>
    </xf>
    <xf numFmtId="0" fontId="2" fillId="0" borderId="0" applyNumberFormat="0" applyFont="0" applyFill="0" applyBorder="0" applyAlignment="0" applyProtection="0"/>
    <xf numFmtId="0" fontId="27" fillId="0" borderId="0"/>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7" fontId="271" fillId="0" borderId="0" applyNumberFormat="0" applyBorder="0" applyAlignment="0" applyProtection="0"/>
    <xf numFmtId="296" fontId="271" fillId="0" borderId="0" applyNumberFormat="0" applyBorder="0" applyAlignment="0" applyProtection="0"/>
    <xf numFmtId="3" fontId="223" fillId="0" borderId="138">
      <alignment vertical="center"/>
    </xf>
    <xf numFmtId="37" fontId="62" fillId="0" borderId="0"/>
    <xf numFmtId="296" fontId="62" fillId="0" borderId="0"/>
    <xf numFmtId="3" fontId="223" fillId="0" borderId="138">
      <alignment vertical="center"/>
    </xf>
    <xf numFmtId="0" fontId="283" fillId="0" borderId="0" applyNumberFormat="0" applyFill="0" applyBorder="0" applyAlignment="0" applyProtection="0">
      <alignment vertical="top"/>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 fillId="0" borderId="0" applyNumberFormat="0" applyFont="0" applyFill="0" applyBorder="0" applyAlignment="0" applyProtection="0"/>
    <xf numFmtId="308"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09" fontId="284"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1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36" fillId="108" borderId="112"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0" fontId="36" fillId="108" borderId="112" applyNumberFormat="0" applyBorder="0" applyAlignment="0" applyProtection="0"/>
    <xf numFmtId="0" fontId="27" fillId="0" borderId="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7" fillId="0" borderId="0"/>
    <xf numFmtId="0" fontId="27" fillId="0" borderId="0"/>
    <xf numFmtId="0" fontId="66" fillId="72" borderId="149"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0" fontId="2" fillId="0" borderId="0" applyNumberFormat="0" applyFont="0" applyFill="0" applyBorder="0" applyAlignment="0" applyProtection="0"/>
    <xf numFmtId="0" fontId="66" fillId="72" borderId="149"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0" fontId="2" fillId="0" borderId="0" applyNumberFormat="0" applyFont="0" applyFill="0" applyBorder="0" applyAlignment="0" applyProtection="0"/>
    <xf numFmtId="0" fontId="66" fillId="72" borderId="149"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0" fontId="2" fillId="0" borderId="0" applyNumberFormat="0" applyFont="0" applyFill="0" applyBorder="0" applyAlignment="0" applyProtection="0"/>
    <xf numFmtId="0" fontId="285" fillId="0" borderId="102">
      <protection locked="0"/>
    </xf>
    <xf numFmtId="0" fontId="285" fillId="0" borderId="102">
      <protection locked="0"/>
    </xf>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1" fontId="285" fillId="89" borderId="165">
      <alignment horizontal="right" vertical="center"/>
      <protection locked="0"/>
    </xf>
    <xf numFmtId="311" fontId="285" fillId="89" borderId="165">
      <alignment horizontal="right" vertical="center"/>
      <protection locked="0"/>
    </xf>
    <xf numFmtId="311" fontId="285" fillId="89" borderId="165">
      <alignment horizontal="right" vertical="center"/>
      <protection locked="0"/>
    </xf>
    <xf numFmtId="0" fontId="286" fillId="0" borderId="0" applyProtection="0">
      <alignment horizontal="center"/>
    </xf>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2" fontId="247" fillId="130" borderId="102" applyNumberFormat="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36" fillId="0" borderId="0" applyNumberFormat="0" applyFill="0" applyBorder="0" applyAlignment="0">
      <protection locked="0"/>
    </xf>
    <xf numFmtId="0" fontId="36" fillId="0" borderId="0" applyNumberFormat="0" applyFill="0" applyBorder="0" applyAlignment="0">
      <protection locked="0"/>
    </xf>
    <xf numFmtId="3" fontId="223" fillId="0" borderId="138">
      <alignment vertical="center"/>
    </xf>
    <xf numFmtId="312" fontId="2" fillId="71" borderId="112" applyFont="0" applyAlignment="0">
      <protection locked="0"/>
    </xf>
    <xf numFmtId="0" fontId="27" fillId="0" borderId="0"/>
    <xf numFmtId="312" fontId="2" fillId="71" borderId="112" applyFont="0" applyAlignment="0">
      <protection locked="0"/>
    </xf>
    <xf numFmtId="0" fontId="2" fillId="0" borderId="0" applyNumberFormat="0" applyFont="0" applyFill="0" applyBorder="0" applyAlignment="0" applyProtection="0"/>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 fontId="223" fillId="0" borderId="138">
      <alignment vertical="center"/>
    </xf>
    <xf numFmtId="0" fontId="2" fillId="0" borderId="0" applyNumberFormat="0" applyFont="0" applyFill="0" applyBorder="0" applyAlignment="0" applyProtection="0"/>
    <xf numFmtId="0" fontId="27" fillId="0" borderId="0"/>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 fillId="71" borderId="112" applyFont="0">
      <alignment horizontal="right"/>
      <protection locked="0"/>
    </xf>
    <xf numFmtId="0" fontId="27" fillId="0" borderId="0"/>
    <xf numFmtId="3" fontId="2" fillId="71" borderId="112"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61" fontId="2" fillId="71" borderId="112" applyFont="0">
      <alignment horizontal="right"/>
      <protection locked="0"/>
    </xf>
    <xf numFmtId="0" fontId="27" fillId="0" borderId="0"/>
    <xf numFmtId="261" fontId="2" fillId="71" borderId="112" applyFont="0">
      <alignment horizontal="right"/>
      <protection locked="0"/>
    </xf>
    <xf numFmtId="0" fontId="2" fillId="0" borderId="0" applyNumberFormat="0" applyFont="0" applyFill="0" applyBorder="0" applyAlignment="0" applyProtection="0"/>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10" fontId="2" fillId="71" borderId="112" applyFont="0">
      <alignment horizontal="right"/>
      <protection locked="0"/>
    </xf>
    <xf numFmtId="0" fontId="27" fillId="0" borderId="0"/>
    <xf numFmtId="10" fontId="2" fillId="71" borderId="112" applyFont="0">
      <alignment horizontal="right"/>
      <protection locked="0"/>
    </xf>
    <xf numFmtId="0" fontId="2" fillId="0" borderId="0" applyNumberFormat="0" applyFont="0" applyFill="0" applyBorder="0" applyAlignment="0" applyProtection="0"/>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71" borderId="135" applyFont="0">
      <alignment horizontal="right"/>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 fillId="71" borderId="135"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71" borderId="135" applyFont="0">
      <alignment horizontal="right"/>
      <protection locked="0"/>
    </xf>
    <xf numFmtId="9" fontId="2" fillId="71" borderId="135" applyFont="0">
      <alignment horizontal="right"/>
      <protection locked="0"/>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71" borderId="112" applyFont="0">
      <alignment horizontal="center" wrapText="1"/>
      <protection locked="0"/>
    </xf>
    <xf numFmtId="0" fontId="27" fillId="0" borderId="0"/>
    <xf numFmtId="0" fontId="2" fillId="71" borderId="112" applyFont="0">
      <alignment horizontal="center" wrapText="1"/>
      <protection locked="0"/>
    </xf>
    <xf numFmtId="0" fontId="2" fillId="0" borderId="0" applyNumberFormat="0" applyFont="0" applyFill="0" applyBorder="0" applyAlignment="0" applyProtection="0"/>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49" fontId="2" fillId="71" borderId="112" applyFont="0" applyAlignment="0">
      <protection locked="0"/>
    </xf>
    <xf numFmtId="0" fontId="27" fillId="0" borderId="0"/>
    <xf numFmtId="0" fontId="27" fillId="0" borderId="0"/>
    <xf numFmtId="3" fontId="223" fillId="0" borderId="138">
      <alignment vertical="center"/>
    </xf>
    <xf numFmtId="0" fontId="27" fillId="0" borderId="0"/>
    <xf numFmtId="0" fontId="27" fillId="0" borderId="0"/>
    <xf numFmtId="49" fontId="2" fillId="71" borderId="112" applyFont="0" applyAlignment="0">
      <protection locked="0"/>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32" fillId="38" borderId="0" applyNumberFormat="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313"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8" fontId="274" fillId="0" borderId="0" applyNumberFormat="0" applyFill="0" applyBorder="0" applyAlignment="0" applyProtection="0"/>
    <xf numFmtId="0" fontId="2" fillId="0" borderId="0" applyNumberFormat="0" applyFont="0" applyFill="0" applyBorder="0" applyAlignment="0" applyProtection="0"/>
    <xf numFmtId="0" fontId="198" fillId="0" borderId="0"/>
    <xf numFmtId="314" fontId="2" fillId="0" borderId="0" applyFont="0" applyFill="0" applyBorder="0" applyAlignment="0" applyProtection="0"/>
    <xf numFmtId="31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39" borderId="0" applyNumberFormat="0" applyBorder="0" applyProtection="0">
      <alignment horizontal="center"/>
    </xf>
    <xf numFmtId="0" fontId="2" fillId="39"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14" fontId="2" fillId="39" borderId="0" applyFont="0" applyFill="0" applyBorder="0" applyAlignment="0" applyProtection="0">
      <alignment horizontal="center"/>
    </xf>
    <xf numFmtId="314" fontId="2" fillId="39"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0" fontId="2" fillId="39" borderId="0" applyBorder="0" applyProtection="0">
      <alignment horizontal="center"/>
    </xf>
    <xf numFmtId="10" fontId="2" fillId="39"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110" borderId="0" applyNumberFormat="0" applyBorder="0" applyProtection="0">
      <alignment horizontal="center"/>
    </xf>
    <xf numFmtId="0" fontId="2" fillId="110"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43" borderId="0" applyNumberFormat="0" applyBorder="0" applyProtection="0">
      <alignment horizontal="center"/>
    </xf>
    <xf numFmtId="0" fontId="2" fillId="43"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73" borderId="0" applyNumberFormat="0" applyBorder="0" applyProtection="0">
      <alignment horizontal="center"/>
    </xf>
    <xf numFmtId="0" fontId="2" fillId="73"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14" fontId="2" fillId="73" borderId="0" applyFont="0" applyFill="0" applyBorder="0" applyAlignment="0" applyProtection="0">
      <alignment horizontal="center"/>
    </xf>
    <xf numFmtId="314" fontId="2" fillId="73"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0" fontId="2" fillId="73" borderId="0" applyBorder="0" applyProtection="0">
      <alignment horizontal="center"/>
    </xf>
    <xf numFmtId="10" fontId="2" fillId="73"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97" fillId="53" borderId="0" applyNumberFormat="0" applyBorder="0" applyProtection="0">
      <alignment horizontal="center"/>
    </xf>
    <xf numFmtId="315" fontId="287"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16" fontId="2" fillId="0" borderId="0" applyFont="0" applyFill="0" applyBorder="0" applyAlignment="0" applyProtection="0"/>
    <xf numFmtId="317" fontId="28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18" fontId="174" fillId="0" borderId="102" applyBorder="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18" fontId="242" fillId="97" borderId="166"/>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254" fontId="242" fillId="97" borderId="102"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88" fillId="0" borderId="0" applyNumberFormat="0" applyFill="0" applyBorder="0">
      <alignment horizontal="right"/>
    </xf>
    <xf numFmtId="0" fontId="289" fillId="0" borderId="0">
      <protection locked="0"/>
    </xf>
    <xf numFmtId="0" fontId="27" fillId="0" borderId="0"/>
    <xf numFmtId="38" fontId="215" fillId="0" borderId="0">
      <alignment horizontal="right"/>
    </xf>
    <xf numFmtId="319"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19"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86" fillId="0" borderId="0" applyProtection="0">
      <alignment horizontal="center"/>
    </xf>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9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95" fillId="0" borderId="167" applyNumberFormat="0" applyFill="0" applyAlignment="0" applyProtection="0"/>
    <xf numFmtId="0" fontId="95" fillId="0" borderId="167" applyNumberFormat="0" applyFill="0" applyAlignment="0" applyProtection="0"/>
    <xf numFmtId="0" fontId="95" fillId="0" borderId="167"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261" fontId="271" fillId="94" borderId="0" applyNumberFormat="0" applyBorder="0" applyAlignment="0" applyProtection="0"/>
    <xf numFmtId="247" fontId="2" fillId="0" borderId="0" applyFont="0" applyFill="0" applyBorder="0" applyAlignment="0" applyProtection="0"/>
    <xf numFmtId="247" fontId="2" fillId="0" borderId="0" applyFont="0" applyFill="0" applyBorder="0" applyAlignment="0" applyProtection="0"/>
    <xf numFmtId="0" fontId="2" fillId="0" borderId="0" applyNumberFormat="0" applyFont="0" applyFill="0" applyBorder="0" applyAlignment="0" applyProtection="0"/>
    <xf numFmtId="3" fontId="223" fillId="0" borderId="138">
      <alignment vertical="center"/>
    </xf>
    <xf numFmtId="43" fontId="54" fillId="68" borderId="0" applyNumberFormat="0" applyFont="0" applyBorder="0" applyAlignment="0"/>
    <xf numFmtId="0" fontId="2" fillId="68" borderId="0"/>
    <xf numFmtId="320" fontId="111"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20" fontId="111" fillId="0" borderId="0" applyFont="0" applyFill="0" applyBorder="0" applyAlignment="0">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174"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91"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17" fontId="294" fillId="0" borderId="139" applyAlignment="0" applyProtection="0">
      <alignment horizontal="centerContinuous"/>
    </xf>
    <xf numFmtId="19" fontId="294" fillId="0" borderId="139" applyAlignment="0" applyProtection="0">
      <alignment horizontal="centerContinuous"/>
    </xf>
    <xf numFmtId="3" fontId="223" fillId="0" borderId="138">
      <alignment vertical="center"/>
    </xf>
    <xf numFmtId="0" fontId="27" fillId="0" borderId="0"/>
    <xf numFmtId="321" fontId="26"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243" fontId="98" fillId="0" borderId="0">
      <alignment horizontal="center"/>
    </xf>
    <xf numFmtId="0" fontId="2" fillId="0" borderId="0" applyNumberFormat="0" applyFont="0" applyFill="0" applyBorder="0" applyAlignment="0" applyProtection="0"/>
    <xf numFmtId="0" fontId="27" fillId="0" borderId="0"/>
    <xf numFmtId="41" fontId="88" fillId="0" borderId="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197"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82"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66" fontId="27" fillId="0" borderId="0" applyFont="0" applyFill="0" applyBorder="0" applyAlignment="0" applyProtection="0"/>
    <xf numFmtId="166" fontId="2" fillId="0" borderId="0" applyFont="0" applyFill="0" applyBorder="0" applyAlignment="0" applyProtection="0"/>
    <xf numFmtId="166" fontId="27" fillId="0" borderId="0" applyFont="0" applyFill="0" applyBorder="0" applyAlignment="0" applyProtection="0"/>
    <xf numFmtId="166" fontId="2" fillId="0" borderId="0" applyFont="0" applyFill="0" applyBorder="0" applyAlignment="0" applyProtection="0"/>
    <xf numFmtId="0" fontId="27" fillId="0" borderId="0"/>
    <xf numFmtId="0" fontId="27" fillId="0" borderId="0"/>
    <xf numFmtId="0" fontId="27" fillId="0" borderId="0"/>
    <xf numFmtId="197" fontId="1" fillId="0" borderId="0" applyFont="0" applyFill="0" applyBorder="0" applyAlignment="0" applyProtection="0"/>
    <xf numFmtId="200" fontId="2"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3" fontId="223" fillId="0" borderId="138">
      <alignment vertical="center"/>
    </xf>
    <xf numFmtId="20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66" fontId="1" fillId="0" borderId="0" applyFont="0" applyFill="0" applyBorder="0" applyAlignment="0" applyProtection="0"/>
    <xf numFmtId="0" fontId="27" fillId="0" borderId="0"/>
    <xf numFmtId="166" fontId="1"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2"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32" fillId="116" borderId="0">
      <alignment horizontal="left"/>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0" fontId="27" fillId="0" borderId="0"/>
    <xf numFmtId="2" fontId="247" fillId="108" borderId="112" applyNumberFormat="0" applyBorder="0" applyAlignment="0">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42" fontId="46" fillId="0" borderId="0" applyFont="0" applyFill="0" applyBorder="0" applyAlignment="0" applyProtection="0"/>
    <xf numFmtId="44" fontId="46" fillId="0" borderId="0" applyFont="0" applyFill="0" applyBorder="0" applyAlignment="0" applyProtection="0"/>
    <xf numFmtId="0" fontId="27" fillId="0" borderId="0"/>
    <xf numFmtId="0" fontId="27" fillId="0" borderId="0"/>
    <xf numFmtId="0" fontId="27" fillId="0" borderId="0"/>
    <xf numFmtId="322" fontId="174" fillId="0" borderId="0" applyFont="0" applyFill="0" applyBorder="0" applyAlignment="0" applyProtection="0"/>
    <xf numFmtId="38" fontId="46" fillId="110" borderId="0"/>
    <xf numFmtId="323"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62" fillId="132" borderId="140" applyNumberFormat="0" applyFill="0" applyBorder="0" applyAlignment="0"/>
    <xf numFmtId="17" fontId="62" fillId="132" borderId="140" applyNumberFormat="0" applyFill="0" applyBorder="0" applyAlignment="0"/>
    <xf numFmtId="3" fontId="223" fillId="0" borderId="138">
      <alignment vertical="center"/>
    </xf>
    <xf numFmtId="3" fontId="223" fillId="0" borderId="138">
      <alignment vertical="center"/>
    </xf>
    <xf numFmtId="0" fontId="239" fillId="0" borderId="0" applyNumberFormat="0" applyFont="0" applyBorder="0" applyAlignment="0"/>
    <xf numFmtId="0" fontId="239" fillId="0" borderId="0" applyNumberFormat="0" applyFont="0" applyBorder="0" applyAlignment="0"/>
    <xf numFmtId="324" fontId="2" fillId="0" borderId="0" applyFont="0" applyFill="0" applyBorder="0" applyAlignment="0" applyProtection="0"/>
    <xf numFmtId="32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25" fontId="225" fillId="0" borderId="0">
      <alignment horizontal="right" vertical="center" wrapText="1"/>
    </xf>
    <xf numFmtId="326" fontId="225" fillId="0" borderId="0">
      <alignment horizontal="right"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27" fontId="225" fillId="0" borderId="0">
      <alignment horizontal="right" vertical="center" wrapText="1"/>
    </xf>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27" fillId="0" borderId="0"/>
    <xf numFmtId="0" fontId="27" fillId="0" borderId="0"/>
    <xf numFmtId="0" fontId="27" fillId="0" borderId="0"/>
    <xf numFmtId="0" fontId="27" fillId="0" borderId="0"/>
    <xf numFmtId="0" fontId="295" fillId="72" borderId="0" applyNumberFormat="0" applyBorder="0" applyAlignment="0" applyProtection="0"/>
    <xf numFmtId="0" fontId="295" fillId="72" borderId="0" applyNumberFormat="0" applyBorder="0" applyAlignment="0" applyProtection="0"/>
    <xf numFmtId="0" fontId="295"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72" fillId="72" borderId="0" applyNumberFormat="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37" fontId="296" fillId="0" borderId="0"/>
    <xf numFmtId="296" fontId="296"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51" fillId="69" borderId="112" applyNumberFormat="0" applyFont="0" applyBorder="0" applyAlignment="0">
      <alignment horizontal="centerContinuous"/>
    </xf>
    <xf numFmtId="0" fontId="62" fillId="110" borderId="0" applyNumberFormat="0" applyFont="0" applyFill="0" applyBorder="0" applyAlignment="0"/>
    <xf numFmtId="0" fontId="27" fillId="0" borderId="0"/>
    <xf numFmtId="0" fontId="27" fillId="0" borderId="0"/>
    <xf numFmtId="0" fontId="196" fillId="0" borderId="0"/>
    <xf numFmtId="10" fontId="46" fillId="110" borderId="0"/>
    <xf numFmtId="0" fontId="2" fillId="0" borderId="0"/>
    <xf numFmtId="328"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29"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3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174"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 fillId="0" borderId="0"/>
    <xf numFmtId="0" fontId="2" fillId="0" borderId="0" applyNumberFormat="0" applyFont="0" applyFill="0" applyBorder="0" applyAlignment="0" applyProtection="0"/>
    <xf numFmtId="0" fontId="1" fillId="0" borderId="0"/>
    <xf numFmtId="0" fontId="1" fillId="0" borderId="0"/>
    <xf numFmtId="3" fontId="223" fillId="0" borderId="138">
      <alignment vertical="center"/>
    </xf>
    <xf numFmtId="0" fontId="15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 fillId="0" borderId="0"/>
    <xf numFmtId="0" fontId="2" fillId="0" borderId="0" applyNumberFormat="0" applyFont="0" applyFill="0" applyBorder="0" applyAlignment="0" applyProtection="0"/>
    <xf numFmtId="0" fontId="1" fillId="0" borderId="0"/>
    <xf numFmtId="0" fontId="1" fillId="0" borderId="0"/>
    <xf numFmtId="0" fontId="2" fillId="0" borderId="0" applyNumberFormat="0" applyFont="0" applyFill="0" applyBorder="0" applyAlignment="0" applyProtection="0"/>
    <xf numFmtId="0" fontId="1" fillId="0" borderId="0"/>
    <xf numFmtId="0" fontId="1" fillId="0" borderId="0"/>
    <xf numFmtId="0" fontId="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 fillId="0" borderId="0"/>
    <xf numFmtId="0" fontId="1" fillId="0" borderId="0"/>
    <xf numFmtId="0" fontId="1" fillId="0" borderId="0"/>
    <xf numFmtId="0" fontId="1"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5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5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7" fontId="215" fillId="0" borderId="0" applyNumberFormat="0" applyFill="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97" fillId="105" borderId="136">
      <alignment horizontal="center" vertical="top" wrapText="1"/>
    </xf>
    <xf numFmtId="0" fontId="297" fillId="105" borderId="136">
      <alignment horizontal="center" vertical="top" wrapText="1"/>
    </xf>
    <xf numFmtId="0" fontId="297" fillId="105" borderId="136">
      <alignment horizontal="center" vertical="top" wrapText="1"/>
    </xf>
    <xf numFmtId="0" fontId="297" fillId="105" borderId="136">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4"/>
    <xf numFmtId="0" fontId="2" fillId="0" borderId="134"/>
    <xf numFmtId="0" fontId="2" fillId="0" borderId="134"/>
    <xf numFmtId="0" fontId="2" fillId="0" borderId="13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15"/>
    <xf numFmtId="0" fontId="62" fillId="70" borderId="115"/>
    <xf numFmtId="0" fontId="62" fillId="70" borderId="115"/>
    <xf numFmtId="0" fontId="62" fillId="70" borderId="11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132"/>
    <xf numFmtId="0" fontId="62" fillId="0" borderId="132"/>
    <xf numFmtId="0" fontId="62" fillId="0" borderId="13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7" fillId="133" borderId="136">
      <alignment horizontal="center" vertical="top"/>
    </xf>
    <xf numFmtId="0" fontId="297" fillId="133" borderId="136">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115"/>
    <xf numFmtId="0" fontId="62" fillId="0" borderId="115"/>
    <xf numFmtId="0" fontId="62" fillId="0" borderId="115"/>
    <xf numFmtId="0" fontId="62" fillId="0" borderId="11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6"/>
    <xf numFmtId="0" fontId="2" fillId="0" borderId="136"/>
    <xf numFmtId="0" fontId="2" fillId="0" borderId="136"/>
    <xf numFmtId="0" fontId="2" fillId="0" borderId="136"/>
    <xf numFmtId="0" fontId="2" fillId="0" borderId="136"/>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8" fillId="70" borderId="135"/>
    <xf numFmtId="0" fontId="298" fillId="70" borderId="13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2">
      <alignment horizontal="center"/>
    </xf>
    <xf numFmtId="0" fontId="2" fillId="0" borderId="132">
      <alignment horizontal="center"/>
    </xf>
    <xf numFmtId="0" fontId="2" fillId="0" borderId="132">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1">
      <alignment horizontal="center"/>
    </xf>
    <xf numFmtId="0" fontId="2" fillId="0" borderId="131">
      <alignment horizontal="center"/>
    </xf>
    <xf numFmtId="0" fontId="2" fillId="0" borderId="131">
      <alignment horizontal="center"/>
    </xf>
    <xf numFmtId="0" fontId="2" fillId="0" borderId="131">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3">
      <alignment horizontal="center"/>
    </xf>
    <xf numFmtId="0" fontId="2" fillId="0" borderId="13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7" fillId="133" borderId="136">
      <alignment horizontal="center" vertical="top" wrapText="1"/>
    </xf>
    <xf numFmtId="0" fontId="297" fillId="133" borderId="136">
      <alignment horizontal="center" vertical="top" wrapText="1"/>
    </xf>
    <xf numFmtId="0" fontId="297" fillId="133" borderId="136">
      <alignment horizontal="center" vertical="top" wrapText="1"/>
    </xf>
    <xf numFmtId="0" fontId="297" fillId="133" borderId="136">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134"/>
    <xf numFmtId="3" fontId="2" fillId="0" borderId="134"/>
    <xf numFmtId="3" fontId="2" fillId="0" borderId="134"/>
    <xf numFmtId="3" fontId="2" fillId="0" borderId="13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15">
      <alignment horizontal="center"/>
    </xf>
    <xf numFmtId="0" fontId="62" fillId="70" borderId="115">
      <alignment horizontal="center"/>
    </xf>
    <xf numFmtId="0" fontId="62" fillId="70" borderId="115">
      <alignment horizontal="center"/>
    </xf>
    <xf numFmtId="0" fontId="62" fillId="70" borderId="115">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34">
      <alignment horizontal="center"/>
    </xf>
    <xf numFmtId="0" fontId="62" fillId="70" borderId="134">
      <alignment horizontal="center"/>
    </xf>
    <xf numFmtId="0" fontId="2" fillId="0" borderId="0" applyNumberFormat="0" applyFont="0" applyFill="0" applyBorder="0" applyAlignment="0" applyProtection="0"/>
    <xf numFmtId="0" fontId="62" fillId="70" borderId="136">
      <alignment horizontal="center"/>
    </xf>
    <xf numFmtId="0" fontId="62" fillId="70" borderId="136">
      <alignment horizontal="center"/>
    </xf>
    <xf numFmtId="0" fontId="62" fillId="70" borderId="136">
      <alignment horizontal="center"/>
    </xf>
    <xf numFmtId="0" fontId="62" fillId="70" borderId="136">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32">
      <alignment horizontal="left" vertical="top"/>
    </xf>
    <xf numFmtId="0" fontId="62" fillId="70" borderId="132">
      <alignment horizontal="left" vertical="top"/>
    </xf>
    <xf numFmtId="0" fontId="62" fillId="70" borderId="132">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7" fillId="133" borderId="134">
      <alignment horizontal="center" vertical="center"/>
    </xf>
    <xf numFmtId="0" fontId="297" fillId="133" borderId="134">
      <alignment horizontal="center" vertical="center"/>
    </xf>
    <xf numFmtId="0" fontId="2" fillId="0" borderId="0" applyNumberFormat="0" applyFont="0" applyFill="0" applyBorder="0" applyAlignment="0" applyProtection="0"/>
    <xf numFmtId="0" fontId="297" fillId="133" borderId="136">
      <alignment horizontal="center" vertical="center"/>
    </xf>
    <xf numFmtId="0" fontId="297" fillId="133" borderId="136">
      <alignment horizontal="center" vertical="center"/>
    </xf>
    <xf numFmtId="0" fontId="297" fillId="133" borderId="136">
      <alignment horizontal="center" vertical="center"/>
    </xf>
    <xf numFmtId="0" fontId="297" fillId="133" borderId="136">
      <alignment horizontal="center" vertical="center"/>
    </xf>
    <xf numFmtId="0" fontId="2" fillId="0" borderId="0" applyNumberFormat="0" applyFont="0" applyFill="0" applyBorder="0" applyAlignment="0" applyProtection="0"/>
    <xf numFmtId="0" fontId="297" fillId="105" borderId="115">
      <alignment horizontal="center" vertical="center"/>
    </xf>
    <xf numFmtId="0" fontId="297" fillId="105" borderId="115">
      <alignment horizontal="center" vertical="center"/>
    </xf>
    <xf numFmtId="0" fontId="297" fillId="105" borderId="115">
      <alignment horizontal="center" vertical="center"/>
    </xf>
    <xf numFmtId="0" fontId="297" fillId="105" borderId="115">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7" fillId="105" borderId="134">
      <alignment horizontal="center" vertical="center"/>
    </xf>
    <xf numFmtId="0" fontId="297" fillId="105" borderId="134">
      <alignment horizontal="center" vertical="center"/>
    </xf>
    <xf numFmtId="0" fontId="2" fillId="0" borderId="0" applyNumberFormat="0" applyFont="0" applyFill="0" applyBorder="0" applyAlignment="0" applyProtection="0"/>
    <xf numFmtId="0" fontId="297" fillId="105" borderId="136">
      <alignment horizontal="center" vertical="center"/>
    </xf>
    <xf numFmtId="0" fontId="297" fillId="105" borderId="136">
      <alignment horizontal="center" vertical="center"/>
    </xf>
    <xf numFmtId="0" fontId="297" fillId="105" borderId="136">
      <alignment horizontal="center" vertical="center"/>
    </xf>
    <xf numFmtId="0" fontId="297" fillId="105" borderId="136">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1"/>
    <xf numFmtId="0" fontId="2" fillId="0" borderId="131"/>
    <xf numFmtId="0" fontId="2" fillId="0" borderId="131"/>
    <xf numFmtId="0" fontId="2" fillId="0" borderId="13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3"/>
    <xf numFmtId="0" fontId="2" fillId="0" borderId="133"/>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7" fillId="0" borderId="0"/>
    <xf numFmtId="0" fontId="2" fillId="0" borderId="0"/>
    <xf numFmtId="0" fontId="299"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88" fillId="73" borderId="15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88" fillId="73" borderId="155" applyNumberFormat="0" applyFont="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88" fillId="73" borderId="155" applyNumberFormat="0" applyFont="0" applyAlignment="0" applyProtection="0"/>
    <xf numFmtId="0" fontId="88" fillId="73" borderId="155" applyNumberFormat="0" applyFont="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300" fillId="0" borderId="102"/>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31" fontId="286" fillId="0" borderId="0" applyProtection="0">
      <alignment horizontal="center"/>
    </xf>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51" fillId="0" borderId="102" applyNumberFormat="0" applyBorder="0" applyAlignment="0" applyProtection="0">
      <alignment horizontal="right"/>
      <protection locked="0"/>
    </xf>
    <xf numFmtId="0" fontId="199" fillId="134" borderId="0" applyNumberFormat="0" applyFont="0" applyBorder="0" applyAlignment="0"/>
    <xf numFmtId="0" fontId="2" fillId="0" borderId="0" applyNumberFormat="0" applyFont="0" applyFill="0" applyBorder="0" applyAlignment="0" applyProtection="0"/>
    <xf numFmtId="3" fontId="2" fillId="74" borderId="112">
      <alignment horizontal="right"/>
      <protection locked="0"/>
    </xf>
    <xf numFmtId="0" fontId="27" fillId="0" borderId="0"/>
    <xf numFmtId="3" fontId="2" fillId="74" borderId="112">
      <alignment horizontal="right"/>
      <protection locked="0"/>
    </xf>
    <xf numFmtId="0" fontId="2" fillId="0" borderId="0" applyNumberFormat="0" applyFont="0" applyFill="0" applyBorder="0" applyAlignment="0" applyProtection="0"/>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61" fontId="2" fillId="74" borderId="112">
      <alignment horizontal="right"/>
      <protection locked="0"/>
    </xf>
    <xf numFmtId="0" fontId="27" fillId="0" borderId="0"/>
    <xf numFmtId="261" fontId="2" fillId="74" borderId="112">
      <alignment horizontal="right"/>
      <protection locked="0"/>
    </xf>
    <xf numFmtId="0" fontId="2" fillId="0" borderId="0" applyNumberFormat="0" applyFont="0" applyFill="0" applyBorder="0" applyAlignment="0" applyProtection="0"/>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74" borderId="112" applyFont="0">
      <alignment horizontal="right"/>
      <protection locked="0"/>
    </xf>
    <xf numFmtId="0" fontId="27" fillId="0" borderId="0"/>
    <xf numFmtId="10" fontId="2" fillId="74" borderId="112" applyFont="0">
      <alignment horizontal="right"/>
      <protection locked="0"/>
    </xf>
    <xf numFmtId="0" fontId="2" fillId="0" borderId="0" applyNumberFormat="0" applyFont="0" applyFill="0" applyBorder="0" applyAlignment="0" applyProtection="0"/>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74" borderId="112">
      <alignment horizontal="right"/>
      <protection locked="0"/>
    </xf>
    <xf numFmtId="0" fontId="27" fillId="0" borderId="0"/>
    <xf numFmtId="9" fontId="2" fillId="74" borderId="112">
      <alignment horizontal="right"/>
      <protection locked="0"/>
    </xf>
    <xf numFmtId="0" fontId="2" fillId="0" borderId="0" applyNumberFormat="0" applyFont="0" applyFill="0" applyBorder="0" applyAlignment="0" applyProtection="0"/>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74" borderId="112">
      <alignment horizontal="center" wrapText="1"/>
    </xf>
    <xf numFmtId="0" fontId="27" fillId="0" borderId="0"/>
    <xf numFmtId="0" fontId="2" fillId="74" borderId="112">
      <alignment horizontal="center" wrapText="1"/>
    </xf>
    <xf numFmtId="0" fontId="2" fillId="0" borderId="0" applyNumberFormat="0" applyFont="0" applyFill="0" applyBorder="0" applyAlignment="0" applyProtection="0"/>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74" borderId="112" applyNumberFormat="0" applyFont="0">
      <alignment horizontal="center" wrapText="1"/>
      <protection locked="0"/>
    </xf>
    <xf numFmtId="0" fontId="27" fillId="0" borderId="0"/>
    <xf numFmtId="0" fontId="2" fillId="74" borderId="112" applyNumberFormat="0" applyFont="0">
      <alignment horizontal="center" wrapText="1"/>
      <protection locked="0"/>
    </xf>
    <xf numFmtId="0" fontId="2" fillId="0" borderId="0" applyNumberFormat="0" applyFont="0" applyFill="0" applyBorder="0" applyAlignment="0" applyProtection="0"/>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83" fillId="63" borderId="168" applyNumberFormat="0" applyAlignment="0" applyProtection="0"/>
    <xf numFmtId="0" fontId="85" fillId="63" borderId="168" applyNumberFormat="0" applyAlignment="0" applyProtection="0"/>
    <xf numFmtId="0" fontId="85" fillId="63" borderId="168" applyNumberFormat="0" applyAlignment="0" applyProtection="0"/>
    <xf numFmtId="0" fontId="85" fillId="63" borderId="168" applyNumberFormat="0" applyAlignment="0" applyProtection="0"/>
    <xf numFmtId="0" fontId="85" fillId="63" borderId="168" applyNumberFormat="0" applyAlignment="0" applyProtection="0"/>
    <xf numFmtId="0" fontId="27" fillId="0" borderId="0"/>
    <xf numFmtId="0" fontId="27" fillId="0" borderId="0"/>
    <xf numFmtId="0" fontId="27" fillId="0" borderId="0"/>
    <xf numFmtId="0" fontId="27" fillId="0" borderId="0"/>
    <xf numFmtId="0" fontId="83" fillId="110"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0" borderId="168" applyNumberFormat="0" applyAlignment="0" applyProtection="0"/>
    <xf numFmtId="0" fontId="83" fillId="110" borderId="168" applyNumberFormat="0" applyAlignment="0" applyProtection="0"/>
    <xf numFmtId="0" fontId="2" fillId="0" borderId="0" applyNumberFormat="0" applyFont="0" applyFill="0" applyBorder="0" applyAlignment="0" applyProtection="0"/>
    <xf numFmtId="0" fontId="83" fillId="110"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0" borderId="168" applyNumberFormat="0" applyAlignment="0" applyProtection="0"/>
    <xf numFmtId="0" fontId="83" fillId="110" borderId="168" applyNumberFormat="0" applyAlignment="0" applyProtection="0"/>
    <xf numFmtId="0" fontId="2" fillId="0" borderId="0" applyNumberFormat="0" applyFont="0" applyFill="0" applyBorder="0" applyAlignment="0" applyProtection="0"/>
    <xf numFmtId="0" fontId="83" fillId="110"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0" borderId="168" applyNumberFormat="0" applyAlignment="0" applyProtection="0"/>
    <xf numFmtId="0" fontId="83" fillId="110" borderId="168" applyNumberFormat="0" applyAlignment="0" applyProtection="0"/>
    <xf numFmtId="0" fontId="2" fillId="0" borderId="0" applyNumberFormat="0" applyFont="0" applyFill="0" applyBorder="0" applyAlignment="0" applyProtection="0"/>
    <xf numFmtId="0" fontId="85" fillId="63" borderId="168" applyNumberFormat="0" applyAlignment="0" applyProtection="0"/>
    <xf numFmtId="0" fontId="85" fillId="63"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5" fillId="63"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5" fillId="63" borderId="168" applyNumberFormat="0" applyAlignment="0" applyProtection="0"/>
    <xf numFmtId="0" fontId="85" fillId="63" borderId="168" applyNumberFormat="0" applyAlignment="0" applyProtection="0"/>
    <xf numFmtId="173" fontId="247" fillId="135" borderId="102" applyNumberFormat="0" applyBorder="0" applyAlignment="0" applyProtection="0">
      <alignment horizontal="center"/>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33" fontId="111"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33" fontId="111" fillId="0" borderId="0" applyFont="0" applyFill="0" applyBorder="0" applyAlignment="0">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301" fillId="57" borderId="112"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3" fontId="302" fillId="136" borderId="135"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303" fillId="0" borderId="0" applyFill="0" applyBorder="0" applyProtection="0">
      <alignment horizontal="left"/>
    </xf>
    <xf numFmtId="0" fontId="304" fillId="0" borderId="0" applyFill="0" applyBorder="0" applyProtection="0">
      <alignment horizontal="left"/>
    </xf>
    <xf numFmtId="1" fontId="305" fillId="0" borderId="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34" fontId="98" fillId="0" borderId="0">
      <alignment horizontal="center"/>
    </xf>
    <xf numFmtId="0" fontId="2" fillId="0" borderId="0" applyNumberFormat="0" applyFont="0" applyFill="0" applyBorder="0" applyAlignment="0" applyProtection="0"/>
    <xf numFmtId="0" fontId="27" fillId="0" borderId="0"/>
    <xf numFmtId="0" fontId="2" fillId="0" borderId="169"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4" fillId="74" borderId="0" applyNumberFormat="0" applyFont="0" applyBorder="0" applyAlignment="0" applyProtection="0"/>
    <xf numFmtId="0" fontId="36" fillId="132" borderId="102" applyNumberFormat="0" applyFont="0" applyBorder="0" applyAlignment="0" applyProtection="0">
      <alignment horizontal="center"/>
    </xf>
    <xf numFmtId="0" fontId="36" fillId="132" borderId="102"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36" fillId="97" borderId="102" applyNumberFormat="0" applyFont="0" applyBorder="0" applyAlignment="0" applyProtection="0">
      <alignment horizontal="center"/>
    </xf>
    <xf numFmtId="0" fontId="36" fillId="97" borderId="102"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74" fillId="0" borderId="170"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4" fillId="0" borderId="171"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7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0" applyNumberFormat="0">
      <alignment horizontal="center" vertical="center"/>
    </xf>
    <xf numFmtId="0" fontId="27" fillId="0" borderId="0"/>
    <xf numFmtId="10" fontId="26" fillId="0" borderId="0" applyFont="0" applyFill="0" applyBorder="0" applyAlignment="0" applyProtection="0"/>
    <xf numFmtId="256" fontId="25"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328" fontId="25"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35"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36" fontId="215" fillId="0" borderId="0" applyFont="0" applyFill="0" applyBorder="0" applyProtection="0">
      <alignment horizontal="right"/>
    </xf>
    <xf numFmtId="10" fontId="26" fillId="0" borderId="0" applyFont="0" applyFill="0" applyBorder="0" applyAlignment="0" applyProtection="0"/>
    <xf numFmtId="10" fontId="26" fillId="0" borderId="0" applyFont="0" applyFill="0" applyBorder="0" applyAlignment="0" applyProtection="0"/>
    <xf numFmtId="0" fontId="2" fillId="0" borderId="0" applyNumberFormat="0" applyFont="0" applyFill="0" applyBorder="0" applyAlignment="0" applyProtection="0"/>
    <xf numFmtId="3" fontId="223" fillId="0" borderId="138">
      <alignment vertical="center"/>
    </xf>
    <xf numFmtId="10" fontId="2" fillId="0" borderId="173"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67" fillId="0" borderId="0"/>
    <xf numFmtId="0" fontId="2" fillId="0" borderId="0" applyNumberFormat="0" applyFont="0" applyFill="0" applyBorder="0" applyAlignment="0" applyProtection="0"/>
    <xf numFmtId="0" fontId="27" fillId="0" borderId="0"/>
    <xf numFmtId="0" fontId="63" fillId="69" borderId="10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307" fillId="68" borderId="0"/>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3" fontId="223" fillId="0" borderId="138">
      <alignment vertical="center"/>
    </xf>
    <xf numFmtId="4" fontId="26" fillId="0" borderId="0" applyFont="0" applyFill="0" applyBorder="0" applyAlignment="0" applyProtection="0"/>
    <xf numFmtId="0" fontId="58" fillId="0" borderId="1">
      <alignment horizontal="center"/>
    </xf>
    <xf numFmtId="3" fontId="26" fillId="0" borderId="0" applyFont="0" applyFill="0" applyBorder="0" applyAlignment="0" applyProtection="0"/>
    <xf numFmtId="337" fontId="268" fillId="0" borderId="0">
      <protection locked="0"/>
    </xf>
    <xf numFmtId="0" fontId="308" fillId="0" borderId="0" applyNumberFormat="0" applyBorder="0">
      <alignment horizontal="lef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38" fontId="61" fillId="0" borderId="0" applyFont="0" applyFill="0" applyBorder="0" applyAlignment="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62" fillId="93" borderId="100" applyNumberForma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7" fontId="309" fillId="0" borderId="0" applyNumberFormat="0" applyFill="0" applyBorder="0" applyAlignment="0" applyProtection="0"/>
    <xf numFmtId="296" fontId="309" fillId="0" borderId="0" applyNumberFormat="0" applyFill="0" applyBorder="0" applyAlignment="0" applyProtection="0"/>
    <xf numFmtId="3" fontId="223" fillId="0" borderId="138">
      <alignment vertical="center"/>
    </xf>
    <xf numFmtId="0" fontId="27" fillId="0" borderId="0"/>
    <xf numFmtId="0" fontId="191" fillId="112"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39" fontId="81"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40" fontId="213" fillId="0" borderId="0"/>
    <xf numFmtId="0" fontId="27" fillId="0" borderId="0"/>
    <xf numFmtId="38" fontId="310" fillId="0" borderId="0">
      <alignment horizontal="center"/>
    </xf>
    <xf numFmtId="0" fontId="27" fillId="0" borderId="0"/>
    <xf numFmtId="0" fontId="311" fillId="45" borderId="112"/>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165" fontId="312" fillId="0" borderId="0">
      <alignment horizontal="right"/>
    </xf>
    <xf numFmtId="0" fontId="27" fillId="0" borderId="0"/>
    <xf numFmtId="0" fontId="2" fillId="0" borderId="174">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46" fillId="89" borderId="168" applyNumberFormat="0" applyProtection="0">
      <alignment vertical="center"/>
    </xf>
    <xf numFmtId="4" fontId="46" fillId="89" borderId="168" applyNumberFormat="0" applyProtection="0">
      <alignment vertical="center"/>
    </xf>
    <xf numFmtId="4" fontId="46" fillId="89" borderId="168" applyNumberFormat="0" applyProtection="0">
      <alignment vertical="center"/>
    </xf>
    <xf numFmtId="4" fontId="46" fillId="89" borderId="168" applyNumberFormat="0" applyProtection="0">
      <alignment vertical="center"/>
    </xf>
    <xf numFmtId="4" fontId="46" fillId="89" borderId="168" applyNumberFormat="0" applyProtection="0">
      <alignment vertical="center"/>
    </xf>
    <xf numFmtId="4" fontId="313" fillId="89" borderId="168" applyNumberFormat="0" applyProtection="0">
      <alignment vertical="center"/>
    </xf>
    <xf numFmtId="4" fontId="313" fillId="89" borderId="168" applyNumberFormat="0" applyProtection="0">
      <alignment vertical="center"/>
    </xf>
    <xf numFmtId="4" fontId="313" fillId="89" borderId="168" applyNumberFormat="0" applyProtection="0">
      <alignment vertical="center"/>
    </xf>
    <xf numFmtId="4" fontId="313" fillId="89" borderId="168" applyNumberFormat="0" applyProtection="0">
      <alignment vertical="center"/>
    </xf>
    <xf numFmtId="4" fontId="313" fillId="89" borderId="168" applyNumberFormat="0" applyProtection="0">
      <alignment vertical="center"/>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4" fontId="46" fillId="94" borderId="168" applyNumberFormat="0" applyProtection="0">
      <alignment horizontal="right" vertical="center"/>
    </xf>
    <xf numFmtId="4" fontId="46" fillId="94" borderId="168" applyNumberFormat="0" applyProtection="0">
      <alignment horizontal="right" vertical="center"/>
    </xf>
    <xf numFmtId="4" fontId="46" fillId="94" borderId="168" applyNumberFormat="0" applyProtection="0">
      <alignment horizontal="right" vertical="center"/>
    </xf>
    <xf numFmtId="4" fontId="46" fillId="94" borderId="168" applyNumberFormat="0" applyProtection="0">
      <alignment horizontal="right" vertical="center"/>
    </xf>
    <xf numFmtId="4" fontId="46" fillId="94" borderId="168" applyNumberFormat="0" applyProtection="0">
      <alignment horizontal="right" vertical="center"/>
    </xf>
    <xf numFmtId="4" fontId="46" fillId="98" borderId="168" applyNumberFormat="0" applyProtection="0">
      <alignment horizontal="right" vertical="center"/>
    </xf>
    <xf numFmtId="4" fontId="46" fillId="98" borderId="168" applyNumberFormat="0" applyProtection="0">
      <alignment horizontal="right" vertical="center"/>
    </xf>
    <xf numFmtId="4" fontId="46" fillId="98" borderId="168" applyNumberFormat="0" applyProtection="0">
      <alignment horizontal="right" vertical="center"/>
    </xf>
    <xf numFmtId="4" fontId="46" fillId="98" borderId="168" applyNumberFormat="0" applyProtection="0">
      <alignment horizontal="right" vertical="center"/>
    </xf>
    <xf numFmtId="4" fontId="46" fillId="98" borderId="168" applyNumberFormat="0" applyProtection="0">
      <alignment horizontal="right" vertical="center"/>
    </xf>
    <xf numFmtId="4" fontId="46" fillId="105" borderId="168" applyNumberFormat="0" applyProtection="0">
      <alignment horizontal="right" vertical="center"/>
    </xf>
    <xf numFmtId="4" fontId="46" fillId="105" borderId="168" applyNumberFormat="0" applyProtection="0">
      <alignment horizontal="right" vertical="center"/>
    </xf>
    <xf numFmtId="4" fontId="46" fillId="105" borderId="168" applyNumberFormat="0" applyProtection="0">
      <alignment horizontal="right" vertical="center"/>
    </xf>
    <xf numFmtId="4" fontId="46" fillId="105" borderId="168" applyNumberFormat="0" applyProtection="0">
      <alignment horizontal="right" vertical="center"/>
    </xf>
    <xf numFmtId="4" fontId="46" fillId="105" borderId="168" applyNumberFormat="0" applyProtection="0">
      <alignment horizontal="right" vertical="center"/>
    </xf>
    <xf numFmtId="4" fontId="46" fillId="100" borderId="168" applyNumberFormat="0" applyProtection="0">
      <alignment horizontal="right" vertical="center"/>
    </xf>
    <xf numFmtId="4" fontId="46" fillId="100" borderId="168" applyNumberFormat="0" applyProtection="0">
      <alignment horizontal="right" vertical="center"/>
    </xf>
    <xf numFmtId="4" fontId="46" fillId="100" borderId="168" applyNumberFormat="0" applyProtection="0">
      <alignment horizontal="right" vertical="center"/>
    </xf>
    <xf numFmtId="4" fontId="46" fillId="100" borderId="168" applyNumberFormat="0" applyProtection="0">
      <alignment horizontal="right" vertical="center"/>
    </xf>
    <xf numFmtId="4" fontId="46" fillId="100" borderId="168" applyNumberFormat="0" applyProtection="0">
      <alignment horizontal="right" vertical="center"/>
    </xf>
    <xf numFmtId="4" fontId="46" fillId="103" borderId="168" applyNumberFormat="0" applyProtection="0">
      <alignment horizontal="right" vertical="center"/>
    </xf>
    <xf numFmtId="4" fontId="46" fillId="103" borderId="168" applyNumberFormat="0" applyProtection="0">
      <alignment horizontal="right" vertical="center"/>
    </xf>
    <xf numFmtId="4" fontId="46" fillId="103" borderId="168" applyNumberFormat="0" applyProtection="0">
      <alignment horizontal="right" vertical="center"/>
    </xf>
    <xf numFmtId="4" fontId="46" fillId="103" borderId="168" applyNumberFormat="0" applyProtection="0">
      <alignment horizontal="right" vertical="center"/>
    </xf>
    <xf numFmtId="4" fontId="46" fillId="103" borderId="168" applyNumberFormat="0" applyProtection="0">
      <alignment horizontal="right" vertical="center"/>
    </xf>
    <xf numFmtId="4" fontId="46" fillId="107" borderId="168" applyNumberFormat="0" applyProtection="0">
      <alignment horizontal="right" vertical="center"/>
    </xf>
    <xf numFmtId="4" fontId="46" fillId="107" borderId="168" applyNumberFormat="0" applyProtection="0">
      <alignment horizontal="right" vertical="center"/>
    </xf>
    <xf numFmtId="4" fontId="46" fillId="107" borderId="168" applyNumberFormat="0" applyProtection="0">
      <alignment horizontal="right" vertical="center"/>
    </xf>
    <xf numFmtId="4" fontId="46" fillId="107" borderId="168" applyNumberFormat="0" applyProtection="0">
      <alignment horizontal="right" vertical="center"/>
    </xf>
    <xf numFmtId="4" fontId="46" fillId="107" borderId="168" applyNumberFormat="0" applyProtection="0">
      <alignment horizontal="right" vertical="center"/>
    </xf>
    <xf numFmtId="4" fontId="46" fillId="106" borderId="168" applyNumberFormat="0" applyProtection="0">
      <alignment horizontal="right" vertical="center"/>
    </xf>
    <xf numFmtId="4" fontId="46" fillId="106" borderId="168" applyNumberFormat="0" applyProtection="0">
      <alignment horizontal="right" vertical="center"/>
    </xf>
    <xf numFmtId="4" fontId="46" fillId="106" borderId="168" applyNumberFormat="0" applyProtection="0">
      <alignment horizontal="right" vertical="center"/>
    </xf>
    <xf numFmtId="4" fontId="46" fillId="106" borderId="168" applyNumberFormat="0" applyProtection="0">
      <alignment horizontal="right" vertical="center"/>
    </xf>
    <xf numFmtId="4" fontId="46" fillId="106" borderId="168" applyNumberFormat="0" applyProtection="0">
      <alignment horizontal="right" vertical="center"/>
    </xf>
    <xf numFmtId="4" fontId="46" fillId="137" borderId="168" applyNumberFormat="0" applyProtection="0">
      <alignment horizontal="right" vertical="center"/>
    </xf>
    <xf numFmtId="4" fontId="46" fillId="137" borderId="168" applyNumberFormat="0" applyProtection="0">
      <alignment horizontal="right" vertical="center"/>
    </xf>
    <xf numFmtId="4" fontId="46" fillId="137" borderId="168" applyNumberFormat="0" applyProtection="0">
      <alignment horizontal="right" vertical="center"/>
    </xf>
    <xf numFmtId="4" fontId="46" fillId="137" borderId="168" applyNumberFormat="0" applyProtection="0">
      <alignment horizontal="right" vertical="center"/>
    </xf>
    <xf numFmtId="4" fontId="46" fillId="137" borderId="168" applyNumberFormat="0" applyProtection="0">
      <alignment horizontal="right" vertical="center"/>
    </xf>
    <xf numFmtId="4" fontId="46" fillId="99" borderId="168" applyNumberFormat="0" applyProtection="0">
      <alignment horizontal="right" vertical="center"/>
    </xf>
    <xf numFmtId="4" fontId="46" fillId="99" borderId="168" applyNumberFormat="0" applyProtection="0">
      <alignment horizontal="right" vertical="center"/>
    </xf>
    <xf numFmtId="4" fontId="46" fillId="99" borderId="168" applyNumberFormat="0" applyProtection="0">
      <alignment horizontal="right" vertical="center"/>
    </xf>
    <xf numFmtId="4" fontId="46" fillId="99" borderId="168" applyNumberFormat="0" applyProtection="0">
      <alignment horizontal="right" vertical="center"/>
    </xf>
    <xf numFmtId="4" fontId="46" fillId="99" borderId="168" applyNumberFormat="0" applyProtection="0">
      <alignment horizontal="right" vertical="center"/>
    </xf>
    <xf numFmtId="4" fontId="202" fillId="138" borderId="168" applyNumberFormat="0" applyProtection="0">
      <alignment horizontal="left" vertical="center" indent="1"/>
    </xf>
    <xf numFmtId="4" fontId="202" fillId="138" borderId="168" applyNumberFormat="0" applyProtection="0">
      <alignment horizontal="left" vertical="center" indent="1"/>
    </xf>
    <xf numFmtId="4" fontId="202" fillId="138" borderId="168" applyNumberFormat="0" applyProtection="0">
      <alignment horizontal="left" vertical="center" indent="1"/>
    </xf>
    <xf numFmtId="4" fontId="202" fillId="138" borderId="168" applyNumberFormat="0" applyProtection="0">
      <alignment horizontal="left" vertical="center" indent="1"/>
    </xf>
    <xf numFmtId="4" fontId="202" fillId="138" borderId="168"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314" fillId="140" borderId="0"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4" fontId="46" fillId="139" borderId="168" applyNumberFormat="0" applyProtection="0">
      <alignment horizontal="left" vertical="center" indent="1"/>
    </xf>
    <xf numFmtId="4" fontId="46" fillId="139" borderId="168" applyNumberFormat="0" applyProtection="0">
      <alignment horizontal="left" vertical="center" indent="1"/>
    </xf>
    <xf numFmtId="4" fontId="46" fillId="139" borderId="168" applyNumberFormat="0" applyProtection="0">
      <alignment horizontal="left" vertical="center" indent="1"/>
    </xf>
    <xf numFmtId="4" fontId="46" fillId="139" borderId="168" applyNumberFormat="0" applyProtection="0">
      <alignment horizontal="left" vertical="center" indent="1"/>
    </xf>
    <xf numFmtId="4" fontId="46" fillId="139" borderId="168" applyNumberFormat="0" applyProtection="0">
      <alignment horizontal="left" vertical="center" indent="1"/>
    </xf>
    <xf numFmtId="4" fontId="46" fillId="141" borderId="168" applyNumberFormat="0" applyProtection="0">
      <alignment horizontal="left" vertical="center" indent="1"/>
    </xf>
    <xf numFmtId="4" fontId="46" fillId="141" borderId="168" applyNumberFormat="0" applyProtection="0">
      <alignment horizontal="left" vertical="center" indent="1"/>
    </xf>
    <xf numFmtId="4" fontId="46" fillId="141" borderId="168" applyNumberFormat="0" applyProtection="0">
      <alignment horizontal="left" vertical="center" indent="1"/>
    </xf>
    <xf numFmtId="4" fontId="46" fillId="141" borderId="168" applyNumberFormat="0" applyProtection="0">
      <alignment horizontal="left" vertical="center" indent="1"/>
    </xf>
    <xf numFmtId="4" fontId="46"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62" fillId="134" borderId="176"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134" borderId="176" applyNumberFormat="0" applyProtection="0">
      <alignment horizontal="left" vertical="center" indent="1"/>
    </xf>
    <xf numFmtId="0" fontId="62" fillId="134" borderId="176" applyNumberFormat="0" applyProtection="0">
      <alignment horizontal="left" vertical="center" indent="1"/>
    </xf>
    <xf numFmtId="0" fontId="2" fillId="0" borderId="0" applyNumberFormat="0" applyFont="0" applyFill="0" applyBorder="0" applyAlignment="0" applyProtection="0"/>
    <xf numFmtId="0" fontId="2" fillId="114" borderId="168" applyNumberFormat="0" applyProtection="0">
      <alignment horizontal="left" vertical="center" indent="1"/>
    </xf>
    <xf numFmtId="0" fontId="2" fillId="114" borderId="168" applyNumberFormat="0" applyProtection="0">
      <alignment horizontal="left" vertical="center" indent="1"/>
    </xf>
    <xf numFmtId="0" fontId="2" fillId="114" borderId="168" applyNumberFormat="0" applyProtection="0">
      <alignment horizontal="left" vertical="center" indent="1"/>
    </xf>
    <xf numFmtId="0" fontId="2" fillId="114" borderId="168" applyNumberFormat="0" applyProtection="0">
      <alignment horizontal="left" vertical="center" indent="1"/>
    </xf>
    <xf numFmtId="0" fontId="2" fillId="114"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4" fontId="46" fillId="108" borderId="168" applyNumberFormat="0" applyProtection="0">
      <alignment vertical="center"/>
    </xf>
    <xf numFmtId="4" fontId="46" fillId="108" borderId="168" applyNumberFormat="0" applyProtection="0">
      <alignment vertical="center"/>
    </xf>
    <xf numFmtId="4" fontId="46" fillId="108" borderId="168" applyNumberFormat="0" applyProtection="0">
      <alignment vertical="center"/>
    </xf>
    <xf numFmtId="4" fontId="46" fillId="108" borderId="168" applyNumberFormat="0" applyProtection="0">
      <alignment vertical="center"/>
    </xf>
    <xf numFmtId="4" fontId="46" fillId="108" borderId="168" applyNumberFormat="0" applyProtection="0">
      <alignment vertical="center"/>
    </xf>
    <xf numFmtId="4" fontId="313" fillId="108" borderId="168" applyNumberFormat="0" applyProtection="0">
      <alignment vertical="center"/>
    </xf>
    <xf numFmtId="4" fontId="313" fillId="108" borderId="168" applyNumberFormat="0" applyProtection="0">
      <alignment vertical="center"/>
    </xf>
    <xf numFmtId="4" fontId="313" fillId="108" borderId="168" applyNumberFormat="0" applyProtection="0">
      <alignment vertical="center"/>
    </xf>
    <xf numFmtId="4" fontId="313" fillId="108" borderId="168" applyNumberFormat="0" applyProtection="0">
      <alignment vertical="center"/>
    </xf>
    <xf numFmtId="4" fontId="313" fillId="108" borderId="168" applyNumberFormat="0" applyProtection="0">
      <alignment vertical="center"/>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341" fontId="46" fillId="132" borderId="176" applyProtection="0">
      <alignment horizontal="right" vertical="center"/>
    </xf>
    <xf numFmtId="341" fontId="46" fillId="132" borderId="176"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41" fontId="46" fillId="132" borderId="176" applyProtection="0">
      <alignment horizontal="right" vertical="center"/>
    </xf>
    <xf numFmtId="341" fontId="46" fillId="132" borderId="176" applyProtection="0">
      <alignment horizontal="right" vertical="center"/>
    </xf>
    <xf numFmtId="341" fontId="46" fillId="132" borderId="176"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4" fontId="313" fillId="139" borderId="168" applyNumberFormat="0" applyProtection="0">
      <alignment horizontal="right" vertical="center"/>
    </xf>
    <xf numFmtId="4" fontId="313" fillId="139" borderId="168" applyNumberFormat="0" applyProtection="0">
      <alignment horizontal="right" vertical="center"/>
    </xf>
    <xf numFmtId="4" fontId="313" fillId="139" borderId="168" applyNumberFormat="0" applyProtection="0">
      <alignment horizontal="right" vertical="center"/>
    </xf>
    <xf numFmtId="4" fontId="313" fillId="139" borderId="168" applyNumberFormat="0" applyProtection="0">
      <alignment horizontal="right" vertical="center"/>
    </xf>
    <xf numFmtId="4" fontId="313" fillId="139" borderId="168" applyNumberFormat="0" applyProtection="0">
      <alignment horizontal="right" vertical="center"/>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315" fillId="0" borderId="0"/>
    <xf numFmtId="4" fontId="220" fillId="139" borderId="168" applyNumberFormat="0" applyProtection="0">
      <alignment horizontal="right" vertical="center"/>
    </xf>
    <xf numFmtId="4" fontId="220" fillId="139" borderId="168" applyNumberFormat="0" applyProtection="0">
      <alignment horizontal="right" vertical="center"/>
    </xf>
    <xf numFmtId="4" fontId="220" fillId="139" borderId="168" applyNumberFormat="0" applyProtection="0">
      <alignment horizontal="right" vertical="center"/>
    </xf>
    <xf numFmtId="4" fontId="220" fillId="139" borderId="168" applyNumberFormat="0" applyProtection="0">
      <alignment horizontal="right" vertical="center"/>
    </xf>
    <xf numFmtId="4" fontId="220" fillId="139" borderId="168" applyNumberFormat="0" applyProtection="0">
      <alignment horizontal="right" vertical="center"/>
    </xf>
    <xf numFmtId="0" fontId="27" fillId="0" borderId="0"/>
    <xf numFmtId="0" fontId="27" fillId="0" borderId="0"/>
    <xf numFmtId="0" fontId="27" fillId="0" borderId="0"/>
    <xf numFmtId="0" fontId="51" fillId="39" borderId="0" applyNumberFormat="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316" fillId="0" borderId="0"/>
    <xf numFmtId="342" fontId="174" fillId="0" borderId="0"/>
    <xf numFmtId="343" fontId="174" fillId="0" borderId="0"/>
    <xf numFmtId="0" fontId="224" fillId="0" borderId="26"/>
    <xf numFmtId="0" fontId="317" fillId="71" borderId="97"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18" fillId="142" borderId="0"/>
    <xf numFmtId="0" fontId="319" fillId="142" borderId="0"/>
    <xf numFmtId="0" fontId="320" fillId="142" borderId="177">
      <alignment horizontal="right"/>
    </xf>
    <xf numFmtId="0" fontId="320" fillId="142" borderId="0"/>
    <xf numFmtId="0" fontId="318" fillId="69" borderId="177">
      <protection locked="0"/>
    </xf>
    <xf numFmtId="0" fontId="318" fillId="142" borderId="0"/>
    <xf numFmtId="0" fontId="321" fillId="71" borderId="0"/>
    <xf numFmtId="0" fontId="321" fillId="99" borderId="0"/>
    <xf numFmtId="0" fontId="321" fillId="100" borderId="0"/>
    <xf numFmtId="38" fontId="26" fillId="0" borderId="0" applyFont="0" applyFill="0" applyBorder="0" applyAlignment="0" applyProtection="0"/>
    <xf numFmtId="344" fontId="2" fillId="0" borderId="0" applyFont="0" applyFill="0" applyBorder="0" applyAlignment="0" applyProtection="0"/>
    <xf numFmtId="40" fontId="26" fillId="0" borderId="0" applyFont="0" applyFill="0" applyBorder="0" applyAlignment="0" applyProtection="0"/>
    <xf numFmtId="345" fontId="286"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46" fontId="312" fillId="0" borderId="0">
      <alignment horizontal="right"/>
    </xf>
    <xf numFmtId="0" fontId="245" fillId="0" borderId="0"/>
    <xf numFmtId="164" fontId="215" fillId="143" borderId="0" applyNumberFormat="0" applyFont="0"/>
    <xf numFmtId="0" fontId="174" fillId="144" borderId="0" applyNumberFormat="0" applyFont="0" applyBorder="0" applyAlignment="0" applyProtection="0"/>
    <xf numFmtId="347" fontId="322" fillId="0" borderId="0" applyFont="0" applyFill="0" applyBorder="0" applyAlignment="0" applyProtection="0"/>
    <xf numFmtId="1" fontId="2" fillId="0" borderId="0"/>
    <xf numFmtId="348" fontId="2" fillId="69" borderId="112">
      <alignment horizontal="center"/>
    </xf>
    <xf numFmtId="0" fontId="27" fillId="0" borderId="0"/>
    <xf numFmtId="348" fontId="2" fillId="69" borderId="112">
      <alignment horizontal="center"/>
    </xf>
    <xf numFmtId="0" fontId="2" fillId="0" borderId="0" applyNumberFormat="0" applyFont="0" applyFill="0" applyBorder="0" applyAlignment="0" applyProtection="0"/>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 fontId="223" fillId="0" borderId="138">
      <alignment vertical="center"/>
    </xf>
    <xf numFmtId="0" fontId="2" fillId="0" borderId="0" applyNumberFormat="0" applyFont="0" applyFill="0" applyBorder="0" applyAlignment="0" applyProtection="0"/>
    <xf numFmtId="0" fontId="27" fillId="0" borderId="0"/>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 fillId="69" borderId="112" applyFont="0">
      <alignment horizontal="right"/>
    </xf>
    <xf numFmtId="0" fontId="27" fillId="0" borderId="0"/>
    <xf numFmtId="3" fontId="2" fillId="69" borderId="112"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69" borderId="112" applyFont="0">
      <alignment horizontal="right" vertical="center"/>
    </xf>
    <xf numFmtId="3" fontId="2" fillId="69" borderId="112" applyFont="0">
      <alignment horizontal="right" vertical="center"/>
    </xf>
    <xf numFmtId="3" fontId="2" fillId="69" borderId="112" applyFont="0">
      <alignment horizontal="right" vertical="center"/>
    </xf>
    <xf numFmtId="3" fontId="2" fillId="69" borderId="112" applyFont="0">
      <alignment horizontal="right" vertical="center"/>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87" fontId="2" fillId="69" borderId="112" applyFont="0">
      <alignment horizontal="right"/>
    </xf>
    <xf numFmtId="0" fontId="27" fillId="0" borderId="0"/>
    <xf numFmtId="187" fontId="2" fillId="69" borderId="112" applyFont="0">
      <alignment horizontal="right"/>
    </xf>
    <xf numFmtId="0" fontId="2" fillId="0" borderId="0" applyNumberFormat="0" applyFont="0" applyFill="0" applyBorder="0" applyAlignment="0" applyProtection="0"/>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61" fontId="2" fillId="69" borderId="112" applyFont="0">
      <alignment horizontal="right"/>
    </xf>
    <xf numFmtId="0" fontId="27" fillId="0" borderId="0"/>
    <xf numFmtId="261" fontId="2" fillId="69" borderId="112" applyFont="0">
      <alignment horizontal="right"/>
    </xf>
    <xf numFmtId="0" fontId="2" fillId="0" borderId="0" applyNumberFormat="0" applyFont="0" applyFill="0" applyBorder="0" applyAlignment="0" applyProtection="0"/>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69" borderId="112" applyFont="0">
      <alignment horizontal="right"/>
    </xf>
    <xf numFmtId="0" fontId="27" fillId="0" borderId="0"/>
    <xf numFmtId="10" fontId="2" fillId="69" borderId="112" applyFont="0">
      <alignment horizontal="right"/>
    </xf>
    <xf numFmtId="0" fontId="2" fillId="0" borderId="0" applyNumberFormat="0" applyFont="0" applyFill="0" applyBorder="0" applyAlignment="0" applyProtection="0"/>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69" borderId="112" applyFont="0">
      <alignment horizontal="right"/>
    </xf>
    <xf numFmtId="0" fontId="27" fillId="0" borderId="0"/>
    <xf numFmtId="9" fontId="2" fillId="69" borderId="112" applyFont="0">
      <alignment horizontal="right"/>
    </xf>
    <xf numFmtId="0" fontId="2" fillId="0" borderId="0" applyNumberFormat="0" applyFont="0" applyFill="0" applyBorder="0" applyAlignment="0" applyProtection="0"/>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49" fontId="2" fillId="69" borderId="112" applyFont="0">
      <alignment horizontal="center" wrapText="1"/>
    </xf>
    <xf numFmtId="0" fontId="27" fillId="0" borderId="0"/>
    <xf numFmtId="349" fontId="2" fillId="69" borderId="112" applyFont="0">
      <alignment horizontal="center" wrapText="1"/>
    </xf>
    <xf numFmtId="0" fontId="2" fillId="0" borderId="0" applyNumberFormat="0" applyFont="0" applyFill="0" applyBorder="0" applyAlignment="0" applyProtection="0"/>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65" fontId="323" fillId="0" borderId="0">
      <alignment horizontal="right"/>
    </xf>
    <xf numFmtId="0" fontId="2" fillId="0" borderId="0" applyNumberFormat="0" applyFont="0" applyFill="0" applyBorder="0" applyAlignment="0" applyProtection="0"/>
    <xf numFmtId="0" fontId="27" fillId="0" borderId="0"/>
    <xf numFmtId="0" fontId="27" fillId="0" borderId="0"/>
    <xf numFmtId="44"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324" fillId="106" borderId="178" applyNumberFormat="0" applyBorder="0">
      <alignment horizontal="centerContinuous"/>
    </xf>
    <xf numFmtId="0" fontId="324" fillId="106" borderId="178" applyNumberFormat="0" applyBorder="0">
      <alignment horizontal="centerContinuous"/>
    </xf>
    <xf numFmtId="0" fontId="324" fillId="106" borderId="178" applyNumberFormat="0" applyBorder="0">
      <alignment horizontal="centerContinuous"/>
    </xf>
    <xf numFmtId="0" fontId="324" fillId="106" borderId="178" applyNumberFormat="0" applyBorder="0">
      <alignment horizontal="centerContinuous"/>
    </xf>
    <xf numFmtId="38" fontId="187" fillId="0" borderId="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01" fontId="2" fillId="0" borderId="0" applyFont="0" applyFill="0" applyBorder="0" applyAlignment="0" applyProtection="0"/>
    <xf numFmtId="301" fontId="2" fillId="0" borderId="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8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83" fillId="63" borderId="168" applyNumberFormat="0" applyAlignment="0" applyProtection="0"/>
    <xf numFmtId="0" fontId="83" fillId="63" borderId="168" applyNumberFormat="0" applyAlignment="0" applyProtection="0"/>
    <xf numFmtId="0" fontId="83" fillId="63" borderId="168" applyNumberFormat="0" applyAlignment="0" applyProtection="0"/>
    <xf numFmtId="0" fontId="83" fillId="63" borderId="168" applyNumberFormat="0" applyAlignment="0" applyProtection="0"/>
    <xf numFmtId="0" fontId="83" fillId="63" borderId="168" applyNumberFormat="0" applyAlignment="0" applyProtection="0"/>
    <xf numFmtId="0" fontId="83" fillId="63"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62" fillId="0" borderId="0" applyNumberFormat="0"/>
    <xf numFmtId="0" fontId="27" fillId="0" borderId="0"/>
    <xf numFmtId="165" fontId="325" fillId="0" borderId="0">
      <alignment horizontal="right"/>
    </xf>
    <xf numFmtId="0" fontId="2" fillId="0" borderId="0" applyNumberFormat="0" applyFont="0" applyFill="0" applyBorder="0" applyAlignment="0" applyProtection="0"/>
    <xf numFmtId="0" fontId="27" fillId="0" borderId="0"/>
    <xf numFmtId="0" fontId="2" fillId="0" borderId="0" applyNumberFormat="0" applyFont="0" applyFill="0" applyBorder="0" applyAlignment="0" applyProtection="0"/>
    <xf numFmtId="0" fontId="1" fillId="0" borderId="0"/>
    <xf numFmtId="0" fontId="1" fillId="0" borderId="0"/>
    <xf numFmtId="0" fontId="1" fillId="0" borderId="0"/>
    <xf numFmtId="0" fontId="2" fillId="0" borderId="0"/>
    <xf numFmtId="15" fontId="2" fillId="0" borderId="0" applyFont="0" applyFill="0" applyBorder="0" applyAlignment="0" applyProtection="0"/>
    <xf numFmtId="3" fontId="2" fillId="68" borderId="134" applyBorder="0"/>
    <xf numFmtId="3" fontId="2" fillId="68" borderId="134" applyBorder="0"/>
    <xf numFmtId="3" fontId="2" fillId="68" borderId="134" applyBorder="0"/>
    <xf numFmtId="3" fontId="2" fillId="68" borderId="134" applyBorder="0"/>
    <xf numFmtId="3" fontId="2" fillId="68" borderId="134" applyBorder="0"/>
    <xf numFmtId="0" fontId="27" fillId="0" borderId="0"/>
    <xf numFmtId="222" fontId="174" fillId="11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66" fontId="25" fillId="0" borderId="0" applyFont="0" applyFill="0" applyBorder="0" applyAlignment="0" applyProtection="0"/>
    <xf numFmtId="0" fontId="27" fillId="0" borderId="0"/>
    <xf numFmtId="0" fontId="326" fillId="0" borderId="0"/>
    <xf numFmtId="345" fontId="286"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2" fontId="327" fillId="0" borderId="102" applyNumberFormat="0" applyFill="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lignment vertical="top"/>
    </xf>
    <xf numFmtId="197"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lignment vertical="top"/>
    </xf>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334" fontId="325" fillId="68" borderId="0">
      <alignment horizontal="center"/>
    </xf>
    <xf numFmtId="0" fontId="2" fillId="0" borderId="0" applyNumberFormat="0" applyFont="0" applyFill="0" applyBorder="0" applyAlignment="0" applyProtection="0"/>
    <xf numFmtId="0" fontId="27" fillId="0" borderId="0"/>
    <xf numFmtId="237" fontId="325" fillId="68" borderId="0">
      <alignment horizont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304" fillId="0" borderId="0"/>
    <xf numFmtId="40" fontId="328" fillId="0" borderId="0" applyBorder="0">
      <alignment horizontal="right"/>
    </xf>
    <xf numFmtId="0" fontId="329" fillId="0" borderId="0" applyNumberFormat="0" applyFont="0" applyBorder="0" applyAlignment="0">
      <alignment horizontal="left"/>
    </xf>
    <xf numFmtId="0" fontId="174" fillId="0" borderId="112" applyNumberFormat="0" applyFont="0" applyFill="0" applyBorder="0" applyAlignment="0">
      <protection hidden="1"/>
    </xf>
    <xf numFmtId="0" fontId="27" fillId="0" borderId="0"/>
    <xf numFmtId="0" fontId="174" fillId="0" borderId="112" applyNumberFormat="0" applyFont="0" applyFill="0" applyBorder="0" applyAlignment="0">
      <protection hidden="1"/>
    </xf>
    <xf numFmtId="0" fontId="27" fillId="0" borderId="0"/>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3" fontId="223" fillId="0" borderId="138">
      <alignment vertical="center"/>
    </xf>
    <xf numFmtId="0" fontId="2" fillId="0" borderId="0" applyNumberFormat="0" applyFont="0" applyFill="0" applyBorder="0" applyAlignment="0" applyProtection="0"/>
    <xf numFmtId="0" fontId="27" fillId="0" borderId="0"/>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 fontId="2" fillId="145" borderId="112" applyFont="0">
      <alignment horizontal="right"/>
    </xf>
    <xf numFmtId="0" fontId="27" fillId="0" borderId="0"/>
    <xf numFmtId="1" fontId="2" fillId="145" borderId="112" applyFont="0">
      <alignment horizontal="right"/>
    </xf>
    <xf numFmtId="0" fontId="2" fillId="0" borderId="0" applyNumberFormat="0" applyFont="0" applyFill="0" applyBorder="0" applyAlignment="0" applyProtection="0"/>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05" fontId="2" fillId="145" borderId="112" applyFont="0"/>
    <xf numFmtId="0" fontId="27" fillId="0" borderId="0"/>
    <xf numFmtId="305" fontId="2" fillId="145" borderId="112" applyFont="0"/>
    <xf numFmtId="0" fontId="2" fillId="0" borderId="0" applyNumberFormat="0" applyFont="0" applyFill="0" applyBorder="0" applyAlignment="0" applyProtection="0"/>
    <xf numFmtId="305" fontId="2" fillId="145" borderId="112" applyFont="0"/>
    <xf numFmtId="305" fontId="2" fillId="145" borderId="112" applyFont="0"/>
    <xf numFmtId="305" fontId="2" fillId="145" borderId="112" applyFont="0"/>
    <xf numFmtId="305" fontId="2" fillId="145" borderId="112" applyFont="0"/>
    <xf numFmtId="3" fontId="223" fillId="0" borderId="138">
      <alignment vertical="center"/>
    </xf>
    <xf numFmtId="0" fontId="2" fillId="0" borderId="0" applyNumberFormat="0" applyFont="0" applyFill="0" applyBorder="0" applyAlignment="0" applyProtection="0"/>
    <xf numFmtId="0" fontId="27" fillId="0" borderId="0"/>
    <xf numFmtId="305" fontId="2" fillId="145" borderId="112" applyFont="0"/>
    <xf numFmtId="305" fontId="2" fillId="145" borderId="112" applyFont="0"/>
    <xf numFmtId="305" fontId="2" fillId="145" borderId="112" applyFont="0"/>
    <xf numFmtId="305" fontId="2" fillId="145" borderId="112" applyFo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145" borderId="112" applyFont="0">
      <alignment horizontal="right"/>
    </xf>
    <xf numFmtId="0" fontId="27" fillId="0" borderId="0"/>
    <xf numFmtId="9" fontId="2" fillId="145" borderId="112" applyFont="0">
      <alignment horizontal="right"/>
    </xf>
    <xf numFmtId="0" fontId="2" fillId="0" borderId="0" applyNumberFormat="0" applyFont="0" applyFill="0" applyBorder="0" applyAlignment="0" applyProtection="0"/>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32" fontId="2" fillId="145" borderId="112" applyFont="0">
      <alignment horizontal="right"/>
    </xf>
    <xf numFmtId="0" fontId="27" fillId="0" borderId="0"/>
    <xf numFmtId="332" fontId="2" fillId="145" borderId="112" applyFont="0">
      <alignment horizontal="right"/>
    </xf>
    <xf numFmtId="0" fontId="2" fillId="0" borderId="0" applyNumberFormat="0" applyFont="0" applyFill="0" applyBorder="0" applyAlignment="0" applyProtection="0"/>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145" borderId="112" applyFont="0">
      <alignment horizontal="right"/>
    </xf>
    <xf numFmtId="0" fontId="27" fillId="0" borderId="0"/>
    <xf numFmtId="10" fontId="2" fillId="145" borderId="112" applyFont="0">
      <alignment horizontal="right"/>
    </xf>
    <xf numFmtId="0" fontId="2" fillId="0" borderId="0" applyNumberFormat="0" applyFont="0" applyFill="0" applyBorder="0" applyAlignment="0" applyProtection="0"/>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145" borderId="112" applyFont="0">
      <alignment horizontal="center" wrapText="1"/>
    </xf>
    <xf numFmtId="0" fontId="27" fillId="0" borderId="0"/>
    <xf numFmtId="0" fontId="2" fillId="145" borderId="112" applyFont="0">
      <alignment horizontal="center" wrapText="1"/>
    </xf>
    <xf numFmtId="0" fontId="2" fillId="0" borderId="0" applyNumberFormat="0" applyFont="0" applyFill="0" applyBorder="0" applyAlignment="0" applyProtection="0"/>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49" fontId="2" fillId="145" borderId="112" applyFont="0"/>
    <xf numFmtId="0" fontId="27" fillId="0" borderId="0"/>
    <xf numFmtId="0" fontId="27" fillId="0" borderId="0"/>
    <xf numFmtId="3" fontId="223" fillId="0" borderId="138">
      <alignment vertical="center"/>
    </xf>
    <xf numFmtId="0" fontId="27" fillId="0" borderId="0"/>
    <xf numFmtId="0" fontId="27" fillId="0" borderId="0"/>
    <xf numFmtId="49" fontId="2" fillId="145" borderId="112" applyFont="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305" fontId="2" fillId="146" borderId="112" applyFont="0"/>
    <xf numFmtId="0" fontId="27" fillId="0" borderId="0"/>
    <xf numFmtId="305" fontId="2" fillId="146" borderId="112" applyFont="0"/>
    <xf numFmtId="0" fontId="2" fillId="0" borderId="0" applyNumberFormat="0" applyFont="0" applyFill="0" applyBorder="0" applyAlignment="0" applyProtection="0"/>
    <xf numFmtId="305" fontId="2" fillId="146" borderId="112" applyFont="0"/>
    <xf numFmtId="305" fontId="2" fillId="146" borderId="112" applyFont="0"/>
    <xf numFmtId="305" fontId="2" fillId="146" borderId="112" applyFont="0"/>
    <xf numFmtId="305" fontId="2" fillId="146" borderId="112" applyFont="0"/>
    <xf numFmtId="3" fontId="223" fillId="0" borderId="138">
      <alignment vertical="center"/>
    </xf>
    <xf numFmtId="0" fontId="2" fillId="0" borderId="0" applyNumberFormat="0" applyFont="0" applyFill="0" applyBorder="0" applyAlignment="0" applyProtection="0"/>
    <xf numFmtId="0" fontId="27" fillId="0" borderId="0"/>
    <xf numFmtId="305" fontId="2" fillId="146" borderId="112" applyFont="0"/>
    <xf numFmtId="305" fontId="2" fillId="146" borderId="112" applyFont="0"/>
    <xf numFmtId="305" fontId="2" fillId="146" borderId="112" applyFont="0"/>
    <xf numFmtId="305" fontId="2" fillId="146" borderId="112" applyFo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146" borderId="112" applyFont="0">
      <alignment horizontal="right"/>
    </xf>
    <xf numFmtId="0" fontId="27" fillId="0" borderId="0"/>
    <xf numFmtId="9" fontId="2" fillId="146" borderId="112" applyFont="0">
      <alignment horizontal="right"/>
    </xf>
    <xf numFmtId="0" fontId="2" fillId="0" borderId="0" applyNumberFormat="0" applyFont="0" applyFill="0" applyBorder="0" applyAlignment="0" applyProtection="0"/>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12" fontId="2" fillId="147" borderId="112">
      <alignment vertical="center"/>
    </xf>
    <xf numFmtId="312" fontId="2" fillId="147" borderId="112">
      <alignment vertical="center"/>
    </xf>
    <xf numFmtId="312" fontId="2" fillId="147" borderId="112">
      <alignment vertical="center"/>
    </xf>
    <xf numFmtId="312" fontId="2" fillId="147" borderId="112">
      <alignment vertical="center"/>
    </xf>
    <xf numFmtId="312" fontId="2" fillId="147" borderId="112">
      <alignment vertical="center"/>
    </xf>
    <xf numFmtId="305" fontId="2" fillId="94" borderId="112" applyFont="0">
      <alignment horizontal="right"/>
    </xf>
    <xf numFmtId="0" fontId="27" fillId="0" borderId="0"/>
    <xf numFmtId="305" fontId="2" fillId="94" borderId="112" applyFont="0">
      <alignment horizontal="right"/>
    </xf>
    <xf numFmtId="0" fontId="2" fillId="0" borderId="0" applyNumberFormat="0" applyFont="0" applyFill="0" applyBorder="0" applyAlignment="0" applyProtection="0"/>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 fontId="2" fillId="94" borderId="112" applyFont="0">
      <alignment horizontal="right"/>
    </xf>
    <xf numFmtId="0" fontId="27" fillId="0" borderId="0"/>
    <xf numFmtId="1" fontId="2" fillId="94" borderId="112" applyFont="0">
      <alignment horizontal="right"/>
    </xf>
    <xf numFmtId="0" fontId="2" fillId="0" borderId="0" applyNumberFormat="0" applyFont="0" applyFill="0" applyBorder="0" applyAlignment="0" applyProtection="0"/>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05" fontId="2" fillId="94" borderId="112" applyFont="0"/>
    <xf numFmtId="0" fontId="27" fillId="0" borderId="0"/>
    <xf numFmtId="305" fontId="2" fillId="94" borderId="112" applyFont="0"/>
    <xf numFmtId="0" fontId="2" fillId="0" borderId="0" applyNumberFormat="0" applyFont="0" applyFill="0" applyBorder="0" applyAlignment="0" applyProtection="0"/>
    <xf numFmtId="305" fontId="2" fillId="94" borderId="112" applyFont="0"/>
    <xf numFmtId="305" fontId="2" fillId="94" borderId="112" applyFont="0"/>
    <xf numFmtId="305" fontId="2" fillId="94" borderId="112" applyFont="0"/>
    <xf numFmtId="305" fontId="2" fillId="94" borderId="112" applyFont="0"/>
    <xf numFmtId="3" fontId="223" fillId="0" borderId="138">
      <alignment vertical="center"/>
    </xf>
    <xf numFmtId="0" fontId="2" fillId="0" borderId="0" applyNumberFormat="0" applyFont="0" applyFill="0" applyBorder="0" applyAlignment="0" applyProtection="0"/>
    <xf numFmtId="0" fontId="27" fillId="0" borderId="0"/>
    <xf numFmtId="305" fontId="2" fillId="94" borderId="112" applyFont="0"/>
    <xf numFmtId="305" fontId="2" fillId="94" borderId="112" applyFont="0"/>
    <xf numFmtId="305" fontId="2" fillId="94" borderId="112" applyFont="0"/>
    <xf numFmtId="305" fontId="2" fillId="94" borderId="112" applyFo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61" fontId="2" fillId="94" borderId="112" applyFont="0"/>
    <xf numFmtId="0" fontId="27" fillId="0" borderId="0"/>
    <xf numFmtId="261" fontId="2" fillId="94" borderId="112" applyFont="0"/>
    <xf numFmtId="0" fontId="2" fillId="0" borderId="0" applyNumberFormat="0" applyFont="0" applyFill="0" applyBorder="0" applyAlignment="0" applyProtection="0"/>
    <xf numFmtId="261" fontId="2" fillId="94" borderId="112" applyFont="0"/>
    <xf numFmtId="261" fontId="2" fillId="94" borderId="112" applyFont="0"/>
    <xf numFmtId="261" fontId="2" fillId="94" borderId="112" applyFont="0"/>
    <xf numFmtId="261" fontId="2" fillId="94" borderId="112" applyFont="0"/>
    <xf numFmtId="3" fontId="223" fillId="0" borderId="138">
      <alignment vertical="center"/>
    </xf>
    <xf numFmtId="0" fontId="2" fillId="0" borderId="0" applyNumberFormat="0" applyFont="0" applyFill="0" applyBorder="0" applyAlignment="0" applyProtection="0"/>
    <xf numFmtId="0" fontId="27" fillId="0" borderId="0"/>
    <xf numFmtId="261" fontId="2" fillId="94" borderId="112" applyFont="0"/>
    <xf numFmtId="261" fontId="2" fillId="94" borderId="112" applyFont="0"/>
    <xf numFmtId="261" fontId="2" fillId="94" borderId="112" applyFont="0"/>
    <xf numFmtId="261" fontId="2" fillId="94" borderId="112" applyFo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94" borderId="112" applyFont="0">
      <alignment horizontal="right"/>
    </xf>
    <xf numFmtId="0" fontId="27" fillId="0" borderId="0"/>
    <xf numFmtId="10" fontId="2" fillId="94" borderId="112" applyFont="0">
      <alignment horizontal="right"/>
    </xf>
    <xf numFmtId="0" fontId="2" fillId="0" borderId="0" applyNumberFormat="0" applyFont="0" applyFill="0" applyBorder="0" applyAlignment="0" applyProtection="0"/>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94" borderId="112" applyFont="0">
      <alignment horizontal="right"/>
    </xf>
    <xf numFmtId="0" fontId="27" fillId="0" borderId="0"/>
    <xf numFmtId="9" fontId="2" fillId="94" borderId="112" applyFont="0">
      <alignment horizontal="right"/>
    </xf>
    <xf numFmtId="0" fontId="2" fillId="0" borderId="0" applyNumberFormat="0" applyFont="0" applyFill="0" applyBorder="0" applyAlignment="0" applyProtection="0"/>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32" fontId="2" fillId="94" borderId="112" applyFont="0">
      <alignment horizontal="right"/>
    </xf>
    <xf numFmtId="0" fontId="27" fillId="0" borderId="0"/>
    <xf numFmtId="332" fontId="2" fillId="94" borderId="112" applyFont="0">
      <alignment horizontal="right"/>
    </xf>
    <xf numFmtId="0" fontId="2" fillId="0" borderId="0" applyNumberFormat="0" applyFont="0" applyFill="0" applyBorder="0" applyAlignment="0" applyProtection="0"/>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94" borderId="136" applyFont="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0" fontId="2" fillId="94" borderId="136" applyFont="0">
      <alignment horizontal="right"/>
    </xf>
    <xf numFmtId="0" fontId="2" fillId="0" borderId="0" applyNumberFormat="0" applyFont="0" applyFill="0" applyBorder="0" applyAlignment="0" applyProtection="0"/>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94" borderId="112" applyFont="0">
      <alignment horizontal="center" wrapText="1"/>
      <protection locked="0"/>
    </xf>
    <xf numFmtId="0" fontId="27" fillId="0" borderId="0"/>
    <xf numFmtId="0" fontId="2" fillId="94" borderId="112" applyFont="0">
      <alignment horizontal="center" wrapText="1"/>
      <protection locked="0"/>
    </xf>
    <xf numFmtId="0" fontId="2" fillId="0" borderId="0" applyNumberFormat="0" applyFont="0" applyFill="0" applyBorder="0" applyAlignment="0" applyProtection="0"/>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49" fontId="2" fillId="94" borderId="112" applyFont="0"/>
    <xf numFmtId="0" fontId="27" fillId="0" borderId="0"/>
    <xf numFmtId="0" fontId="27" fillId="0" borderId="0"/>
    <xf numFmtId="3" fontId="223" fillId="0" borderId="138">
      <alignment vertical="center"/>
    </xf>
    <xf numFmtId="0" fontId="27" fillId="0" borderId="0"/>
    <xf numFmtId="0" fontId="27" fillId="0" borderId="0"/>
    <xf numFmtId="49" fontId="2" fillId="94" borderId="112" applyFont="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330" fillId="0" borderId="179" applyNumberFormat="0" applyAlignment="0" applyProtection="0"/>
    <xf numFmtId="0" fontId="331" fillId="0" borderId="179"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Alignment="0" applyProtection="0"/>
    <xf numFmtId="0" fontId="332" fillId="0" borderId="0" applyNumberFormat="0" applyFill="0" applyBorder="0" applyProtection="0"/>
    <xf numFmtId="0" fontId="333" fillId="0" borderId="0" applyNumberFormat="0" applyFill="0" applyBorder="0" applyProtection="0">
      <alignment vertical="top"/>
    </xf>
    <xf numFmtId="0" fontId="334" fillId="0" borderId="134"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34" fillId="0" borderId="134" applyNumberFormat="0" applyProtection="0">
      <alignment horizontal="left" vertical="top"/>
    </xf>
    <xf numFmtId="0" fontId="334" fillId="0" borderId="134" applyNumberFormat="0" applyProtection="0">
      <alignment horizontal="left" vertical="top"/>
    </xf>
    <xf numFmtId="0" fontId="2" fillId="0" borderId="0" applyNumberFormat="0" applyFont="0" applyFill="0" applyBorder="0" applyAlignment="0" applyProtection="0"/>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1" fillId="0" borderId="0" applyNumberFormat="0" applyProtection="0">
      <alignment horizontal="left" vertical="top"/>
    </xf>
    <xf numFmtId="0" fontId="331" fillId="0" borderId="0" applyNumberFormat="0" applyProtection="0">
      <alignment horizontal="right" vertical="top"/>
    </xf>
    <xf numFmtId="0" fontId="330" fillId="0" borderId="0" applyNumberFormat="0" applyProtection="0">
      <alignment horizontal="left" vertical="top"/>
    </xf>
    <xf numFmtId="0" fontId="330" fillId="0" borderId="0" applyNumberFormat="0" applyProtection="0">
      <alignment horizontal="right" vertical="top"/>
    </xf>
    <xf numFmtId="0" fontId="2" fillId="0" borderId="180" applyNumberFormat="0" applyFont="0" applyAlignment="0" applyProtection="0"/>
    <xf numFmtId="0" fontId="2" fillId="0" borderId="181" applyNumberFormat="0" applyFont="0" applyAlignment="0" applyProtection="0"/>
    <xf numFmtId="0" fontId="2" fillId="0" borderId="182" applyNumberFormat="0" applyFont="0" applyAlignment="0" applyProtection="0"/>
    <xf numFmtId="10" fontId="335" fillId="0" borderId="0" applyNumberFormat="0" applyFill="0" applyBorder="0" applyProtection="0">
      <alignment horizontal="right" vertical="top"/>
    </xf>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1" fillId="0" borderId="97" applyNumberFormat="0" applyFill="0" applyAlignment="0" applyProtection="0">
      <alignment vertical="top"/>
    </xf>
    <xf numFmtId="0" fontId="331" fillId="0" borderId="97" applyNumberFormat="0" applyFill="0" applyAlignment="0" applyProtection="0">
      <alignment vertical="top"/>
    </xf>
    <xf numFmtId="350" fontId="286"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2">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0" applyNumberFormat="0" applyFont="0" applyFill="0" applyBorder="0" applyAlignment="0" applyProtection="0"/>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0" applyNumberFormat="0" applyFont="0" applyFill="0" applyBorder="0" applyAlignment="0" applyProtection="0"/>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0" applyNumberFormat="0" applyFont="0" applyFill="0" applyBorder="0" applyAlignment="0" applyProtection="0"/>
    <xf numFmtId="0" fontId="110" fillId="0" borderId="0" applyFill="0" applyBorder="0" applyProtection="0">
      <alignment horizontal="center" vertical="center"/>
    </xf>
    <xf numFmtId="0" fontId="336" fillId="0" borderId="0" applyBorder="0" applyProtection="0">
      <alignment vertical="center"/>
    </xf>
    <xf numFmtId="278" fontId="336" fillId="0" borderId="97" applyBorder="0" applyProtection="0">
      <alignment horizontal="right" vertical="center"/>
    </xf>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337" fillId="148" borderId="0" applyBorder="0" applyProtection="0">
      <alignment horizontal="centerContinuous"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7" fillId="112" borderId="97" applyBorder="0" applyProtection="0">
      <alignment horizontal="centerContinuous"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5" fillId="0" borderId="0" applyBorder="0" applyProtection="0">
      <alignment horizontal="left"/>
    </xf>
    <xf numFmtId="0" fontId="110"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38" fillId="0" borderId="0" applyFill="0" applyBorder="0" applyProtection="0">
      <alignment horizontal="lef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9" fillId="0" borderId="100" applyFill="0" applyBorder="0" applyProtection="0">
      <alignment horizontal="lef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lignment horizontal="centerContinuous"/>
    </xf>
    <xf numFmtId="0" fontId="27" fillId="0" borderId="0"/>
    <xf numFmtId="0" fontId="27" fillId="0" borderId="0"/>
    <xf numFmtId="3" fontId="223" fillId="0" borderId="138">
      <alignment vertical="center"/>
    </xf>
    <xf numFmtId="0" fontId="339" fillId="68"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99" fillId="132" borderId="183" applyNumberFormat="0" applyFont="0">
      <alignment horizontal="center" vertical="center"/>
    </xf>
    <xf numFmtId="0" fontId="46" fillId="11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46" fillId="0" borderId="0" applyFill="0" applyBorder="0" applyAlignment="0"/>
    <xf numFmtId="296" fontId="46" fillId="0" borderId="0" applyFill="0" applyBorder="0" applyAlignme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258"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255" fontId="46" fillId="0" borderId="0" applyFill="0" applyBorder="0" applyAlignment="0"/>
    <xf numFmtId="255" fontId="46"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27" fillId="0" borderId="0"/>
    <xf numFmtId="0" fontId="27" fillId="0" borderId="0"/>
    <xf numFmtId="0" fontId="27" fillId="0" borderId="0"/>
    <xf numFmtId="49" fontId="2" fillId="0" borderId="0"/>
    <xf numFmtId="351" fontId="62" fillId="68" borderId="135" applyNumberFormat="0" applyBorder="0" applyAlignment="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340"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4"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41" fillId="149" borderId="0" applyNumberFormat="0">
      <alignment horizontal="left"/>
    </xf>
    <xf numFmtId="0" fontId="341" fillId="149" borderId="0" applyNumberFormat="0">
      <alignment horizontal="left"/>
    </xf>
    <xf numFmtId="0" fontId="341" fillId="149" borderId="0" applyNumberFormat="0">
      <alignment horizontal="left"/>
    </xf>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37" fontId="242"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52" fontId="342" fillId="0" borderId="0">
      <protection locked="0"/>
    </xf>
    <xf numFmtId="352" fontId="342" fillId="0" borderId="0">
      <protection locked="0"/>
    </xf>
    <xf numFmtId="0" fontId="27" fillId="0" borderId="0"/>
    <xf numFmtId="0" fontId="93" fillId="0" borderId="0" applyNumberForma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55" fillId="0" borderId="39" applyNumberFormat="0" applyFill="0" applyAlignment="0" applyProtection="0"/>
    <xf numFmtId="0" fontId="27" fillId="0" borderId="0"/>
    <xf numFmtId="0" fontId="27" fillId="0" borderId="0"/>
    <xf numFmtId="0" fontId="27" fillId="0" borderId="0"/>
    <xf numFmtId="0" fontId="56" fillId="0" borderId="40" applyNumberFormat="0" applyFill="0" applyAlignment="0" applyProtection="0"/>
    <xf numFmtId="0" fontId="27" fillId="0" borderId="0"/>
    <xf numFmtId="0" fontId="27" fillId="0" borderId="0"/>
    <xf numFmtId="0" fontId="27" fillId="0" borderId="0"/>
    <xf numFmtId="0" fontId="57" fillId="0" borderId="41" applyNumberFormat="0" applyFill="0" applyAlignment="0" applyProtection="0"/>
    <xf numFmtId="0" fontId="27" fillId="0" borderId="0"/>
    <xf numFmtId="0" fontId="27" fillId="0" borderId="0"/>
    <xf numFmtId="0" fontId="27" fillId="0" borderId="0"/>
    <xf numFmtId="0" fontId="57" fillId="0" borderId="0" applyNumberFormat="0" applyFill="0" applyBorder="0" applyAlignment="0" applyProtection="0"/>
    <xf numFmtId="0" fontId="27" fillId="0" borderId="0"/>
    <xf numFmtId="0" fontId="27" fillId="0" borderId="0"/>
    <xf numFmtId="0" fontId="27" fillId="0" borderId="0"/>
    <xf numFmtId="0" fontId="343" fillId="150" borderId="0">
      <alignment horizontal="centerContinuous"/>
    </xf>
    <xf numFmtId="0" fontId="344" fillId="63" borderId="0" applyNumberFormat="0" applyBorder="0" applyAlignment="0">
      <alignment horizontal="center"/>
    </xf>
    <xf numFmtId="0" fontId="345" fillId="0" borderId="132"/>
    <xf numFmtId="0" fontId="27" fillId="0" borderId="0"/>
    <xf numFmtId="0" fontId="345" fillId="0" borderId="132"/>
    <xf numFmtId="0" fontId="27" fillId="0" borderId="0"/>
    <xf numFmtId="0" fontId="345" fillId="0" borderId="132"/>
    <xf numFmtId="0" fontId="27" fillId="0" borderId="0"/>
    <xf numFmtId="0" fontId="345" fillId="0" borderId="132"/>
    <xf numFmtId="0" fontId="345" fillId="0" borderId="132"/>
    <xf numFmtId="247" fontId="267" fillId="0" borderId="0"/>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184" applyNumberFormat="0" applyFill="0" applyAlignment="0" applyProtection="0"/>
    <xf numFmtId="0" fontId="94" fillId="0" borderId="184" applyNumberFormat="0" applyFill="0" applyAlignment="0" applyProtection="0"/>
    <xf numFmtId="0" fontId="94" fillId="0" borderId="184" applyNumberFormat="0" applyFill="0" applyAlignment="0" applyProtection="0"/>
    <xf numFmtId="0" fontId="94" fillId="0" borderId="184" applyNumberFormat="0" applyFill="0" applyAlignment="0" applyProtection="0"/>
    <xf numFmtId="0" fontId="47" fillId="0" borderId="184" applyNumberFormat="0" applyFill="0" applyAlignment="0" applyProtection="0"/>
    <xf numFmtId="0" fontId="47"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47" fillId="0" borderId="184" applyNumberFormat="0" applyFill="0" applyAlignment="0" applyProtection="0"/>
    <xf numFmtId="3" fontId="223" fillId="0" borderId="138">
      <alignment vertical="center"/>
    </xf>
    <xf numFmtId="0" fontId="47"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47" fillId="0" borderId="184" applyNumberFormat="0" applyFill="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47" fillId="0" borderId="184" applyNumberFormat="0" applyFill="0" applyAlignment="0" applyProtection="0"/>
    <xf numFmtId="0" fontId="2" fillId="0" borderId="0" applyNumberFormat="0" applyFont="0" applyFill="0" applyBorder="0" applyAlignment="0" applyProtection="0"/>
    <xf numFmtId="0" fontId="94"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184" applyNumberFormat="0" applyFill="0" applyAlignment="0" applyProtection="0"/>
    <xf numFmtId="0" fontId="94" fillId="0" borderId="184" applyNumberFormat="0" applyFill="0" applyAlignment="0" applyProtection="0"/>
    <xf numFmtId="0" fontId="94" fillId="0" borderId="184" applyNumberFormat="0" applyFill="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47" fillId="0" borderId="184" applyNumberFormat="0" applyFill="0" applyAlignment="0" applyProtection="0"/>
    <xf numFmtId="0" fontId="47" fillId="0" borderId="184" applyNumberFormat="0" applyFill="0" applyAlignment="0" applyProtection="0"/>
    <xf numFmtId="0" fontId="47" fillId="0" borderId="184" applyNumberFormat="0" applyFill="0" applyAlignment="0" applyProtection="0"/>
    <xf numFmtId="38" fontId="215" fillId="0" borderId="185">
      <alignment horizontal="right"/>
    </xf>
    <xf numFmtId="0" fontId="286" fillId="0" borderId="186" applyProtection="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111" fillId="69" borderId="0">
      <alignment horizontal="center"/>
    </xf>
    <xf numFmtId="0" fontId="111" fillId="69" borderId="0">
      <alignment horizontal="center"/>
    </xf>
    <xf numFmtId="3" fontId="223" fillId="0" borderId="138">
      <alignment vertical="center"/>
    </xf>
    <xf numFmtId="0" fontId="346" fillId="105" borderId="0" applyNumberFormat="0" applyBorder="0"/>
    <xf numFmtId="0" fontId="199" fillId="0" borderId="187" applyNumberFormat="0" applyFont="0" applyFill="0" applyAlignment="0"/>
    <xf numFmtId="0" fontId="347" fillId="0" borderId="135" applyNumberFormat="0" applyFill="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193" fillId="0" borderId="58" applyNumberFormat="0" applyBorder="0">
      <protection locked="0"/>
    </xf>
    <xf numFmtId="37" fontId="348" fillId="112" borderId="0"/>
    <xf numFmtId="37" fontId="174" fillId="151" borderId="112" applyNumberFormat="0" applyAlignment="0" applyProtection="0"/>
    <xf numFmtId="0" fontId="2" fillId="0" borderId="0" applyNumberFormat="0" applyFont="0" applyFill="0" applyBorder="0" applyAlignment="0" applyProtection="0"/>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3" fontId="223" fillId="0" borderId="138">
      <alignment vertical="center"/>
    </xf>
    <xf numFmtId="0" fontId="2" fillId="0" borderId="0" applyNumberFormat="0" applyFont="0" applyFill="0" applyBorder="0" applyAlignment="0" applyProtection="0"/>
    <xf numFmtId="0" fontId="162" fillId="0" borderId="0" applyNumberFormat="0" applyFill="0" applyBorder="0" applyAlignment="0" applyProtection="0"/>
    <xf numFmtId="0" fontId="27" fillId="0" borderId="0"/>
    <xf numFmtId="0" fontId="27" fillId="0" borderId="0"/>
    <xf numFmtId="222" fontId="349"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lignment horizontal="fill"/>
    </xf>
    <xf numFmtId="37" fontId="350" fillId="0" borderId="97">
      <alignment horizontal="center"/>
    </xf>
    <xf numFmtId="43" fontId="2" fillId="0" borderId="0" applyNumberFormat="0" applyFont="0" applyBorder="0" applyAlignment="0">
      <protection locked="0"/>
    </xf>
    <xf numFmtId="2" fontId="348" fillId="112" borderId="0" applyNumberFormat="0" applyFill="0" applyBorder="0" applyAlignment="0" applyProtection="0"/>
    <xf numFmtId="353" fontId="351" fillId="112" borderId="0" applyNumberFormat="0" applyFill="0" applyBorder="0" applyAlignment="0" applyProtection="0"/>
    <xf numFmtId="37" fontId="352" fillId="111" borderId="0" applyNumberFormat="0" applyFill="0" applyBorder="0" applyAlignment="0"/>
    <xf numFmtId="0" fontId="164" fillId="112" borderId="0" applyNumberFormat="0" applyBorder="0" applyAlignment="0"/>
    <xf numFmtId="0" fontId="2" fillId="0" borderId="131"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131"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39" fontId="2" fillId="0" borderId="0"/>
    <xf numFmtId="2" fontId="247" fillId="69" borderId="112"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165" fontId="353" fillId="69" borderId="100">
      <alignment horizont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54" fontId="8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 fillId="0" borderId="0" applyNumberFormat="0" applyFont="0" applyFill="0" applyBorder="0" applyAlignment="0" applyProtection="0"/>
    <xf numFmtId="3" fontId="223" fillId="0" borderId="138">
      <alignment vertical="center"/>
    </xf>
    <xf numFmtId="355" fontId="2" fillId="0" borderId="0" applyFont="0" applyFill="0" applyBorder="0" applyAlignment="0" applyProtection="0"/>
    <xf numFmtId="356" fontId="268" fillId="0" borderId="0">
      <protection locked="0"/>
    </xf>
    <xf numFmtId="0" fontId="27" fillId="0" borderId="0"/>
    <xf numFmtId="0" fontId="27" fillId="0" borderId="0"/>
    <xf numFmtId="0" fontId="27" fillId="0" borderId="0"/>
    <xf numFmtId="0" fontId="41" fillId="64" borderId="37" applyNumberFormat="0" applyAlignment="0" applyProtection="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57" fontId="2" fillId="0" borderId="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354" fillId="110" borderId="0"/>
    <xf numFmtId="0" fontId="2"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60" fillId="97" borderId="0">
      <alignment horizontal="right"/>
    </xf>
    <xf numFmtId="0" fontId="355" fillId="74" borderId="97"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10" fillId="0" borderId="0">
      <alignment horizontal="center"/>
    </xf>
    <xf numFmtId="0" fontId="27" fillId="0" borderId="0"/>
    <xf numFmtId="3" fontId="223" fillId="0" borderId="138">
      <alignment vertical="center"/>
    </xf>
    <xf numFmtId="0" fontId="323" fillId="0" borderId="0" applyProtection="0">
      <alignment horizontal="center"/>
    </xf>
    <xf numFmtId="0" fontId="27" fillId="0" borderId="0"/>
    <xf numFmtId="3" fontId="223" fillId="0" borderId="138">
      <alignment vertical="center"/>
    </xf>
    <xf numFmtId="0" fontId="2" fillId="0" borderId="0" applyNumberFormat="0" applyFont="0" applyFill="0" applyBorder="0" applyAlignment="0" applyProtection="0"/>
    <xf numFmtId="0" fontId="356" fillId="0" borderId="0" applyProtection="0">
      <alignment horizontal="center"/>
    </xf>
    <xf numFmtId="0" fontId="27" fillId="0" borderId="0"/>
    <xf numFmtId="3" fontId="223" fillId="0" borderId="138">
      <alignment vertical="center"/>
    </xf>
    <xf numFmtId="0" fontId="62" fillId="0" borderId="0" applyNumberFormat="0" applyFill="0" applyBorder="0" applyProtection="0">
      <alignment horizontal="left"/>
    </xf>
    <xf numFmtId="332" fontId="174" fillId="0" borderId="0" applyNumberFormat="0" applyFont="0" applyFill="0" applyBorder="0" applyProtection="0">
      <alignment vertical="top" wrapText="1"/>
    </xf>
    <xf numFmtId="0" fontId="220" fillId="0" borderId="0" applyNumberFormat="0" applyFill="0" applyBorder="0" applyProtection="0">
      <alignment horizontal="right"/>
    </xf>
    <xf numFmtId="0" fontId="193" fillId="0" borderId="0" applyNumberFormat="0" applyFill="0" applyBorder="0" applyProtection="0">
      <alignment horizontal="center"/>
    </xf>
    <xf numFmtId="15" fontId="193" fillId="0" borderId="0" applyFill="0" applyBorder="0" applyProtection="0">
      <alignment horizontal="center"/>
    </xf>
    <xf numFmtId="358" fontId="111" fillId="0" borderId="0"/>
    <xf numFmtId="358" fontId="111" fillId="0" borderId="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62" fillId="0" borderId="188" applyNumberFormat="0"/>
    <xf numFmtId="14" fontId="174" fillId="0" borderId="0" applyFont="0" applyFill="0" applyBorder="0" applyProtection="0"/>
    <xf numFmtId="16" fontId="174" fillId="0" borderId="0" applyFont="0" applyFill="0" applyBorder="0" applyProtection="0"/>
    <xf numFmtId="3" fontId="223" fillId="0" borderId="138">
      <alignment vertical="center"/>
    </xf>
    <xf numFmtId="359" fontId="357" fillId="0" borderId="97" applyBorder="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32"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0" borderId="0" applyNumberFormat="0" applyFont="0" applyBorder="0" applyAlignment="0"/>
    <xf numFmtId="0" fontId="359" fillId="0" borderId="0"/>
    <xf numFmtId="0" fontId="11" fillId="0" borderId="0" applyNumberFormat="0" applyFill="0" applyBorder="0" applyAlignment="0" applyProtection="0">
      <alignment vertical="top"/>
      <protection locked="0"/>
    </xf>
    <xf numFmtId="209" fontId="359" fillId="0" borderId="0" applyFont="0" applyFill="0" applyBorder="0" applyAlignment="0" applyProtection="0"/>
    <xf numFmtId="210" fontId="359" fillId="0" borderId="0" applyFont="0" applyFill="0" applyBorder="0" applyAlignment="0" applyProtection="0"/>
    <xf numFmtId="208" fontId="359" fillId="0" borderId="0" applyFont="0" applyFill="0" applyBorder="0" applyAlignment="0" applyProtection="0"/>
    <xf numFmtId="211" fontId="359"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6" fillId="0" borderId="0" applyFont="0" applyFill="0" applyBorder="0" applyAlignment="0" applyProtection="0"/>
    <xf numFmtId="0" fontId="36" fillId="0" borderId="0" applyFont="0" applyFill="0" applyBorder="0" applyAlignment="0" applyProtection="0"/>
    <xf numFmtId="0" fontId="26" fillId="0" borderId="0"/>
    <xf numFmtId="0" fontId="27" fillId="0" borderId="0"/>
    <xf numFmtId="0" fontId="27" fillId="0" borderId="0"/>
    <xf numFmtId="195" fontId="26" fillId="0" borderId="0" applyFont="0" applyFill="0" applyBorder="0" applyAlignment="0" applyProtection="0"/>
    <xf numFmtId="194" fontId="26" fillId="0" borderId="0" applyFont="0" applyFill="0" applyBorder="0" applyAlignment="0" applyProtection="0"/>
    <xf numFmtId="0" fontId="360" fillId="0" borderId="0" applyNumberFormat="0" applyFill="0" applyBorder="0" applyAlignment="0" applyProtection="0"/>
    <xf numFmtId="3" fontId="2" fillId="74" borderId="112" applyFont="0">
      <alignment horizontal="right" vertical="center"/>
      <protection locked="0"/>
    </xf>
    <xf numFmtId="0" fontId="62" fillId="69" borderId="115" applyFont="0" applyBorder="0">
      <alignment horizontal="center" wrapText="1"/>
    </xf>
    <xf numFmtId="0" fontId="161" fillId="69" borderId="100" applyNumberFormat="0" applyFill="0" applyBorder="0" applyAlignment="0" applyProtection="0">
      <alignment horizontal="left"/>
    </xf>
    <xf numFmtId="0" fontId="1" fillId="0" borderId="0"/>
    <xf numFmtId="0" fontId="188" fillId="0" borderId="189"/>
    <xf numFmtId="245" fontId="190" fillId="0" borderId="19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248"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0" fontId="197" fillId="109" borderId="147" applyNumberFormat="0" applyAlignment="0" applyProtection="0"/>
    <xf numFmtId="0" fontId="197" fillId="109" borderId="147" applyNumberFormat="0" applyAlignment="0" applyProtection="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253" fontId="111" fillId="0" borderId="147" applyNumberFormat="0" applyFont="0" applyFill="0" applyAlignment="0">
      <alignment vertical="center"/>
    </xf>
    <xf numFmtId="0" fontId="111" fillId="0" borderId="147" applyNumberFormat="0" applyFont="0" applyFill="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215" fillId="0" borderId="1" applyNumberFormat="0" applyFont="0" applyFill="0" applyAlignment="0" applyProtection="0"/>
    <xf numFmtId="0" fontId="163" fillId="0" borderId="100" applyNumberFormat="0" applyFont="0" applyFill="0" applyAlignment="0" applyProtection="0"/>
    <xf numFmtId="0" fontId="163" fillId="0" borderId="100" applyNumberFormat="0" applyFont="0" applyFill="0" applyAlignment="0" applyProtection="0"/>
    <xf numFmtId="0" fontId="163" fillId="0" borderId="100" applyNumberFormat="0" applyFont="0" applyFill="0" applyAlignment="0" applyProtection="0"/>
    <xf numFmtId="0" fontId="163" fillId="0" borderId="189" applyNumberFormat="0" applyFont="0" applyFill="0" applyAlignment="0" applyProtection="0"/>
    <xf numFmtId="0" fontId="163" fillId="0" borderId="189"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3" fontId="62" fillId="41" borderId="100">
      <protection hidden="1"/>
    </xf>
    <xf numFmtId="0" fontId="218" fillId="0" borderId="100" applyBorder="0"/>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vertical="center"/>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202" fontId="223"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0" fontId="234" fillId="0" borderId="135" applyNumberFormat="0" applyFill="0" applyBorder="0" applyAlignment="0" applyProtection="0">
      <alignment horizontal="center"/>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 fillId="0" borderId="0" applyFont="0" applyFill="0" applyBorder="0" applyAlignment="0" applyProtection="0"/>
    <xf numFmtId="42" fontId="2" fillId="0" borderId="0" applyFont="0" applyFill="0" applyBorder="0" applyAlignment="0" applyProtection="0"/>
    <xf numFmtId="268" fontId="176" fillId="0" borderId="0" applyFont="0" applyFill="0" applyBorder="0" applyAlignment="0" applyProtection="0">
      <alignment horizontal="righ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0" fontId="246" fillId="121" borderId="112" applyNumberFormat="0" applyBorder="0" applyAlignment="0">
      <alignment horizontal="center"/>
      <protection locked="0"/>
    </xf>
    <xf numFmtId="0" fontId="246" fillId="121" borderId="112" applyNumberFormat="0" applyBorder="0" applyAlignment="0">
      <alignment horizontal="center"/>
      <protection locked="0"/>
    </xf>
    <xf numFmtId="3" fontId="247" fillId="122" borderId="135" applyNumberFormat="0" applyBorder="0" applyAlignment="0" applyProtection="0">
      <protection hidden="1"/>
    </xf>
    <xf numFmtId="282" fontId="2" fillId="0" borderId="0" applyFont="0" applyFill="0" applyBorder="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62" fillId="114" borderId="134" applyAlignment="0" applyProtection="0"/>
    <xf numFmtId="0" fontId="62" fillId="114" borderId="134" applyAlignment="0" applyProtection="0"/>
    <xf numFmtId="0" fontId="62" fillId="114" borderId="134" applyAlignment="0" applyProtection="0"/>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4" fillId="0" borderId="134">
      <alignment horizontal="left" vertical="center"/>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0" borderId="0" applyNumberFormat="0" applyFont="0" applyFill="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2" fontId="247" fillId="130" borderId="190" applyNumberFormat="0" applyBorder="0" applyAlignment="0" applyProtection="0">
      <alignment horizontal="center"/>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49" fontId="2" fillId="71" borderId="112" applyFont="0" applyAlignment="0">
      <protection locked="0"/>
    </xf>
    <xf numFmtId="49" fontId="2" fillId="71" borderId="112" applyFont="0" applyAlignment="0">
      <protection locked="0"/>
    </xf>
    <xf numFmtId="318" fontId="174" fillId="0" borderId="190" applyBorder="0"/>
    <xf numFmtId="254" fontId="242" fillId="97" borderId="190" applyBorder="0"/>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2" fontId="247" fillId="108" borderId="112" applyNumberFormat="0" applyBorder="0" applyAlignment="0">
      <protection locked="0"/>
    </xf>
    <xf numFmtId="3" fontId="223" fillId="0" borderId="138">
      <alignment vertical="center"/>
    </xf>
    <xf numFmtId="37" fontId="215" fillId="0" borderId="0" applyNumberFormat="0" applyFill="0" applyAlignment="0"/>
    <xf numFmtId="0" fontId="297" fillId="105" borderId="136">
      <alignment horizontal="center" vertical="top" wrapText="1"/>
    </xf>
    <xf numFmtId="0" fontId="297" fillId="105" borderId="136">
      <alignment horizontal="center" vertical="top" wrapText="1"/>
    </xf>
    <xf numFmtId="0" fontId="297" fillId="105" borderId="136">
      <alignment horizontal="center" vertical="top" wrapText="1"/>
    </xf>
    <xf numFmtId="0" fontId="297" fillId="105" borderId="136">
      <alignment horizontal="center" vertical="top" wrapText="1"/>
    </xf>
    <xf numFmtId="0" fontId="2" fillId="0" borderId="134"/>
    <xf numFmtId="0" fontId="2" fillId="0" borderId="134"/>
    <xf numFmtId="0" fontId="2" fillId="0" borderId="134"/>
    <xf numFmtId="0" fontId="2" fillId="0" borderId="134"/>
    <xf numFmtId="0" fontId="62" fillId="70" borderId="115"/>
    <xf numFmtId="0" fontId="62" fillId="70" borderId="115"/>
    <xf numFmtId="0" fontId="62" fillId="70" borderId="115"/>
    <xf numFmtId="0" fontId="62" fillId="70" borderId="115"/>
    <xf numFmtId="0" fontId="62" fillId="0" borderId="132"/>
    <xf numFmtId="0" fontId="62" fillId="0" borderId="132"/>
    <xf numFmtId="0" fontId="62" fillId="0" borderId="132"/>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0" fontId="297" fillId="133" borderId="136">
      <alignment horizontal="center" vertical="top"/>
    </xf>
    <xf numFmtId="0" fontId="297" fillId="133" borderId="136">
      <alignment horizontal="center" vertical="top"/>
    </xf>
    <xf numFmtId="0" fontId="62" fillId="0" borderId="115"/>
    <xf numFmtId="0" fontId="62" fillId="0" borderId="115"/>
    <xf numFmtId="0" fontId="62" fillId="0" borderId="115"/>
    <xf numFmtId="0" fontId="62" fillId="0" borderId="115"/>
    <xf numFmtId="0" fontId="2" fillId="0" borderId="136"/>
    <xf numFmtId="0" fontId="2" fillId="0" borderId="136"/>
    <xf numFmtId="0" fontId="2" fillId="0" borderId="136"/>
    <xf numFmtId="0" fontId="2" fillId="0" borderId="136"/>
    <xf numFmtId="0" fontId="2" fillId="0" borderId="136"/>
    <xf numFmtId="0" fontId="298" fillId="70" borderId="135"/>
    <xf numFmtId="0" fontId="298" fillId="70" borderId="135"/>
    <xf numFmtId="0" fontId="2" fillId="0" borderId="132">
      <alignment horizontal="center"/>
    </xf>
    <xf numFmtId="0" fontId="2" fillId="0" borderId="132">
      <alignment horizontal="center"/>
    </xf>
    <xf numFmtId="0" fontId="2" fillId="0" borderId="132">
      <alignment horizontal="center"/>
    </xf>
    <xf numFmtId="0" fontId="2" fillId="0" borderId="131">
      <alignment horizontal="center"/>
    </xf>
    <xf numFmtId="0" fontId="2" fillId="0" borderId="131">
      <alignment horizontal="center"/>
    </xf>
    <xf numFmtId="0" fontId="2" fillId="0" borderId="131">
      <alignment horizontal="center"/>
    </xf>
    <xf numFmtId="0" fontId="2" fillId="0" borderId="131">
      <alignment horizontal="center"/>
    </xf>
    <xf numFmtId="0" fontId="2" fillId="0" borderId="133">
      <alignment horizontal="center"/>
    </xf>
    <xf numFmtId="0" fontId="2" fillId="0" borderId="133">
      <alignment horizontal="center"/>
    </xf>
    <xf numFmtId="0" fontId="297" fillId="133" borderId="136">
      <alignment horizontal="center" vertical="top" wrapText="1"/>
    </xf>
    <xf numFmtId="0" fontId="297" fillId="133" borderId="136">
      <alignment horizontal="center" vertical="top" wrapText="1"/>
    </xf>
    <xf numFmtId="0" fontId="297" fillId="133" borderId="136">
      <alignment horizontal="center" vertical="top" wrapText="1"/>
    </xf>
    <xf numFmtId="0" fontId="297" fillId="133" borderId="136">
      <alignment horizontal="center" vertical="top" wrapText="1"/>
    </xf>
    <xf numFmtId="3" fontId="2" fillId="0" borderId="134"/>
    <xf numFmtId="3" fontId="2" fillId="0" borderId="134"/>
    <xf numFmtId="3" fontId="2" fillId="0" borderId="134"/>
    <xf numFmtId="3" fontId="2" fillId="0" borderId="134"/>
    <xf numFmtId="0" fontId="62" fillId="70" borderId="115">
      <alignment horizontal="center"/>
    </xf>
    <xf numFmtId="0" fontId="62" fillId="70" borderId="115">
      <alignment horizontal="center"/>
    </xf>
    <xf numFmtId="0" fontId="62" fillId="70" borderId="115">
      <alignment horizontal="center"/>
    </xf>
    <xf numFmtId="0" fontId="62" fillId="70" borderId="115">
      <alignment horizontal="center"/>
    </xf>
    <xf numFmtId="0" fontId="62" fillId="70" borderId="134">
      <alignment horizontal="center"/>
    </xf>
    <xf numFmtId="0" fontId="62" fillId="70" borderId="134">
      <alignment horizontal="center"/>
    </xf>
    <xf numFmtId="0" fontId="62" fillId="70" borderId="136">
      <alignment horizontal="center"/>
    </xf>
    <xf numFmtId="0" fontId="62" fillId="70" borderId="136">
      <alignment horizontal="center"/>
    </xf>
    <xf numFmtId="0" fontId="62" fillId="70" borderId="136">
      <alignment horizontal="center"/>
    </xf>
    <xf numFmtId="0" fontId="62" fillId="70" borderId="136">
      <alignment horizontal="center"/>
    </xf>
    <xf numFmtId="0" fontId="62" fillId="70" borderId="132">
      <alignment horizontal="left" vertical="top"/>
    </xf>
    <xf numFmtId="0" fontId="62" fillId="70" borderId="132">
      <alignment horizontal="left" vertical="top"/>
    </xf>
    <xf numFmtId="0" fontId="62" fillId="70" borderId="132">
      <alignment horizontal="left" vertical="top"/>
    </xf>
    <xf numFmtId="0" fontId="297" fillId="133" borderId="134">
      <alignment horizontal="center" vertical="center"/>
    </xf>
    <xf numFmtId="0" fontId="297" fillId="133" borderId="134">
      <alignment horizontal="center" vertical="center"/>
    </xf>
    <xf numFmtId="0" fontId="297" fillId="133" borderId="136">
      <alignment horizontal="center" vertical="center"/>
    </xf>
    <xf numFmtId="0" fontId="297" fillId="133" borderId="136">
      <alignment horizontal="center" vertical="center"/>
    </xf>
    <xf numFmtId="0" fontId="297" fillId="133" borderId="136">
      <alignment horizontal="center" vertical="center"/>
    </xf>
    <xf numFmtId="0" fontId="297" fillId="133" borderId="136">
      <alignment horizontal="center" vertical="center"/>
    </xf>
    <xf numFmtId="0" fontId="297" fillId="105" borderId="115">
      <alignment horizontal="center" vertical="center"/>
    </xf>
    <xf numFmtId="0" fontId="297" fillId="105" borderId="115">
      <alignment horizontal="center" vertical="center"/>
    </xf>
    <xf numFmtId="0" fontId="297" fillId="105" borderId="115">
      <alignment horizontal="center" vertical="center"/>
    </xf>
    <xf numFmtId="0" fontId="297" fillId="105" borderId="115">
      <alignment horizontal="center" vertical="center"/>
    </xf>
    <xf numFmtId="0" fontId="297" fillId="105" borderId="134">
      <alignment horizontal="center" vertical="center"/>
    </xf>
    <xf numFmtId="0" fontId="297" fillId="105" borderId="134">
      <alignment horizontal="center" vertical="center"/>
    </xf>
    <xf numFmtId="0" fontId="297" fillId="105" borderId="136">
      <alignment horizontal="center" vertical="center"/>
    </xf>
    <xf numFmtId="0" fontId="297" fillId="105" borderId="136">
      <alignment horizontal="center" vertical="center"/>
    </xf>
    <xf numFmtId="0" fontId="297" fillId="105" borderId="136">
      <alignment horizontal="center" vertical="center"/>
    </xf>
    <xf numFmtId="0" fontId="297" fillId="105" borderId="136">
      <alignment horizontal="center" vertical="center"/>
    </xf>
    <xf numFmtId="0" fontId="2" fillId="0" borderId="131"/>
    <xf numFmtId="0" fontId="2" fillId="0" borderId="131"/>
    <xf numFmtId="0" fontId="2" fillId="0" borderId="131"/>
    <xf numFmtId="0" fontId="2" fillId="0" borderId="131"/>
    <xf numFmtId="0" fontId="2" fillId="0" borderId="133"/>
    <xf numFmtId="0" fontId="2" fillId="0" borderId="133"/>
    <xf numFmtId="0" fontId="2" fillId="0" borderId="0" applyNumberFormat="0" applyFont="0" applyFill="0" applyBorder="0" applyAlignment="0" applyProtection="0"/>
    <xf numFmtId="0" fontId="300" fillId="0" borderId="190"/>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173" fontId="247" fillId="135" borderId="190" applyNumberFormat="0" applyBorder="0" applyAlignment="0" applyProtection="0">
      <alignment horizontal="center"/>
      <protection hidden="1"/>
    </xf>
    <xf numFmtId="3" fontId="301" fillId="57" borderId="112" applyNumberFormat="0" applyBorder="0" applyAlignment="0" applyProtection="0">
      <protection hidden="1"/>
    </xf>
    <xf numFmtId="3" fontId="302" fillId="136" borderId="135" applyNumberFormat="0" applyBorder="0" applyAlignment="0" applyProtection="0">
      <protection hidden="1"/>
    </xf>
    <xf numFmtId="0" fontId="36" fillId="132" borderId="190" applyNumberFormat="0" applyFont="0" applyBorder="0" applyAlignment="0" applyProtection="0">
      <alignment horizontal="center"/>
    </xf>
    <xf numFmtId="0" fontId="36" fillId="132" borderId="190" applyNumberFormat="0" applyFont="0" applyBorder="0" applyAlignment="0" applyProtection="0">
      <alignment horizontal="center"/>
    </xf>
    <xf numFmtId="0" fontId="36" fillId="97" borderId="190" applyNumberFormat="0" applyFont="0" applyBorder="0" applyAlignment="0" applyProtection="0">
      <alignment horizontal="center"/>
    </xf>
    <xf numFmtId="0" fontId="36" fillId="97" borderId="190" applyNumberFormat="0" applyFont="0" applyBorder="0" applyAlignment="0" applyProtection="0">
      <alignment horizontal="center"/>
    </xf>
    <xf numFmtId="0" fontId="174" fillId="0" borderId="171" applyNumberFormat="0" applyAlignment="0" applyProtection="0"/>
    <xf numFmtId="0" fontId="27" fillId="0" borderId="0"/>
    <xf numFmtId="0" fontId="63" fillId="69" borderId="100">
      <alignment horizontal="center"/>
    </xf>
    <xf numFmtId="0" fontId="58" fillId="0" borderId="1">
      <alignment horizontal="center"/>
    </xf>
    <xf numFmtId="0" fontId="62" fillId="93" borderId="100" applyNumberFormat="0" applyBorder="0" applyAlignment="0"/>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0" fontId="311" fillId="45" borderId="112"/>
    <xf numFmtId="0" fontId="2" fillId="0" borderId="174">
      <alignment vertical="center"/>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 fontId="2" fillId="69" borderId="112" applyFont="0">
      <alignment horizontal="right"/>
    </xf>
    <xf numFmtId="3" fontId="2" fillId="69" borderId="112" applyFont="0">
      <alignment horizontal="right"/>
    </xf>
    <xf numFmtId="3" fontId="2" fillId="69" borderId="112" applyFont="0">
      <alignment horizontal="right" vertical="center"/>
    </xf>
    <xf numFmtId="3" fontId="2" fillId="69" borderId="112" applyFont="0">
      <alignment horizontal="right" vertical="center"/>
    </xf>
    <xf numFmtId="3" fontId="2" fillId="69" borderId="112" applyFont="0">
      <alignment horizontal="right" vertical="center"/>
    </xf>
    <xf numFmtId="3" fontId="2" fillId="69" borderId="112" applyFont="0">
      <alignment horizontal="right" vertical="center"/>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 fontId="2" fillId="68" borderId="134" applyBorder="0"/>
    <xf numFmtId="3" fontId="2" fillId="68" borderId="134" applyBorder="0"/>
    <xf numFmtId="3" fontId="2" fillId="68" borderId="134" applyBorder="0"/>
    <xf numFmtId="3" fontId="2" fillId="68" borderId="134" applyBorder="0"/>
    <xf numFmtId="3" fontId="2" fillId="68" borderId="134" applyBorder="0"/>
    <xf numFmtId="2" fontId="327" fillId="0" borderId="190" applyNumberFormat="0" applyFill="0" applyBorder="0" applyAlignment="0" applyProtection="0">
      <alignment horizontal="center"/>
      <protection locked="0"/>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49" fontId="2" fillId="145" borderId="112" applyFont="0"/>
    <xf numFmtId="49" fontId="2" fillId="145"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312" fontId="2" fillId="147" borderId="112">
      <alignment vertical="center"/>
    </xf>
    <xf numFmtId="312" fontId="2" fillId="147" borderId="112">
      <alignment vertical="center"/>
    </xf>
    <xf numFmtId="312" fontId="2" fillId="147" borderId="112">
      <alignment vertical="center"/>
    </xf>
    <xf numFmtId="312" fontId="2" fillId="147" borderId="112">
      <alignment vertical="center"/>
    </xf>
    <xf numFmtId="312" fontId="2" fillId="147" borderId="112">
      <alignment vertical="center"/>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49" fontId="2" fillId="94" borderId="112" applyFont="0"/>
    <xf numFmtId="49" fontId="2" fillId="94" borderId="112" applyFont="0"/>
    <xf numFmtId="0" fontId="334" fillId="0" borderId="134" applyNumberFormat="0" applyProtection="0">
      <alignment horizontal="left" vertical="top"/>
    </xf>
    <xf numFmtId="0" fontId="334" fillId="0" borderId="134" applyNumberFormat="0" applyProtection="0">
      <alignment horizontal="left" vertical="top"/>
    </xf>
    <xf numFmtId="0" fontId="334" fillId="0" borderId="134" applyNumberFormat="0" applyProtection="0">
      <alignment horizontal="lef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69" fillId="0" borderId="100" applyFill="0" applyBorder="0" applyProtection="0">
      <alignment horizontal="left" vertical="top"/>
    </xf>
    <xf numFmtId="0" fontId="199" fillId="132" borderId="183" applyNumberFormat="0" applyFont="0">
      <alignment horizontal="center" vertical="center"/>
    </xf>
    <xf numFmtId="351" fontId="62" fillId="68" borderId="135" applyNumberFormat="0" applyBorder="0" applyAlignment="0">
      <alignment horizontal="right"/>
    </xf>
    <xf numFmtId="0" fontId="345" fillId="0" borderId="132"/>
    <xf numFmtId="0" fontId="345" fillId="0" borderId="132"/>
    <xf numFmtId="0" fontId="345" fillId="0" borderId="132"/>
    <xf numFmtId="0" fontId="345" fillId="0" borderId="132"/>
    <xf numFmtId="0" fontId="345" fillId="0" borderId="132"/>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0" fontId="347" fillId="0" borderId="135" applyNumberFormat="0" applyFill="0" applyBorder="0" applyAlignment="0" applyProtection="0">
      <alignment horizontal="center"/>
      <protection locked="0"/>
    </xf>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2" fontId="247" fillId="69" borderId="112" applyBorder="0" applyAlignment="0"/>
    <xf numFmtId="165" fontId="353" fillId="69" borderId="100">
      <alignment horizontal="center"/>
    </xf>
    <xf numFmtId="0" fontId="360" fillId="0" borderId="0" applyNumberFormat="0" applyFill="0" applyBorder="0" applyAlignment="0" applyProtection="0"/>
  </cellStyleXfs>
  <cellXfs count="945">
    <xf numFmtId="0" fontId="0" fillId="0" borderId="0" xfId="0"/>
    <xf numFmtId="43" fontId="4" fillId="0" borderId="0" xfId="0" applyNumberFormat="1" applyFont="1"/>
    <xf numFmtId="0" fontId="4" fillId="0" borderId="0" xfId="0" applyFont="1"/>
    <xf numFmtId="0" fontId="0" fillId="0" borderId="0" xfId="0" applyAlignment="1">
      <alignment wrapText="1"/>
    </xf>
    <xf numFmtId="167" fontId="3" fillId="0" borderId="0" xfId="0" applyNumberFormat="1" applyFont="1" applyAlignment="1">
      <alignment horizontal="center"/>
    </xf>
    <xf numFmtId="167" fontId="0" fillId="0" borderId="0" xfId="0" applyNumberFormat="1" applyAlignment="1">
      <alignment horizontal="center"/>
    </xf>
    <xf numFmtId="167" fontId="5" fillId="0" borderId="0" xfId="0" applyNumberFormat="1" applyFont="1" applyAlignment="1">
      <alignment horizontal="center"/>
    </xf>
    <xf numFmtId="0" fontId="4" fillId="0" borderId="3" xfId="0" applyFont="1" applyBorder="1"/>
    <xf numFmtId="0" fontId="9" fillId="0" borderId="15" xfId="0" applyFont="1" applyBorder="1"/>
    <xf numFmtId="0" fontId="12" fillId="0" borderId="0" xfId="0" applyFont="1"/>
    <xf numFmtId="0" fontId="9" fillId="0" borderId="0" xfId="0" applyFont="1" applyAlignment="1">
      <alignment horizontal="right" wrapText="1"/>
    </xf>
    <xf numFmtId="0" fontId="9" fillId="0" borderId="18" xfId="0" applyFont="1" applyBorder="1" applyAlignment="1">
      <alignment vertical="center"/>
    </xf>
    <xf numFmtId="0" fontId="9" fillId="0" borderId="21" xfId="0" applyFont="1" applyBorder="1"/>
    <xf numFmtId="0" fontId="7" fillId="0" borderId="0" xfId="0" applyFont="1"/>
    <xf numFmtId="0" fontId="9" fillId="0" borderId="0" xfId="10" applyFont="1"/>
    <xf numFmtId="0" fontId="9" fillId="0" borderId="0" xfId="0" applyFont="1"/>
    <xf numFmtId="0" fontId="9" fillId="0" borderId="0" xfId="0" applyFont="1" applyAlignment="1">
      <alignment horizontal="right"/>
    </xf>
    <xf numFmtId="0" fontId="4" fillId="0" borderId="7" xfId="0" applyFont="1" applyBorder="1"/>
    <xf numFmtId="0" fontId="4" fillId="0" borderId="0" xfId="0" applyFont="1" applyAlignment="1">
      <alignment wrapText="1"/>
    </xf>
    <xf numFmtId="0" fontId="12" fillId="0" borderId="0" xfId="0" applyFont="1" applyAlignment="1">
      <alignment wrapText="1"/>
    </xf>
    <xf numFmtId="0" fontId="10" fillId="0" borderId="0" xfId="10" applyFont="1"/>
    <xf numFmtId="0" fontId="9" fillId="0" borderId="8" xfId="0" applyFont="1" applyBorder="1" applyAlignment="1">
      <alignment wrapText="1"/>
    </xf>
    <xf numFmtId="0" fontId="9" fillId="0" borderId="20" xfId="0" applyFont="1" applyBorder="1" applyAlignment="1">
      <alignment wrapText="1"/>
    </xf>
    <xf numFmtId="0" fontId="6" fillId="0" borderId="0" xfId="0" applyFont="1" applyAlignment="1">
      <alignment horizontal="center"/>
    </xf>
    <xf numFmtId="0" fontId="10" fillId="0" borderId="0" xfId="0" applyFont="1" applyAlignment="1">
      <alignment horizontal="center" wrapText="1"/>
    </xf>
    <xf numFmtId="0" fontId="13" fillId="0" borderId="8" xfId="0" applyFont="1" applyBorder="1" applyAlignment="1">
      <alignment wrapText="1"/>
    </xf>
    <xf numFmtId="0" fontId="4" fillId="0" borderId="20" xfId="0" applyFont="1" applyBorder="1"/>
    <xf numFmtId="0" fontId="13" fillId="0" borderId="24" xfId="0" applyFont="1" applyBorder="1" applyAlignment="1">
      <alignment wrapText="1"/>
    </xf>
    <xf numFmtId="0" fontId="23" fillId="0" borderId="0" xfId="0" applyFont="1" applyAlignment="1">
      <alignment horizontal="center" vertical="center"/>
    </xf>
    <xf numFmtId="0" fontId="23"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23" fillId="0" borderId="0" xfId="0" applyFont="1"/>
    <xf numFmtId="0" fontId="9" fillId="0" borderId="1" xfId="0" applyFont="1" applyBorder="1"/>
    <xf numFmtId="0" fontId="4" fillId="0" borderId="0" xfId="0" applyFont="1" applyAlignment="1">
      <alignment horizontal="center" vertical="center" wrapText="1"/>
    </xf>
    <xf numFmtId="0" fontId="7" fillId="3" borderId="3" xfId="0" applyFont="1" applyFill="1" applyBorder="1" applyAlignment="1" applyProtection="1">
      <alignment vertical="center" wrapText="1"/>
      <protection locked="0"/>
    </xf>
    <xf numFmtId="0" fontId="7" fillId="3" borderId="3" xfId="0" applyFont="1" applyFill="1" applyBorder="1" applyAlignment="1" applyProtection="1">
      <alignment horizontal="left" vertical="center" wrapText="1"/>
      <protection locked="0"/>
    </xf>
    <xf numFmtId="0" fontId="7" fillId="3" borderId="3" xfId="8" applyFont="1" applyFill="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15" fillId="3" borderId="3" xfId="0" applyFont="1" applyFill="1" applyBorder="1" applyAlignment="1" applyProtection="1">
      <alignment vertical="center" wrapText="1"/>
      <protection locked="0"/>
    </xf>
    <xf numFmtId="0" fontId="7" fillId="3" borderId="7" xfId="0" applyFont="1" applyFill="1" applyBorder="1" applyAlignment="1" applyProtection="1">
      <alignment vertical="center" wrapText="1"/>
      <protection locked="0"/>
    </xf>
    <xf numFmtId="0" fontId="7" fillId="3" borderId="2" xfId="0" applyFont="1" applyFill="1" applyBorder="1" applyAlignment="1" applyProtection="1">
      <alignment vertical="center" wrapText="1"/>
      <protection locked="0"/>
    </xf>
    <xf numFmtId="0" fontId="7" fillId="3" borderId="7" xfId="0" applyFont="1" applyFill="1" applyBorder="1" applyAlignment="1" applyProtection="1">
      <alignment horizontal="left" vertical="center" wrapText="1"/>
      <protection locked="0"/>
    </xf>
    <xf numFmtId="0" fontId="6" fillId="35" borderId="3" xfId="0" applyFont="1" applyFill="1" applyBorder="1" applyAlignment="1">
      <alignment horizontal="left" vertical="top" wrapText="1"/>
    </xf>
    <xf numFmtId="1" fontId="15" fillId="35" borderId="3" xfId="6" applyNumberFormat="1" applyFont="1" applyFill="1" applyBorder="1" applyAlignment="1" applyProtection="1">
      <alignment horizontal="left" vertical="top" wrapText="1"/>
    </xf>
    <xf numFmtId="0" fontId="15" fillId="35" borderId="3" xfId="0" applyFont="1" applyFill="1" applyBorder="1" applyAlignment="1" applyProtection="1">
      <alignment vertical="center" wrapText="1"/>
      <protection locked="0"/>
    </xf>
    <xf numFmtId="0" fontId="4" fillId="0" borderId="18" xfId="0" applyFont="1" applyBorder="1"/>
    <xf numFmtId="0" fontId="23" fillId="0" borderId="3" xfId="0" applyFont="1" applyBorder="1"/>
    <xf numFmtId="0" fontId="7" fillId="0" borderId="3" xfId="0" applyFont="1" applyBorder="1" applyAlignment="1" applyProtection="1">
      <alignment horizontal="center" vertical="center" wrapText="1"/>
      <protection locked="0"/>
    </xf>
    <xf numFmtId="0" fontId="4" fillId="0" borderId="0" xfId="0" applyFont="1" applyAlignment="1">
      <alignment vertical="center" wrapText="1"/>
    </xf>
    <xf numFmtId="164" fontId="7" fillId="3" borderId="3" xfId="1" applyNumberFormat="1" applyFont="1" applyFill="1" applyBorder="1" applyAlignment="1" applyProtection="1">
      <alignment horizontal="center" vertical="center" wrapText="1"/>
      <protection locked="0"/>
    </xf>
    <xf numFmtId="164" fontId="7" fillId="3" borderId="18" xfId="1" applyNumberFormat="1" applyFont="1" applyFill="1" applyBorder="1" applyAlignment="1" applyProtection="1">
      <alignment horizontal="center" vertical="center" wrapText="1"/>
      <protection locked="0"/>
    </xf>
    <xf numFmtId="164" fontId="7" fillId="3" borderId="19" xfId="1" applyNumberFormat="1" applyFont="1" applyFill="1" applyBorder="1" applyAlignment="1" applyProtection="1">
      <alignment horizontal="center" vertical="center" wrapText="1"/>
      <protection locked="0"/>
    </xf>
    <xf numFmtId="0" fontId="4" fillId="0" borderId="15" xfId="0" applyFont="1" applyBorder="1"/>
    <xf numFmtId="0" fontId="4" fillId="0" borderId="17" xfId="0" applyFont="1" applyBorder="1"/>
    <xf numFmtId="0" fontId="7" fillId="3" borderId="21" xfId="8" applyFont="1" applyFill="1" applyBorder="1" applyAlignment="1" applyProtection="1">
      <alignment horizontal="left" vertical="center"/>
      <protection locked="0"/>
    </xf>
    <xf numFmtId="0" fontId="15" fillId="3" borderId="23" xfId="14" applyFont="1" applyFill="1" applyBorder="1" applyProtection="1">
      <protection locked="0"/>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7" fillId="0" borderId="0" xfId="10" applyFont="1" applyAlignment="1">
      <alignment vertical="center"/>
    </xf>
    <xf numFmtId="0" fontId="4" fillId="0" borderId="18" xfId="0" applyFont="1" applyBorder="1" applyAlignment="1">
      <alignment vertical="center"/>
    </xf>
    <xf numFmtId="0" fontId="9" fillId="2" borderId="21" xfId="0" applyFont="1" applyFill="1" applyBorder="1" applyAlignment="1">
      <alignment horizontal="right" vertical="center"/>
    </xf>
    <xf numFmtId="0" fontId="4" fillId="0" borderId="52" xfId="0" applyFont="1" applyBorder="1"/>
    <xf numFmtId="0" fontId="20" fillId="0" borderId="21" xfId="0" applyFont="1" applyBorder="1" applyAlignment="1">
      <alignment horizontal="center" vertical="center" wrapText="1"/>
    </xf>
    <xf numFmtId="0" fontId="4" fillId="0" borderId="53" xfId="0" applyFont="1" applyBorder="1"/>
    <xf numFmtId="0" fontId="7" fillId="0" borderId="15" xfId="8" applyFont="1" applyBorder="1" applyAlignment="1" applyProtection="1">
      <alignment horizontal="center" vertical="center"/>
      <protection locked="0"/>
    </xf>
    <xf numFmtId="0" fontId="15" fillId="3" borderId="5" xfId="8" applyFont="1" applyFill="1" applyBorder="1" applyAlignment="1" applyProtection="1">
      <alignment horizontal="center" vertical="center" wrapText="1"/>
      <protection locked="0"/>
    </xf>
    <xf numFmtId="164" fontId="7" fillId="3" borderId="17" xfId="6" applyNumberFormat="1" applyFont="1" applyFill="1" applyBorder="1" applyAlignment="1" applyProtection="1">
      <alignment horizontal="center" vertical="center"/>
      <protection locked="0"/>
    </xf>
    <xf numFmtId="0" fontId="7" fillId="0" borderId="18" xfId="8" applyFont="1" applyBorder="1" applyAlignment="1" applyProtection="1">
      <alignment horizontal="center" vertical="center"/>
      <protection locked="0"/>
    </xf>
    <xf numFmtId="0" fontId="7" fillId="0" borderId="0" xfId="0" applyFont="1" applyAlignment="1" applyProtection="1">
      <alignment wrapText="1"/>
      <protection locked="0"/>
    </xf>
    <xf numFmtId="0" fontId="7" fillId="0" borderId="18" xfId="8" applyFont="1" applyBorder="1" applyAlignment="1" applyProtection="1">
      <alignment horizontal="center" vertical="center" wrapText="1"/>
      <protection locked="0"/>
    </xf>
    <xf numFmtId="0" fontId="15" fillId="35" borderId="22" xfId="0" applyFont="1" applyFill="1" applyBorder="1" applyAlignment="1" applyProtection="1">
      <alignment vertical="center" wrapText="1"/>
      <protection locked="0"/>
    </xf>
    <xf numFmtId="167" fontId="23" fillId="0" borderId="55" xfId="0" applyNumberFormat="1" applyFont="1" applyBorder="1" applyAlignment="1">
      <alignment horizontal="center"/>
    </xf>
    <xf numFmtId="167" fontId="19" fillId="0" borderId="55" xfId="0" applyNumberFormat="1" applyFont="1" applyBorder="1" applyAlignment="1">
      <alignment horizontal="center"/>
    </xf>
    <xf numFmtId="167" fontId="23" fillId="0" borderId="57"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8" xfId="0" applyFont="1" applyBorder="1"/>
    <xf numFmtId="0" fontId="4" fillId="0" borderId="16" xfId="0" applyFont="1" applyBorder="1"/>
    <xf numFmtId="0" fontId="4" fillId="0" borderId="21" xfId="0" applyFont="1" applyBorder="1"/>
    <xf numFmtId="0" fontId="7" fillId="3" borderId="18" xfId="4" applyFont="1" applyFill="1" applyBorder="1" applyAlignment="1" applyProtection="1">
      <alignment horizontal="right" vertical="center"/>
      <protection locked="0"/>
    </xf>
    <xf numFmtId="0" fontId="15" fillId="3" borderId="22" xfId="14" applyFont="1" applyFill="1" applyBorder="1" applyProtection="1">
      <protection locked="0"/>
    </xf>
    <xf numFmtId="0" fontId="4" fillId="0" borderId="16" xfId="0" applyFont="1" applyBorder="1" applyAlignment="1">
      <alignment wrapText="1"/>
    </xf>
    <xf numFmtId="0" fontId="4" fillId="0" borderId="17" xfId="0" applyFont="1" applyBorder="1" applyAlignment="1">
      <alignment wrapText="1"/>
    </xf>
    <xf numFmtId="0" fontId="6" fillId="0" borderId="22" xfId="0" applyFont="1" applyBorder="1"/>
    <xf numFmtId="0" fontId="7"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left" vertical="center" wrapText="1" indent="3"/>
      <protection locked="0"/>
    </xf>
    <xf numFmtId="0" fontId="4" fillId="0" borderId="19" xfId="0" applyFont="1" applyBorder="1" applyAlignment="1">
      <alignment horizontal="center" vertical="center"/>
    </xf>
    <xf numFmtId="0" fontId="102" fillId="0" borderId="3" xfId="0" applyFont="1" applyBorder="1"/>
    <xf numFmtId="0" fontId="1" fillId="0" borderId="0" xfId="0" applyFont="1"/>
    <xf numFmtId="0" fontId="9" fillId="3" borderId="3" xfId="20947" applyFont="1" applyFill="1" applyBorder="1" applyAlignment="1">
      <alignment horizontal="left" wrapText="1" indent="1"/>
    </xf>
    <xf numFmtId="0" fontId="9" fillId="0" borderId="3" xfId="20947" applyFont="1" applyBorder="1" applyAlignment="1">
      <alignment horizontal="left" wrapText="1" indent="1"/>
    </xf>
    <xf numFmtId="0" fontId="103" fillId="0" borderId="3" xfId="20947" applyFont="1" applyBorder="1" applyAlignment="1">
      <alignment horizontal="center" vertical="center"/>
    </xf>
    <xf numFmtId="0" fontId="104" fillId="0" borderId="0" xfId="0" applyFont="1" applyAlignment="1">
      <alignment wrapText="1"/>
    </xf>
    <xf numFmtId="0" fontId="9" fillId="0" borderId="2" xfId="20947" applyFont="1" applyBorder="1" applyAlignment="1">
      <alignment horizontal="left" wrapText="1" indent="1"/>
    </xf>
    <xf numFmtId="0" fontId="15" fillId="0" borderId="16" xfId="10" applyFont="1" applyBorder="1" applyAlignment="1">
      <alignment horizontal="center" vertical="center"/>
    </xf>
    <xf numFmtId="0" fontId="9" fillId="0" borderId="0" xfId="10" applyFont="1" applyAlignment="1">
      <alignment horizontal="left"/>
    </xf>
    <xf numFmtId="0" fontId="18" fillId="0" borderId="0" xfId="10" applyFont="1" applyAlignment="1">
      <alignment horizontal="right"/>
    </xf>
    <xf numFmtId="0" fontId="0" fillId="0" borderId="15" xfId="0" applyBorder="1" applyAlignment="1">
      <alignment horizontal="center" vertical="center"/>
    </xf>
    <xf numFmtId="0" fontId="6" fillId="35" borderId="26" xfId="0" applyFont="1" applyFill="1" applyBorder="1" applyAlignment="1">
      <alignment wrapText="1"/>
    </xf>
    <xf numFmtId="0" fontId="4" fillId="0" borderId="9" xfId="0" applyFont="1" applyBorder="1" applyAlignment="1">
      <alignment vertical="center" wrapText="1"/>
    </xf>
    <xf numFmtId="0" fontId="6" fillId="35" borderId="9" xfId="0" applyFont="1" applyFill="1" applyBorder="1" applyAlignment="1">
      <alignment wrapText="1"/>
    </xf>
    <xf numFmtId="0" fontId="6" fillId="35" borderId="63" xfId="0" applyFont="1" applyFill="1" applyBorder="1" applyAlignment="1">
      <alignment wrapText="1"/>
    </xf>
    <xf numFmtId="0" fontId="15" fillId="0" borderId="0" xfId="10" applyFont="1" applyAlignment="1">
      <alignment horizontal="center" vertical="center" wrapText="1"/>
    </xf>
    <xf numFmtId="0" fontId="4" fillId="0" borderId="18" xfId="0" applyFont="1" applyBorder="1" applyAlignment="1">
      <alignment horizontal="center" vertical="center" wrapText="1"/>
    </xf>
    <xf numFmtId="0" fontId="4" fillId="0" borderId="9" xfId="0" applyFont="1" applyBorder="1"/>
    <xf numFmtId="0" fontId="4" fillId="0" borderId="9" xfId="0" applyFont="1" applyBorder="1" applyAlignment="1">
      <alignment wrapText="1"/>
    </xf>
    <xf numFmtId="0" fontId="4" fillId="0" borderId="21" xfId="0" applyFont="1" applyBorder="1" applyAlignment="1">
      <alignment horizontal="center" vertical="center" wrapText="1"/>
    </xf>
    <xf numFmtId="0" fontId="4" fillId="0" borderId="9" xfId="0" applyFont="1" applyBorder="1" applyAlignment="1">
      <alignment vertical="center"/>
    </xf>
    <xf numFmtId="0" fontId="10" fillId="0" borderId="0" xfId="10" applyFont="1" applyAlignment="1">
      <alignment horizontal="center"/>
    </xf>
    <xf numFmtId="0" fontId="4" fillId="0" borderId="6" xfId="0" applyFont="1" applyBorder="1" applyAlignment="1">
      <alignment horizontal="center" vertical="center" wrapText="1"/>
    </xf>
    <xf numFmtId="0" fontId="18" fillId="0" borderId="0" xfId="0" applyFont="1" applyAlignment="1" applyProtection="1">
      <alignment horizontal="right"/>
      <protection locked="0"/>
    </xf>
    <xf numFmtId="0" fontId="10" fillId="0" borderId="1" xfId="0" applyFont="1" applyBorder="1" applyAlignment="1">
      <alignment horizontal="center"/>
    </xf>
    <xf numFmtId="0" fontId="15" fillId="0" borderId="1" xfId="0" applyFont="1" applyBorder="1" applyAlignment="1">
      <alignment horizontal="center" vertical="center"/>
    </xf>
    <xf numFmtId="0" fontId="4" fillId="0" borderId="64" xfId="0" applyFont="1" applyBorder="1" applyAlignment="1">
      <alignment vertical="center" wrapText="1"/>
    </xf>
    <xf numFmtId="0" fontId="6" fillId="0" borderId="7" xfId="0" applyFont="1" applyBorder="1" applyAlignment="1">
      <alignment vertical="center" wrapText="1"/>
    </xf>
    <xf numFmtId="0" fontId="4" fillId="0" borderId="1" xfId="0" applyFont="1" applyBorder="1"/>
    <xf numFmtId="0" fontId="6" fillId="0" borderId="1" xfId="0" applyFont="1" applyBorder="1" applyAlignment="1">
      <alignment horizontal="center"/>
    </xf>
    <xf numFmtId="0" fontId="18" fillId="0" borderId="1" xfId="0" applyFont="1" applyBorder="1" applyAlignment="1">
      <alignment horizontal="center"/>
    </xf>
    <xf numFmtId="0" fontId="9" fillId="0" borderId="0" xfId="0" applyFont="1" applyAlignment="1">
      <alignment horizontal="left" wrapText="1"/>
    </xf>
    <xf numFmtId="0" fontId="9" fillId="0" borderId="1" xfId="10" applyFont="1" applyBorder="1"/>
    <xf numFmtId="0" fontId="15" fillId="0" borderId="1" xfId="10" applyFont="1" applyBorder="1" applyAlignment="1">
      <alignment horizontal="left" vertical="center"/>
    </xf>
    <xf numFmtId="0" fontId="7" fillId="3" borderId="3" xfId="20947" applyFont="1" applyFill="1" applyBorder="1" applyAlignment="1">
      <alignment horizontal="right" indent="1"/>
    </xf>
    <xf numFmtId="0" fontId="7" fillId="3" borderId="2" xfId="20947" applyFont="1" applyFill="1" applyBorder="1" applyAlignment="1">
      <alignment horizontal="right" indent="1"/>
    </xf>
    <xf numFmtId="191" fontId="9" fillId="2" borderId="22" xfId="0" applyNumberFormat="1" applyFont="1" applyFill="1" applyBorder="1" applyAlignment="1" applyProtection="1">
      <alignment vertical="center"/>
      <protection locked="0"/>
    </xf>
    <xf numFmtId="3" fontId="21" fillId="35" borderId="22" xfId="0" applyNumberFormat="1" applyFont="1" applyFill="1" applyBorder="1" applyAlignment="1">
      <alignment vertical="center" wrapText="1"/>
    </xf>
    <xf numFmtId="191" fontId="0" fillId="35" borderId="17" xfId="0" applyNumberFormat="1" applyFill="1" applyBorder="1" applyAlignment="1">
      <alignment horizontal="center" vertical="center"/>
    </xf>
    <xf numFmtId="191" fontId="0" fillId="0" borderId="19" xfId="0" applyNumberFormat="1" applyBorder="1"/>
    <xf numFmtId="191" fontId="0" fillId="0" borderId="19" xfId="0" applyNumberFormat="1" applyBorder="1" applyAlignment="1">
      <alignment wrapText="1"/>
    </xf>
    <xf numFmtId="191" fontId="0" fillId="35" borderId="19" xfId="0" applyNumberFormat="1" applyFill="1" applyBorder="1" applyAlignment="1">
      <alignment horizontal="center" vertical="center" wrapText="1"/>
    </xf>
    <xf numFmtId="191" fontId="0" fillId="35" borderId="23" xfId="0" applyNumberFormat="1" applyFill="1" applyBorder="1" applyAlignment="1">
      <alignment horizontal="center" vertical="center" wrapText="1"/>
    </xf>
    <xf numFmtId="191" fontId="7" fillId="35" borderId="19" xfId="6" applyNumberFormat="1" applyFont="1" applyFill="1" applyBorder="1" applyAlignment="1" applyProtection="1">
      <alignment vertical="top"/>
    </xf>
    <xf numFmtId="191" fontId="7" fillId="3" borderId="19" xfId="6" applyNumberFormat="1" applyFont="1" applyFill="1" applyBorder="1" applyAlignment="1" applyProtection="1">
      <alignment vertical="top"/>
      <protection locked="0"/>
    </xf>
    <xf numFmtId="191" fontId="7" fillId="35" borderId="19" xfId="6" applyNumberFormat="1" applyFont="1" applyFill="1" applyBorder="1" applyAlignment="1" applyProtection="1">
      <alignment vertical="top" wrapText="1"/>
    </xf>
    <xf numFmtId="191" fontId="7" fillId="3" borderId="19" xfId="6" applyNumberFormat="1" applyFont="1" applyFill="1" applyBorder="1" applyAlignment="1" applyProtection="1">
      <alignment vertical="top" wrapText="1"/>
      <protection locked="0"/>
    </xf>
    <xf numFmtId="191" fontId="7" fillId="35" borderId="19" xfId="6" applyNumberFormat="1" applyFont="1" applyFill="1" applyBorder="1" applyAlignment="1" applyProtection="1">
      <alignment vertical="top" wrapText="1"/>
      <protection locked="0"/>
    </xf>
    <xf numFmtId="191" fontId="7" fillId="35" borderId="23" xfId="6" applyNumberFormat="1" applyFont="1" applyFill="1" applyBorder="1" applyAlignment="1" applyProtection="1">
      <alignment vertical="top" wrapText="1"/>
    </xf>
    <xf numFmtId="191" fontId="4" fillId="0" borderId="3" xfId="0" applyNumberFormat="1" applyFont="1" applyBorder="1"/>
    <xf numFmtId="191" fontId="4" fillId="35" borderId="22" xfId="0" applyNumberFormat="1" applyFont="1" applyFill="1" applyBorder="1"/>
    <xf numFmtId="191" fontId="4" fillId="0" borderId="18" xfId="0" applyNumberFormat="1" applyFont="1" applyBorder="1"/>
    <xf numFmtId="191" fontId="4" fillId="0" borderId="19" xfId="0" applyNumberFormat="1" applyFont="1" applyBorder="1"/>
    <xf numFmtId="191" fontId="4" fillId="35" borderId="49" xfId="0" applyNumberFormat="1" applyFont="1" applyFill="1" applyBorder="1"/>
    <xf numFmtId="191" fontId="4" fillId="35" borderId="21" xfId="0" applyNumberFormat="1" applyFont="1" applyFill="1" applyBorder="1"/>
    <xf numFmtId="191" fontId="4" fillId="35" borderId="23" xfId="0" applyNumberFormat="1" applyFont="1" applyFill="1" applyBorder="1"/>
    <xf numFmtId="191" fontId="4" fillId="35" borderId="50" xfId="0" applyNumberFormat="1" applyFont="1" applyFill="1" applyBorder="1"/>
    <xf numFmtId="0" fontId="4" fillId="0" borderId="25" xfId="0" applyFont="1" applyBorder="1" applyAlignment="1">
      <alignment horizontal="center" vertical="center"/>
    </xf>
    <xf numFmtId="191" fontId="4" fillId="0" borderId="8" xfId="0" applyNumberFormat="1" applyFont="1" applyBorder="1"/>
    <xf numFmtId="0" fontId="4" fillId="0" borderId="25" xfId="0" applyFont="1" applyBorder="1" applyAlignment="1">
      <alignment wrapText="1"/>
    </xf>
    <xf numFmtId="191" fontId="4" fillId="0" borderId="20" xfId="0" applyNumberFormat="1" applyFont="1" applyBorder="1"/>
    <xf numFmtId="191" fontId="4" fillId="0" borderId="20" xfId="0" applyNumberFormat="1" applyFont="1" applyBorder="1" applyAlignment="1">
      <alignment wrapText="1"/>
    </xf>
    <xf numFmtId="0" fontId="4" fillId="0" borderId="3" xfId="0" applyFont="1" applyBorder="1" applyAlignment="1">
      <alignment horizontal="center" vertical="center" wrapText="1"/>
    </xf>
    <xf numFmtId="9" fontId="106" fillId="0" borderId="3" xfId="0" applyNumberFormat="1" applyFont="1" applyBorder="1" applyAlignment="1">
      <alignment horizontal="center" vertical="center"/>
    </xf>
    <xf numFmtId="0" fontId="6" fillId="0" borderId="0" xfId="0" applyFont="1" applyAlignment="1">
      <alignment horizontal="center" wrapText="1"/>
    </xf>
    <xf numFmtId="9" fontId="4" fillId="0" borderId="19" xfId="20948" applyFont="1" applyBorder="1"/>
    <xf numFmtId="9" fontId="4" fillId="35" borderId="23" xfId="20948" applyFont="1" applyFill="1" applyBorder="1"/>
    <xf numFmtId="167" fontId="4" fillId="0" borderId="19" xfId="0" applyNumberFormat="1" applyFont="1" applyBorder="1"/>
    <xf numFmtId="167" fontId="6" fillId="35" borderId="22" xfId="0" applyNumberFormat="1" applyFont="1" applyFill="1" applyBorder="1" applyAlignment="1">
      <alignment horizontal="center" vertical="center"/>
    </xf>
    <xf numFmtId="0" fontId="9" fillId="0" borderId="15" xfId="0" applyFont="1" applyBorder="1" applyAlignment="1">
      <alignment horizontal="right" vertical="center" wrapText="1"/>
    </xf>
    <xf numFmtId="0" fontId="7" fillId="0" borderId="16" xfId="0" applyFont="1" applyBorder="1" applyAlignment="1">
      <alignment vertical="center" wrapText="1"/>
    </xf>
    <xf numFmtId="169" fontId="26" fillId="36" borderId="0" xfId="18"/>
    <xf numFmtId="169" fontId="26" fillId="36" borderId="67" xfId="18" applyBorder="1"/>
    <xf numFmtId="0" fontId="4" fillId="0" borderId="7" xfId="0" applyFont="1" applyBorder="1" applyAlignment="1">
      <alignment vertical="center"/>
    </xf>
    <xf numFmtId="0" fontId="4" fillId="0" borderId="16" xfId="0" applyFont="1" applyBorder="1" applyAlignment="1">
      <alignment vertical="center"/>
    </xf>
    <xf numFmtId="0" fontId="4" fillId="0" borderId="70" xfId="0" applyFont="1" applyBorder="1" applyAlignment="1">
      <alignment vertical="center"/>
    </xf>
    <xf numFmtId="0" fontId="4" fillId="0" borderId="15" xfId="0" applyFont="1" applyBorder="1" applyAlignment="1">
      <alignment horizontal="center" vertical="center"/>
    </xf>
    <xf numFmtId="0" fontId="4" fillId="0" borderId="80" xfId="0" applyFont="1" applyBorder="1" applyAlignment="1">
      <alignment horizontal="center" vertical="center"/>
    </xf>
    <xf numFmtId="0" fontId="4" fillId="0" borderId="82" xfId="0" applyFont="1" applyBorder="1" applyAlignment="1">
      <alignment horizontal="center" vertical="center"/>
    </xf>
    <xf numFmtId="169" fontId="26" fillId="36" borderId="28" xfId="18" applyBorder="1"/>
    <xf numFmtId="169" fontId="26" fillId="36" borderId="83" xfId="18" applyBorder="1"/>
    <xf numFmtId="169" fontId="26" fillId="36" borderId="53" xfId="18" applyBorder="1"/>
    <xf numFmtId="0" fontId="4" fillId="3" borderId="58" xfId="0" applyFont="1" applyFill="1" applyBorder="1" applyAlignment="1">
      <alignment horizontal="center" vertical="center"/>
    </xf>
    <xf numFmtId="0" fontId="4" fillId="0" borderId="64" xfId="0" applyFont="1" applyBorder="1" applyAlignment="1">
      <alignment horizontal="center" vertical="center"/>
    </xf>
    <xf numFmtId="0" fontId="14" fillId="3" borderId="84" xfId="0" applyFont="1" applyFill="1" applyBorder="1" applyAlignment="1">
      <alignment horizontal="left"/>
    </xf>
    <xf numFmtId="0" fontId="6" fillId="3" borderId="86" xfId="0" applyFont="1" applyFill="1" applyBorder="1" applyAlignment="1">
      <alignment vertical="center"/>
    </xf>
    <xf numFmtId="0" fontId="4" fillId="3" borderId="20" xfId="0" applyFont="1" applyFill="1" applyBorder="1" applyAlignment="1">
      <alignment vertical="center"/>
    </xf>
    <xf numFmtId="169" fontId="26" fillId="36" borderId="24" xfId="18" applyBorder="1"/>
    <xf numFmtId="0" fontId="4" fillId="0" borderId="7" xfId="0" applyFont="1" applyBorder="1" applyAlignment="1">
      <alignment horizontal="center" vertical="center" wrapText="1"/>
    </xf>
    <xf numFmtId="0" fontId="4" fillId="0" borderId="59" xfId="0" applyFont="1" applyBorder="1" applyAlignment="1">
      <alignment horizontal="center" vertical="center" wrapText="1"/>
    </xf>
    <xf numFmtId="0" fontId="7" fillId="0" borderId="15" xfId="10" applyFont="1" applyBorder="1" applyAlignment="1">
      <alignment vertical="center"/>
    </xf>
    <xf numFmtId="0" fontId="7" fillId="0" borderId="16" xfId="10" applyFont="1" applyBorder="1" applyAlignment="1">
      <alignment vertical="center"/>
    </xf>
    <xf numFmtId="0" fontId="15" fillId="0" borderId="17" xfId="10" applyFont="1" applyBorder="1" applyAlignment="1">
      <alignment horizontal="center" vertical="center"/>
    </xf>
    <xf numFmtId="0" fontId="0" fillId="0" borderId="87" xfId="0" applyBorder="1"/>
    <xf numFmtId="0" fontId="0" fillId="0" borderId="21" xfId="0" applyBorder="1"/>
    <xf numFmtId="0" fontId="6" fillId="35" borderId="88" xfId="0" applyFont="1" applyFill="1" applyBorder="1" applyAlignment="1">
      <alignment vertical="center" wrapText="1"/>
    </xf>
    <xf numFmtId="0" fontId="7" fillId="0" borderId="0" xfId="0" applyFont="1" applyAlignment="1">
      <alignment wrapText="1"/>
    </xf>
    <xf numFmtId="0" fontId="6" fillId="35" borderId="16" xfId="0" applyFont="1" applyFill="1" applyBorder="1" applyAlignment="1">
      <alignment horizontal="center" vertical="center" wrapText="1"/>
    </xf>
    <xf numFmtId="0" fontId="6" fillId="35" borderId="17" xfId="0" applyFont="1" applyFill="1" applyBorder="1" applyAlignment="1">
      <alignment horizontal="center" vertical="center" wrapText="1"/>
    </xf>
    <xf numFmtId="0" fontId="6" fillId="35" borderId="87" xfId="0" applyFont="1" applyFill="1" applyBorder="1" applyAlignment="1">
      <alignment horizontal="left" vertical="center" wrapText="1"/>
    </xf>
    <xf numFmtId="0" fontId="6" fillId="35" borderId="73" xfId="0" applyFont="1" applyFill="1" applyBorder="1" applyAlignment="1">
      <alignment horizontal="left" vertical="center" wrapText="1"/>
    </xf>
    <xf numFmtId="0" fontId="6" fillId="35" borderId="85" xfId="0" applyFont="1" applyFill="1" applyBorder="1" applyAlignment="1">
      <alignment horizontal="left" vertical="center" wrapText="1"/>
    </xf>
    <xf numFmtId="0" fontId="4" fillId="0" borderId="87" xfId="0" applyFont="1" applyBorder="1" applyAlignment="1">
      <alignment horizontal="right" vertical="center" wrapText="1"/>
    </xf>
    <xf numFmtId="0" fontId="4" fillId="0" borderId="73" xfId="0" applyFont="1" applyBorder="1" applyAlignment="1">
      <alignment horizontal="left" vertical="center" wrapText="1"/>
    </xf>
    <xf numFmtId="0" fontId="107" fillId="0" borderId="87" xfId="0" applyFont="1" applyBorder="1" applyAlignment="1">
      <alignment horizontal="right" vertical="center" wrapText="1"/>
    </xf>
    <xf numFmtId="0" fontId="107" fillId="0" borderId="73" xfId="0" applyFont="1" applyBorder="1" applyAlignment="1">
      <alignment horizontal="left" vertical="center" wrapText="1"/>
    </xf>
    <xf numFmtId="0" fontId="6" fillId="0" borderId="87" xfId="0" applyFont="1" applyBorder="1" applyAlignment="1">
      <alignment horizontal="left" vertical="center" wrapText="1"/>
    </xf>
    <xf numFmtId="0" fontId="6" fillId="0" borderId="0" xfId="0" applyFont="1" applyAlignment="1" applyProtection="1">
      <alignment horizontal="left" vertical="center"/>
      <protection locked="0"/>
    </xf>
    <xf numFmtId="0" fontId="4" fillId="0" borderId="0" xfId="0" applyFont="1" applyAlignment="1">
      <alignment horizontal="left" vertical="center"/>
    </xf>
    <xf numFmtId="0" fontId="107" fillId="0" borderId="0" xfId="0" applyFont="1" applyAlignment="1">
      <alignment horizontal="left" vertical="center"/>
    </xf>
    <xf numFmtId="49" fontId="108" fillId="0" borderId="21" xfId="4" applyNumberFormat="1" applyFont="1" applyBorder="1" applyAlignment="1" applyProtection="1">
      <alignment horizontal="left" vertical="center"/>
      <protection locked="0"/>
    </xf>
    <xf numFmtId="0" fontId="109" fillId="0" borderId="22" xfId="8" applyFont="1" applyBorder="1" applyAlignment="1" applyProtection="1">
      <alignment horizontal="left" vertical="center" wrapText="1"/>
      <protection locked="0"/>
    </xf>
    <xf numFmtId="0" fontId="20" fillId="0" borderId="87" xfId="0" applyFont="1" applyBorder="1" applyAlignment="1">
      <alignment horizontal="center" vertical="center" wrapText="1"/>
    </xf>
    <xf numFmtId="3" fontId="21" fillId="35" borderId="73" xfId="0" applyNumberFormat="1" applyFont="1" applyFill="1" applyBorder="1" applyAlignment="1">
      <alignment vertical="center" wrapText="1"/>
    </xf>
    <xf numFmtId="14" fontId="7" fillId="3" borderId="73" xfId="7" quotePrefix="1" applyNumberFormat="1" applyFont="1" applyFill="1" applyBorder="1" applyAlignment="1" applyProtection="1">
      <alignment horizontal="left" vertical="center" wrapText="1" indent="2"/>
      <protection locked="0"/>
    </xf>
    <xf numFmtId="3" fontId="21" fillId="0" borderId="73" xfId="0" applyNumberFormat="1" applyFont="1" applyBorder="1" applyAlignment="1">
      <alignment vertical="center" wrapText="1"/>
    </xf>
    <xf numFmtId="14" fontId="7" fillId="3" borderId="73" xfId="7" quotePrefix="1" applyNumberFormat="1" applyFont="1" applyFill="1" applyBorder="1" applyAlignment="1" applyProtection="1">
      <alignment horizontal="left" vertical="center" wrapText="1" indent="3"/>
      <protection locked="0"/>
    </xf>
    <xf numFmtId="0" fontId="11" fillId="0" borderId="73" xfId="15" applyFill="1" applyBorder="1" applyAlignment="1" applyProtection="1"/>
    <xf numFmtId="49" fontId="107" fillId="0" borderId="87" xfId="0" applyNumberFormat="1" applyFont="1" applyBorder="1" applyAlignment="1">
      <alignment horizontal="right" vertical="center" wrapText="1"/>
    </xf>
    <xf numFmtId="0" fontId="7" fillId="3" borderId="73" xfId="20947" applyFont="1" applyFill="1" applyBorder="1"/>
    <xf numFmtId="0" fontId="103" fillId="0" borderId="73" xfId="20947" applyFont="1" applyBorder="1" applyAlignment="1">
      <alignment horizontal="center" vertical="center"/>
    </xf>
    <xf numFmtId="0" fontId="4" fillId="0" borderId="73" xfId="0" applyFont="1" applyBorder="1"/>
    <xf numFmtId="0" fontId="11" fillId="0" borderId="73" xfId="15" applyFill="1" applyBorder="1" applyAlignment="1" applyProtection="1">
      <alignment horizontal="left" vertical="center" wrapText="1"/>
    </xf>
    <xf numFmtId="49" fontId="107" fillId="0" borderId="73" xfId="0" applyNumberFormat="1" applyFont="1" applyBorder="1" applyAlignment="1">
      <alignment horizontal="right" vertical="center" wrapText="1"/>
    </xf>
    <xf numFmtId="0" fontId="11" fillId="0" borderId="73" xfId="15" applyFill="1" applyBorder="1" applyAlignment="1" applyProtection="1">
      <alignment horizontal="left" vertical="center"/>
    </xf>
    <xf numFmtId="10" fontId="7" fillId="0" borderId="73" xfId="20948" applyNumberFormat="1" applyFont="1" applyFill="1" applyBorder="1" applyAlignment="1">
      <alignment horizontal="left" vertical="center" wrapText="1"/>
    </xf>
    <xf numFmtId="10" fontId="4" fillId="0" borderId="73" xfId="20948" applyNumberFormat="1" applyFont="1" applyFill="1" applyBorder="1" applyAlignment="1">
      <alignment horizontal="left" vertical="center" wrapText="1"/>
    </xf>
    <xf numFmtId="10" fontId="6" fillId="35" borderId="73" xfId="0" applyNumberFormat="1" applyFont="1" applyFill="1" applyBorder="1" applyAlignment="1">
      <alignment horizontal="left" vertical="center" wrapText="1"/>
    </xf>
    <xf numFmtId="10" fontId="107" fillId="0" borderId="73" xfId="20948" applyNumberFormat="1" applyFont="1" applyFill="1" applyBorder="1" applyAlignment="1">
      <alignment horizontal="left" vertical="center" wrapText="1"/>
    </xf>
    <xf numFmtId="10" fontId="6" fillId="35" borderId="73" xfId="20948" applyNumberFormat="1" applyFont="1" applyFill="1" applyBorder="1" applyAlignment="1">
      <alignment horizontal="left" vertical="center" wrapText="1"/>
    </xf>
    <xf numFmtId="10" fontId="6" fillId="35" borderId="73" xfId="0" applyNumberFormat="1" applyFont="1" applyFill="1" applyBorder="1" applyAlignment="1">
      <alignment horizontal="center" vertical="center" wrapText="1"/>
    </xf>
    <xf numFmtId="10" fontId="109" fillId="0" borderId="22" xfId="20948" applyNumberFormat="1" applyFont="1" applyFill="1" applyBorder="1" applyAlignment="1" applyProtection="1">
      <alignment horizontal="left" vertical="center"/>
    </xf>
    <xf numFmtId="43" fontId="7" fillId="0" borderId="0" xfId="6" applyFont="1"/>
    <xf numFmtId="0" fontId="106" fillId="0" borderId="0" xfId="0" applyFont="1" applyAlignment="1">
      <alignment wrapText="1"/>
    </xf>
    <xf numFmtId="0" fontId="10" fillId="0" borderId="25" xfId="0" applyFont="1" applyBorder="1" applyAlignment="1">
      <alignment horizontal="center" wrapText="1"/>
    </xf>
    <xf numFmtId="0" fontId="10" fillId="0" borderId="8" xfId="0" applyFont="1" applyBorder="1" applyAlignment="1">
      <alignment horizontal="center" vertical="center" wrapText="1"/>
    </xf>
    <xf numFmtId="0" fontId="9" fillId="0" borderId="87" xfId="0" applyFont="1" applyBorder="1" applyAlignment="1">
      <alignment horizontal="right" vertical="center" wrapText="1"/>
    </xf>
    <xf numFmtId="0" fontId="7" fillId="0" borderId="73" xfId="0" applyFont="1" applyBorder="1" applyAlignment="1">
      <alignment vertical="center" wrapText="1"/>
    </xf>
    <xf numFmtId="0" fontId="4" fillId="0" borderId="73" xfId="0" applyFont="1" applyBorder="1" applyAlignment="1">
      <alignment vertical="center" wrapText="1"/>
    </xf>
    <xf numFmtId="0" fontId="4" fillId="0" borderId="73" xfId="0" applyFont="1" applyBorder="1" applyAlignment="1">
      <alignment horizontal="left" vertical="center" wrapText="1" indent="2"/>
    </xf>
    <xf numFmtId="3" fontId="21" fillId="35" borderId="74" xfId="0" applyNumberFormat="1" applyFont="1" applyFill="1" applyBorder="1" applyAlignment="1">
      <alignment vertical="center" wrapText="1"/>
    </xf>
    <xf numFmtId="3" fontId="21" fillId="35" borderId="20" xfId="0" applyNumberFormat="1" applyFont="1" applyFill="1" applyBorder="1" applyAlignment="1">
      <alignment vertical="center" wrapText="1"/>
    </xf>
    <xf numFmtId="3" fontId="21" fillId="0" borderId="74" xfId="0" applyNumberFormat="1" applyFont="1" applyBorder="1" applyAlignment="1">
      <alignment vertical="center" wrapText="1"/>
    </xf>
    <xf numFmtId="3" fontId="21" fillId="0" borderId="20" xfId="0" applyNumberFormat="1" applyFont="1" applyBorder="1" applyAlignment="1">
      <alignment vertical="center" wrapText="1"/>
    </xf>
    <xf numFmtId="3" fontId="21" fillId="35" borderId="24" xfId="0" applyNumberFormat="1" applyFont="1" applyFill="1" applyBorder="1" applyAlignment="1">
      <alignment vertical="center" wrapText="1"/>
    </xf>
    <xf numFmtId="3" fontId="21" fillId="35" borderId="35" xfId="0" applyNumberFormat="1" applyFont="1" applyFill="1" applyBorder="1" applyAlignment="1">
      <alignment vertical="center" wrapText="1"/>
    </xf>
    <xf numFmtId="0" fontId="6" fillId="0" borderId="22" xfId="0" applyFont="1" applyBorder="1" applyAlignment="1">
      <alignment vertical="center" wrapText="1"/>
    </xf>
    <xf numFmtId="0" fontId="4" fillId="0" borderId="85" xfId="0" applyFont="1" applyBorder="1"/>
    <xf numFmtId="0" fontId="4" fillId="0" borderId="23" xfId="0" applyFont="1" applyBorder="1"/>
    <xf numFmtId="0" fontId="9" fillId="0" borderId="85" xfId="0" applyFont="1" applyBorder="1"/>
    <xf numFmtId="0" fontId="9" fillId="0" borderId="85" xfId="0" applyFont="1" applyBorder="1" applyAlignment="1">
      <alignment wrapText="1"/>
    </xf>
    <xf numFmtId="0" fontId="10" fillId="0" borderId="17" xfId="0" applyFont="1" applyBorder="1" applyAlignment="1">
      <alignment horizontal="center"/>
    </xf>
    <xf numFmtId="0" fontId="10" fillId="0" borderId="85" xfId="0" applyFont="1" applyBorder="1" applyAlignment="1">
      <alignment horizontal="center" vertical="center" wrapText="1"/>
    </xf>
    <xf numFmtId="0" fontId="2" fillId="0" borderId="16" xfId="0" applyFont="1" applyBorder="1" applyAlignment="1">
      <alignment horizontal="left" vertical="center" wrapText="1" indent="1"/>
    </xf>
    <xf numFmtId="0" fontId="2" fillId="0" borderId="17" xfId="0" applyFont="1" applyBorder="1" applyAlignment="1">
      <alignment horizontal="left" vertical="center" wrapText="1" indent="1"/>
    </xf>
    <xf numFmtId="0" fontId="9" fillId="0" borderId="87" xfId="0" applyFont="1" applyBorder="1" applyAlignment="1">
      <alignment horizontal="center" vertical="center" wrapText="1"/>
    </xf>
    <xf numFmtId="0" fontId="15" fillId="0" borderId="73" xfId="0" applyFont="1" applyBorder="1" applyAlignment="1">
      <alignment horizontal="center" vertical="center" wrapText="1"/>
    </xf>
    <xf numFmtId="0" fontId="16" fillId="0" borderId="73" xfId="0" applyFont="1" applyBorder="1" applyAlignment="1">
      <alignment horizontal="left" vertical="center" wrapText="1"/>
    </xf>
    <xf numFmtId="191" fontId="7" fillId="0" borderId="73" xfId="0" applyNumberFormat="1" applyFont="1" applyBorder="1" applyAlignment="1" applyProtection="1">
      <alignment vertical="center" wrapText="1"/>
      <protection locked="0"/>
    </xf>
    <xf numFmtId="191" fontId="4" fillId="0" borderId="73" xfId="0" applyNumberFormat="1" applyFont="1" applyBorder="1" applyAlignment="1" applyProtection="1">
      <alignment vertical="center" wrapText="1"/>
      <protection locked="0"/>
    </xf>
    <xf numFmtId="191" fontId="4" fillId="0" borderId="85" xfId="0" applyNumberFormat="1" applyFont="1" applyBorder="1" applyAlignment="1" applyProtection="1">
      <alignment vertical="center" wrapText="1"/>
      <protection locked="0"/>
    </xf>
    <xf numFmtId="191" fontId="7" fillId="0" borderId="73" xfId="0" applyNumberFormat="1" applyFont="1" applyBorder="1" applyAlignment="1" applyProtection="1">
      <alignment horizontal="right" vertical="center" wrapText="1"/>
      <protection locked="0"/>
    </xf>
    <xf numFmtId="0" fontId="9" fillId="2" borderId="87" xfId="0" applyFont="1" applyFill="1" applyBorder="1" applyAlignment="1">
      <alignment horizontal="right" vertical="center"/>
    </xf>
    <xf numFmtId="0" fontId="9" fillId="2" borderId="73" xfId="0" applyFont="1" applyFill="1" applyBorder="1" applyAlignment="1">
      <alignment vertical="center"/>
    </xf>
    <xf numFmtId="191" fontId="9" fillId="2" borderId="73" xfId="0" applyNumberFormat="1" applyFont="1" applyFill="1" applyBorder="1" applyAlignment="1" applyProtection="1">
      <alignment vertical="center"/>
      <protection locked="0"/>
    </xf>
    <xf numFmtId="191" fontId="17" fillId="2" borderId="73" xfId="0" applyNumberFormat="1" applyFont="1" applyFill="1" applyBorder="1" applyAlignment="1" applyProtection="1">
      <alignment vertical="center"/>
      <protection locked="0"/>
    </xf>
    <xf numFmtId="191" fontId="17" fillId="2" borderId="85" xfId="0" applyNumberFormat="1" applyFont="1" applyFill="1" applyBorder="1" applyAlignment="1" applyProtection="1">
      <alignment vertical="center"/>
      <protection locked="0"/>
    </xf>
    <xf numFmtId="191" fontId="9" fillId="2" borderId="85" xfId="0" applyNumberFormat="1" applyFont="1" applyFill="1" applyBorder="1" applyAlignment="1" applyProtection="1">
      <alignment vertical="center"/>
      <protection locked="0"/>
    </xf>
    <xf numFmtId="0" fontId="15" fillId="0" borderId="87" xfId="0" applyFont="1" applyBorder="1" applyAlignment="1">
      <alignment horizontal="center" vertical="center" wrapText="1"/>
    </xf>
    <xf numFmtId="14" fontId="4" fillId="0" borderId="0" xfId="0" applyNumberFormat="1" applyFont="1"/>
    <xf numFmtId="10" fontId="4" fillId="0" borderId="73" xfId="20948" applyNumberFormat="1" applyFont="1" applyFill="1" applyBorder="1" applyAlignment="1" applyProtection="1">
      <alignment horizontal="right" vertical="center" wrapText="1"/>
      <protection locked="0"/>
    </xf>
    <xf numFmtId="10" fontId="4" fillId="0" borderId="73" xfId="20948" applyNumberFormat="1" applyFont="1" applyBorder="1" applyAlignment="1" applyProtection="1">
      <alignment vertical="center" wrapText="1"/>
      <protection locked="0"/>
    </xf>
    <xf numFmtId="10" fontId="4" fillId="0" borderId="85" xfId="20948" applyNumberFormat="1" applyFont="1" applyBorder="1" applyAlignment="1" applyProtection="1">
      <alignment vertical="center" wrapText="1"/>
      <protection locked="0"/>
    </xf>
    <xf numFmtId="0" fontId="4" fillId="3" borderId="52" xfId="0" applyFont="1" applyFill="1" applyBorder="1"/>
    <xf numFmtId="0" fontId="4" fillId="3" borderId="90" xfId="0" applyFont="1" applyFill="1" applyBorder="1" applyAlignment="1">
      <alignment wrapText="1"/>
    </xf>
    <xf numFmtId="0" fontId="4" fillId="3" borderId="91" xfId="0" applyFont="1" applyFill="1" applyBorder="1"/>
    <xf numFmtId="0" fontId="6" fillId="3" borderId="11" xfId="0" applyFont="1" applyFill="1" applyBorder="1" applyAlignment="1">
      <alignment horizontal="center" wrapText="1"/>
    </xf>
    <xf numFmtId="0" fontId="4" fillId="0" borderId="73" xfId="0" applyFont="1" applyBorder="1" applyAlignment="1">
      <alignment horizontal="center"/>
    </xf>
    <xf numFmtId="0" fontId="4" fillId="3" borderId="58" xfId="0" applyFont="1" applyFill="1" applyBorder="1"/>
    <xf numFmtId="0" fontId="6" fillId="3" borderId="0" xfId="0" applyFont="1" applyFill="1" applyAlignment="1">
      <alignment horizontal="center" wrapText="1"/>
    </xf>
    <xf numFmtId="0" fontId="4" fillId="3" borderId="0" xfId="0" applyFont="1" applyFill="1" applyAlignment="1">
      <alignment horizontal="center"/>
    </xf>
    <xf numFmtId="0" fontId="4" fillId="3" borderId="67" xfId="0" applyFont="1" applyFill="1" applyBorder="1" applyAlignment="1">
      <alignment horizontal="center" vertical="center" wrapText="1"/>
    </xf>
    <xf numFmtId="0" fontId="4" fillId="0" borderId="87" xfId="0" applyFont="1" applyBorder="1"/>
    <xf numFmtId="0" fontId="4" fillId="0" borderId="73" xfId="0" applyFont="1" applyBorder="1" applyAlignment="1">
      <alignment wrapText="1"/>
    </xf>
    <xf numFmtId="164" fontId="4" fillId="0" borderId="73" xfId="6" applyNumberFormat="1" applyFont="1" applyBorder="1"/>
    <xf numFmtId="164" fontId="4" fillId="0" borderId="85" xfId="6" applyNumberFormat="1" applyFont="1" applyBorder="1"/>
    <xf numFmtId="0" fontId="14" fillId="0" borderId="73" xfId="0" applyFont="1" applyBorder="1" applyAlignment="1">
      <alignment horizontal="left" wrapText="1" indent="2"/>
    </xf>
    <xf numFmtId="169" fontId="26" fillId="36" borderId="73" xfId="18" applyBorder="1"/>
    <xf numFmtId="164" fontId="4" fillId="0" borderId="73" xfId="6" applyNumberFormat="1" applyFont="1" applyBorder="1" applyAlignment="1">
      <alignment vertical="center"/>
    </xf>
    <xf numFmtId="0" fontId="6" fillId="0" borderId="87" xfId="0" applyFont="1" applyBorder="1"/>
    <xf numFmtId="0" fontId="6" fillId="0" borderId="73" xfId="0" applyFont="1" applyBorder="1" applyAlignment="1">
      <alignment wrapText="1"/>
    </xf>
    <xf numFmtId="164" fontId="6" fillId="0" borderId="85" xfId="6" applyNumberFormat="1" applyFont="1" applyBorder="1"/>
    <xf numFmtId="0" fontId="3" fillId="3" borderId="58" xfId="0" applyFont="1" applyFill="1" applyBorder="1" applyAlignment="1">
      <alignment horizontal="left"/>
    </xf>
    <xf numFmtId="164" fontId="4" fillId="3" borderId="0" xfId="6" applyNumberFormat="1" applyFont="1" applyFill="1" applyBorder="1"/>
    <xf numFmtId="164" fontId="4" fillId="3" borderId="0" xfId="6" applyNumberFormat="1" applyFont="1" applyFill="1" applyBorder="1" applyAlignment="1">
      <alignment vertical="center"/>
    </xf>
    <xf numFmtId="164" fontId="4" fillId="3" borderId="67" xfId="6" applyNumberFormat="1" applyFont="1" applyFill="1" applyBorder="1"/>
    <xf numFmtId="164" fontId="4" fillId="0" borderId="73" xfId="6" applyNumberFormat="1" applyFont="1" applyFill="1" applyBorder="1"/>
    <xf numFmtId="164" fontId="4" fillId="0" borderId="73" xfId="6" applyNumberFormat="1" applyFont="1" applyFill="1" applyBorder="1" applyAlignment="1">
      <alignment vertical="center"/>
    </xf>
    <xf numFmtId="0" fontId="14" fillId="0" borderId="73" xfId="0" applyFont="1" applyBorder="1" applyAlignment="1">
      <alignment horizontal="left" wrapText="1" indent="4"/>
    </xf>
    <xf numFmtId="0" fontId="4" fillId="3" borderId="0" xfId="0" applyFont="1" applyFill="1" applyAlignment="1">
      <alignment wrapText="1"/>
    </xf>
    <xf numFmtId="0" fontId="4" fillId="3" borderId="0" xfId="0" applyFont="1" applyFill="1"/>
    <xf numFmtId="0" fontId="4" fillId="3" borderId="67" xfId="0" applyFont="1" applyFill="1" applyBorder="1"/>
    <xf numFmtId="0" fontId="6" fillId="0" borderId="21" xfId="0" applyFont="1" applyBorder="1"/>
    <xf numFmtId="0" fontId="6" fillId="0" borderId="22" xfId="0" applyFont="1" applyBorder="1" applyAlignment="1">
      <alignment wrapText="1"/>
    </xf>
    <xf numFmtId="169" fontId="26" fillId="36" borderId="88" xfId="18" applyBorder="1"/>
    <xf numFmtId="10" fontId="6" fillId="0" borderId="23" xfId="20948" applyNumberFormat="1" applyFont="1" applyBorder="1"/>
    <xf numFmtId="0" fontId="9" fillId="2" borderId="80" xfId="0" applyFont="1" applyFill="1" applyBorder="1" applyAlignment="1">
      <alignment horizontal="right" vertical="center"/>
    </xf>
    <xf numFmtId="0" fontId="9" fillId="2" borderId="69" xfId="0" applyFont="1" applyFill="1" applyBorder="1" applyAlignment="1">
      <alignment vertical="center"/>
    </xf>
    <xf numFmtId="191" fontId="9" fillId="2" borderId="69" xfId="0" applyNumberFormat="1" applyFont="1" applyFill="1" applyBorder="1" applyAlignment="1" applyProtection="1">
      <alignment vertical="center"/>
      <protection locked="0"/>
    </xf>
    <xf numFmtId="191" fontId="17" fillId="2" borderId="69" xfId="0" applyNumberFormat="1" applyFont="1" applyFill="1" applyBorder="1" applyAlignment="1" applyProtection="1">
      <alignment vertical="center"/>
      <protection locked="0"/>
    </xf>
    <xf numFmtId="191" fontId="17" fillId="2" borderId="81" xfId="0" applyNumberFormat="1" applyFont="1" applyFill="1" applyBorder="1" applyAlignment="1" applyProtection="1">
      <alignment vertical="center"/>
      <protection locked="0"/>
    </xf>
    <xf numFmtId="0" fontId="9" fillId="0" borderId="73" xfId="0" applyFont="1" applyBorder="1" applyAlignment="1">
      <alignment horizontal="left" vertical="center" wrapText="1"/>
    </xf>
    <xf numFmtId="0" fontId="6" fillId="3" borderId="0" xfId="0" applyFont="1" applyFill="1" applyAlignment="1">
      <alignment horizontal="center"/>
    </xf>
    <xf numFmtId="0" fontId="114" fillId="0" borderId="0" xfId="10" applyFont="1"/>
    <xf numFmtId="0" fontId="115" fillId="0" borderId="0" xfId="0" applyFont="1"/>
    <xf numFmtId="0" fontId="116" fillId="0" borderId="0" xfId="10" applyFont="1"/>
    <xf numFmtId="14" fontId="115" fillId="0" borderId="0" xfId="0" applyNumberFormat="1" applyFont="1"/>
    <xf numFmtId="0" fontId="115" fillId="0" borderId="0" xfId="0" applyFont="1" applyAlignment="1">
      <alignment wrapText="1"/>
    </xf>
    <xf numFmtId="0" fontId="118" fillId="0" borderId="0" xfId="0" applyFont="1"/>
    <xf numFmtId="0" fontId="115" fillId="0" borderId="0" xfId="0" applyFont="1" applyAlignment="1">
      <alignment horizontal="left"/>
    </xf>
    <xf numFmtId="0" fontId="117" fillId="0" borderId="101" xfId="0" applyFont="1" applyBorder="1" applyAlignment="1">
      <alignment horizontal="left" vertical="center" wrapText="1"/>
    </xf>
    <xf numFmtId="0" fontId="123" fillId="0" borderId="0" xfId="0" applyFont="1"/>
    <xf numFmtId="0" fontId="115" fillId="0" borderId="0" xfId="0" applyFont="1" applyAlignment="1">
      <alignment horizontal="left" vertical="top" wrapText="1"/>
    </xf>
    <xf numFmtId="191" fontId="7" fillId="3" borderId="85" xfId="6" applyNumberFormat="1" applyFont="1" applyFill="1" applyBorder="1" applyAlignment="1" applyProtection="1">
      <alignment vertical="top" wrapText="1"/>
      <protection locked="0"/>
    </xf>
    <xf numFmtId="0" fontId="126" fillId="3" borderId="73" xfId="21400" applyFont="1" applyFill="1" applyBorder="1" applyAlignment="1">
      <alignment horizontal="left" vertical="center" wrapText="1"/>
    </xf>
    <xf numFmtId="0" fontId="127" fillId="0" borderId="73" xfId="21400" applyFont="1" applyBorder="1" applyAlignment="1">
      <alignment horizontal="left" vertical="center" wrapText="1" indent="1"/>
    </xf>
    <xf numFmtId="0" fontId="128" fillId="3" borderId="73" xfId="21400" applyFont="1" applyFill="1" applyBorder="1" applyAlignment="1">
      <alignment horizontal="left" vertical="center" wrapText="1"/>
    </xf>
    <xf numFmtId="0" fontId="129" fillId="0" borderId="73" xfId="21400" applyFont="1" applyBorder="1" applyAlignment="1">
      <alignment horizontal="left" vertical="center" wrapText="1" indent="1"/>
    </xf>
    <xf numFmtId="0" fontId="128" fillId="3" borderId="108" xfId="0" applyFont="1" applyFill="1" applyBorder="1" applyAlignment="1">
      <alignment horizontal="left" vertical="center" wrapText="1"/>
    </xf>
    <xf numFmtId="0" fontId="0" fillId="0" borderId="0" xfId="0" applyAlignment="1">
      <alignment horizontal="left" vertical="center"/>
    </xf>
    <xf numFmtId="0" fontId="9" fillId="0" borderId="109" xfId="0" applyFont="1" applyBorder="1" applyAlignment="1">
      <alignment horizontal="center" vertical="center" wrapText="1"/>
    </xf>
    <xf numFmtId="0" fontId="9" fillId="0" borderId="85" xfId="0" applyFont="1" applyBorder="1" applyAlignment="1">
      <alignment horizontal="center" vertical="center" wrapText="1"/>
    </xf>
    <xf numFmtId="0" fontId="0" fillId="0" borderId="109" xfId="0" applyBorder="1" applyAlignment="1">
      <alignment horizontal="center"/>
    </xf>
    <xf numFmtId="191" fontId="9" fillId="0" borderId="109" xfId="0" applyNumberFormat="1" applyFont="1" applyBorder="1" applyAlignment="1">
      <alignment horizontal="right"/>
    </xf>
    <xf numFmtId="191" fontId="9" fillId="35" borderId="109" xfId="0" applyNumberFormat="1" applyFont="1" applyFill="1" applyBorder="1" applyAlignment="1">
      <alignment horizontal="right"/>
    </xf>
    <xf numFmtId="191" fontId="9" fillId="35" borderId="85" xfId="0" applyNumberFormat="1" applyFont="1" applyFill="1" applyBorder="1" applyAlignment="1">
      <alignment horizontal="right"/>
    </xf>
    <xf numFmtId="0" fontId="15" fillId="0" borderId="109" xfId="0" applyFont="1" applyBorder="1" applyAlignment="1">
      <alignment vertical="center" wrapText="1"/>
    </xf>
    <xf numFmtId="0" fontId="7" fillId="0" borderId="109" xfId="0" applyFont="1" applyBorder="1" applyAlignment="1">
      <alignment horizontal="left" vertical="center" wrapText="1" indent="1"/>
    </xf>
    <xf numFmtId="0" fontId="3" fillId="0" borderId="109" xfId="0" applyFont="1" applyBorder="1" applyAlignment="1">
      <alignment vertical="center"/>
    </xf>
    <xf numFmtId="0" fontId="132" fillId="0" borderId="109" xfId="0" applyFont="1" applyBorder="1" applyAlignment="1" applyProtection="1">
      <alignment horizontal="left" vertical="center" indent="1"/>
      <protection locked="0"/>
    </xf>
    <xf numFmtId="0" fontId="133" fillId="0" borderId="109" xfId="0" applyFont="1" applyBorder="1" applyAlignment="1" applyProtection="1">
      <alignment horizontal="left" vertical="center" indent="3"/>
      <protection locked="0"/>
    </xf>
    <xf numFmtId="0" fontId="134" fillId="0" borderId="109" xfId="0" applyFont="1" applyBorder="1" applyAlignment="1" applyProtection="1">
      <alignment horizontal="left" vertical="center" indent="3"/>
      <protection locked="0"/>
    </xf>
    <xf numFmtId="0" fontId="3" fillId="0" borderId="109" xfId="0" applyFont="1" applyBorder="1"/>
    <xf numFmtId="0" fontId="0" fillId="0" borderId="0" xfId="0" applyAlignment="1">
      <alignment horizontal="center"/>
    </xf>
    <xf numFmtId="191" fontId="9" fillId="0" borderId="0" xfId="0" applyNumberFormat="1" applyFont="1" applyAlignment="1">
      <alignment horizontal="right"/>
    </xf>
    <xf numFmtId="0" fontId="0" fillId="0" borderId="109" xfId="0" applyBorder="1" applyAlignment="1">
      <alignment horizontal="center" vertical="center"/>
    </xf>
    <xf numFmtId="43" fontId="4" fillId="0" borderId="109" xfId="6" applyFont="1" applyFill="1" applyBorder="1" applyAlignment="1">
      <alignment vertical="center" wrapText="1"/>
    </xf>
    <xf numFmtId="43" fontId="4" fillId="0" borderId="73" xfId="6" applyFont="1" applyBorder="1" applyAlignment="1">
      <alignment vertical="center"/>
    </xf>
    <xf numFmtId="43" fontId="4" fillId="0" borderId="109" xfId="6" applyFont="1" applyBorder="1" applyAlignment="1">
      <alignment vertical="center"/>
    </xf>
    <xf numFmtId="167" fontId="18" fillId="0" borderId="55" xfId="0" applyNumberFormat="1" applyFont="1" applyBorder="1" applyAlignment="1">
      <alignment horizontal="center"/>
    </xf>
    <xf numFmtId="0" fontId="118" fillId="0" borderId="109" xfId="0" applyFont="1" applyBorder="1"/>
    <xf numFmtId="49" fontId="120" fillId="0" borderId="109" xfId="4" applyNumberFormat="1" applyFont="1" applyBorder="1" applyAlignment="1" applyProtection="1">
      <alignment horizontal="right" vertical="center"/>
      <protection locked="0"/>
    </xf>
    <xf numFmtId="0" fontId="119" fillId="3" borderId="109" xfId="0" applyFont="1" applyFill="1" applyBorder="1" applyAlignment="1" applyProtection="1">
      <alignment horizontal="left" vertical="center" wrapText="1"/>
      <protection locked="0"/>
    </xf>
    <xf numFmtId="49" fontId="119" fillId="3" borderId="109" xfId="4" applyNumberFormat="1" applyFont="1" applyFill="1" applyBorder="1" applyAlignment="1" applyProtection="1">
      <alignment horizontal="right" vertical="center"/>
      <protection locked="0"/>
    </xf>
    <xf numFmtId="0" fontId="119" fillId="0" borderId="109" xfId="0" applyFont="1" applyBorder="1" applyAlignment="1" applyProtection="1">
      <alignment horizontal="left" vertical="center" wrapText="1"/>
      <protection locked="0"/>
    </xf>
    <xf numFmtId="49" fontId="119" fillId="0" borderId="109" xfId="4" applyNumberFormat="1" applyFont="1" applyBorder="1" applyAlignment="1" applyProtection="1">
      <alignment horizontal="right" vertical="center"/>
      <protection locked="0"/>
    </xf>
    <xf numFmtId="0" fontId="121" fillId="0" borderId="109" xfId="0" applyFont="1" applyBorder="1" applyAlignment="1" applyProtection="1">
      <alignment horizontal="left" vertical="center" wrapText="1"/>
      <protection locked="0"/>
    </xf>
    <xf numFmtId="0" fontId="118" fillId="0" borderId="109" xfId="0" applyFont="1" applyBorder="1" applyAlignment="1">
      <alignment horizontal="center" vertical="center" wrapText="1"/>
    </xf>
    <xf numFmtId="166" fontId="114" fillId="35" borderId="112" xfId="21399" applyFont="1" applyFill="1" applyBorder="1"/>
    <xf numFmtId="0" fontId="114" fillId="0" borderId="112" xfId="0" applyFont="1" applyBorder="1"/>
    <xf numFmtId="0" fontId="114" fillId="0" borderId="112" xfId="0" applyFont="1" applyBorder="1" applyAlignment="1">
      <alignment horizontal="left" indent="8"/>
    </xf>
    <xf numFmtId="0" fontId="114" fillId="0" borderId="112" xfId="0" applyFont="1" applyBorder="1" applyAlignment="1">
      <alignment wrapText="1"/>
    </xf>
    <xf numFmtId="0" fontId="117" fillId="0" borderId="112" xfId="0" applyFont="1" applyBorder="1"/>
    <xf numFmtId="49" fontId="120" fillId="0" borderId="112" xfId="4" applyNumberFormat="1" applyFont="1" applyBorder="1" applyAlignment="1" applyProtection="1">
      <alignment horizontal="right" vertical="center" wrapText="1"/>
      <protection locked="0"/>
    </xf>
    <xf numFmtId="49" fontId="119" fillId="3" borderId="112" xfId="4" applyNumberFormat="1" applyFont="1" applyFill="1" applyBorder="1" applyAlignment="1" applyProtection="1">
      <alignment horizontal="right" vertical="center" wrapText="1"/>
      <protection locked="0"/>
    </xf>
    <xf numFmtId="49" fontId="119" fillId="0" borderId="112" xfId="4" applyNumberFormat="1" applyFont="1" applyBorder="1" applyAlignment="1" applyProtection="1">
      <alignment horizontal="right" vertical="center" wrapText="1"/>
      <protection locked="0"/>
    </xf>
    <xf numFmtId="0" fontId="114" fillId="0" borderId="112" xfId="0" applyFont="1" applyBorder="1" applyAlignment="1">
      <alignment horizontal="center" vertical="center" wrapText="1"/>
    </xf>
    <xf numFmtId="0" fontId="114" fillId="0" borderId="113" xfId="0" applyFont="1" applyBorder="1" applyAlignment="1">
      <alignment horizontal="center" vertical="center" wrapText="1"/>
    </xf>
    <xf numFmtId="0" fontId="114" fillId="0" borderId="112" xfId="0" applyFont="1" applyBorder="1" applyAlignment="1">
      <alignment horizontal="center" vertical="center"/>
    </xf>
    <xf numFmtId="0" fontId="114" fillId="0" borderId="0" xfId="0" applyFont="1"/>
    <xf numFmtId="0" fontId="114" fillId="0" borderId="0" xfId="0" applyFont="1" applyAlignment="1">
      <alignment wrapText="1"/>
    </xf>
    <xf numFmtId="14" fontId="114" fillId="0" borderId="0" xfId="0" applyNumberFormat="1" applyFont="1"/>
    <xf numFmtId="0" fontId="114" fillId="0" borderId="112" xfId="0" applyFont="1" applyBorder="1" applyAlignment="1">
      <alignment horizontal="left" vertical="center" wrapText="1"/>
    </xf>
    <xf numFmtId="0" fontId="117" fillId="0" borderId="112" xfId="0" applyFont="1" applyBorder="1" applyAlignment="1">
      <alignment horizontal="left" wrapText="1" indent="1"/>
    </xf>
    <xf numFmtId="0" fontId="117" fillId="0" borderId="112" xfId="0" applyFont="1" applyBorder="1" applyAlignment="1">
      <alignment horizontal="left" vertical="center" indent="1"/>
    </xf>
    <xf numFmtId="0" fontId="114" fillId="0" borderId="112" xfId="0" applyFont="1" applyBorder="1" applyAlignment="1">
      <alignment horizontal="left" wrapText="1" indent="1"/>
    </xf>
    <xf numFmtId="0" fontId="114" fillId="0" borderId="112" xfId="0" applyFont="1" applyBorder="1" applyAlignment="1">
      <alignment horizontal="left" indent="1"/>
    </xf>
    <xf numFmtId="0" fontId="114" fillId="0" borderId="112" xfId="0" applyFont="1" applyBorder="1" applyAlignment="1">
      <alignment horizontal="left" wrapText="1" indent="4"/>
    </xf>
    <xf numFmtId="0" fontId="117" fillId="0" borderId="112" xfId="0" applyFont="1" applyBorder="1" applyAlignment="1">
      <alignment horizontal="left" indent="1"/>
    </xf>
    <xf numFmtId="0" fontId="118" fillId="0" borderId="112" xfId="0" applyFont="1" applyBorder="1" applyAlignment="1">
      <alignment horizontal="center" vertical="center" wrapText="1"/>
    </xf>
    <xf numFmtId="0" fontId="114" fillId="77" borderId="112" xfId="0" applyFont="1" applyFill="1" applyBorder="1"/>
    <xf numFmtId="0" fontId="117" fillId="0" borderId="7" xfId="0" applyFont="1" applyBorder="1"/>
    <xf numFmtId="0" fontId="114" fillId="0" borderId="112" xfId="0" applyFont="1" applyBorder="1" applyAlignment="1">
      <alignment horizontal="left" wrapText="1" indent="2"/>
    </xf>
    <xf numFmtId="0" fontId="114" fillId="0" borderId="112" xfId="0" applyFont="1" applyBorder="1" applyAlignment="1">
      <alignment horizontal="left" wrapText="1"/>
    </xf>
    <xf numFmtId="0" fontId="114" fillId="0" borderId="0" xfId="0" applyFont="1" applyAlignment="1">
      <alignment horizontal="center" vertical="center"/>
    </xf>
    <xf numFmtId="0" fontId="114" fillId="0" borderId="7"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51" xfId="0" applyFont="1" applyBorder="1" applyAlignment="1">
      <alignment wrapText="1"/>
    </xf>
    <xf numFmtId="0" fontId="114" fillId="0" borderId="7" xfId="0" applyFont="1" applyBorder="1" applyAlignment="1">
      <alignment wrapText="1"/>
    </xf>
    <xf numFmtId="0" fontId="114" fillId="0" borderId="0" xfId="0" applyFont="1" applyAlignment="1">
      <alignment horizontal="center" vertical="center" wrapText="1"/>
    </xf>
    <xf numFmtId="0" fontId="114" fillId="0" borderId="111" xfId="0" applyFont="1" applyBorder="1" applyAlignment="1">
      <alignment horizontal="center" vertical="center" wrapText="1"/>
    </xf>
    <xf numFmtId="0" fontId="114" fillId="0" borderId="114" xfId="0" applyFont="1" applyBorder="1" applyAlignment="1">
      <alignment horizontal="center" vertical="center" wrapText="1"/>
    </xf>
    <xf numFmtId="0" fontId="114" fillId="0" borderId="110" xfId="0" applyFont="1" applyBorder="1" applyAlignment="1">
      <alignment horizontal="center" vertical="center" wrapText="1"/>
    </xf>
    <xf numFmtId="0" fontId="114" fillId="0" borderId="0" xfId="0" applyFont="1" applyAlignment="1">
      <alignment horizontal="left"/>
    </xf>
    <xf numFmtId="0" fontId="117" fillId="0" borderId="112" xfId="0" applyFont="1" applyBorder="1" applyAlignment="1">
      <alignment horizontal="left" vertical="center" wrapText="1"/>
    </xf>
    <xf numFmtId="0" fontId="9" fillId="0" borderId="0" xfId="0" applyFont="1" applyAlignment="1">
      <alignment wrapText="1"/>
    </xf>
    <xf numFmtId="0" fontId="117" fillId="0" borderId="112" xfId="0" applyFont="1" applyBorder="1" applyAlignment="1">
      <alignment horizontal="center" vertical="center" wrapText="1"/>
    </xf>
    <xf numFmtId="0" fontId="119" fillId="0" borderId="0" xfId="0" applyFont="1" applyAlignment="1">
      <alignment horizontal="center" vertical="center"/>
    </xf>
    <xf numFmtId="0" fontId="119" fillId="0" borderId="0" xfId="0" applyFont="1"/>
    <xf numFmtId="0" fontId="135" fillId="0" borderId="0" xfId="0" applyFont="1"/>
    <xf numFmtId="0" fontId="117" fillId="0" borderId="112" xfId="0" applyFont="1" applyBorder="1" applyAlignment="1">
      <alignment vertical="center" wrapText="1" readingOrder="1"/>
    </xf>
    <xf numFmtId="0" fontId="114" fillId="0" borderId="107" xfId="0" applyFont="1" applyBorder="1" applyAlignment="1">
      <alignment vertical="center" wrapText="1" readingOrder="1"/>
    </xf>
    <xf numFmtId="0" fontId="114" fillId="0" borderId="106" xfId="0" applyFont="1" applyBorder="1" applyAlignment="1">
      <alignment vertical="center" wrapText="1" readingOrder="1"/>
    </xf>
    <xf numFmtId="0" fontId="114" fillId="0" borderId="105" xfId="0" applyFont="1" applyBorder="1" applyAlignment="1">
      <alignment vertical="center" wrapText="1" readingOrder="1"/>
    </xf>
    <xf numFmtId="0" fontId="135" fillId="0" borderId="7" xfId="0" applyFont="1" applyBorder="1"/>
    <xf numFmtId="167" fontId="19" fillId="80" borderId="54" xfId="0" applyNumberFormat="1" applyFont="1" applyFill="1" applyBorder="1" applyAlignment="1">
      <alignment horizontal="center"/>
    </xf>
    <xf numFmtId="0" fontId="11" fillId="0" borderId="73" xfId="15" applyFill="1" applyBorder="1" applyAlignment="1" applyProtection="1">
      <alignment horizontal="left" vertical="top" wrapText="1"/>
    </xf>
    <xf numFmtId="0" fontId="137" fillId="0" borderId="0" xfId="0" applyFont="1"/>
    <xf numFmtId="0" fontId="138" fillId="0" borderId="0" xfId="0" applyFont="1" applyAlignment="1">
      <alignment vertical="top"/>
    </xf>
    <xf numFmtId="0" fontId="138" fillId="0" borderId="0" xfId="0" applyFont="1" applyAlignment="1">
      <alignment vertical="top" wrapText="1"/>
    </xf>
    <xf numFmtId="0" fontId="145" fillId="0" borderId="0" xfId="0" applyFont="1" applyAlignment="1">
      <alignment vertical="top" wrapText="1"/>
    </xf>
    <xf numFmtId="0" fontId="7" fillId="0" borderId="0" xfId="10" applyFont="1"/>
    <xf numFmtId="0" fontId="144" fillId="0" borderId="0" xfId="10" applyFont="1"/>
    <xf numFmtId="0" fontId="139" fillId="81" borderId="112" xfId="0" applyFont="1" applyFill="1" applyBorder="1" applyAlignment="1">
      <alignment horizontal="left" vertical="center"/>
    </xf>
    <xf numFmtId="49" fontId="140" fillId="0" borderId="112" xfId="0" applyNumberFormat="1" applyFont="1" applyBorder="1" applyAlignment="1">
      <alignment horizontal="left" vertical="center"/>
    </xf>
    <xf numFmtId="0" fontId="140" fillId="0" borderId="112" xfId="0" applyFont="1" applyBorder="1" applyAlignment="1">
      <alignment horizontal="left" vertical="center"/>
    </xf>
    <xf numFmtId="0" fontId="139" fillId="0" borderId="112" xfId="0" applyFont="1" applyBorder="1" applyAlignment="1">
      <alignment horizontal="left" vertical="center"/>
    </xf>
    <xf numFmtId="0" fontId="139" fillId="82" borderId="16" xfId="0" applyFont="1" applyFill="1" applyBorder="1" applyAlignment="1">
      <alignment horizontal="center" vertical="center"/>
    </xf>
    <xf numFmtId="0" fontId="139" fillId="82" borderId="17" xfId="0" applyFont="1" applyFill="1" applyBorder="1" applyAlignment="1">
      <alignment horizontal="center" vertical="center"/>
    </xf>
    <xf numFmtId="192" fontId="139" fillId="81" borderId="121" xfId="6" applyNumberFormat="1" applyFont="1" applyFill="1" applyBorder="1" applyAlignment="1">
      <alignment horizontal="left" vertical="center"/>
    </xf>
    <xf numFmtId="192" fontId="140" fillId="0" borderId="121" xfId="6" applyNumberFormat="1" applyFont="1" applyFill="1" applyBorder="1" applyAlignment="1">
      <alignment horizontal="left" vertical="center"/>
    </xf>
    <xf numFmtId="10" fontId="7" fillId="0" borderId="121" xfId="0" applyNumberFormat="1" applyFont="1" applyBorder="1" applyAlignment="1">
      <alignment horizontal="right" vertical="center" wrapText="1"/>
    </xf>
    <xf numFmtId="0" fontId="143" fillId="83" borderId="119" xfId="0" applyFont="1" applyFill="1" applyBorder="1" applyAlignment="1">
      <alignment horizontal="left" vertical="center"/>
    </xf>
    <xf numFmtId="10" fontId="144" fillId="85" borderId="118" xfId="0" applyNumberFormat="1" applyFont="1" applyFill="1" applyBorder="1" applyAlignment="1">
      <alignment horizontal="right" vertical="center" wrapText="1"/>
    </xf>
    <xf numFmtId="0" fontId="0" fillId="0" borderId="1" xfId="0" applyBorder="1"/>
    <xf numFmtId="0" fontId="4" fillId="84" borderId="112" xfId="0" applyFont="1" applyFill="1" applyBorder="1" applyAlignment="1">
      <alignment horizontal="center" vertical="center" wrapText="1"/>
    </xf>
    <xf numFmtId="0" fontId="6" fillId="85" borderId="112" xfId="0" applyFont="1" applyFill="1" applyBorder="1" applyAlignment="1">
      <alignment vertical="center" wrapText="1"/>
    </xf>
    <xf numFmtId="192" fontId="6" fillId="85" borderId="112" xfId="6" applyNumberFormat="1" applyFont="1" applyFill="1" applyBorder="1" applyAlignment="1">
      <alignment vertical="center"/>
    </xf>
    <xf numFmtId="192" fontId="6" fillId="85" borderId="121" xfId="6" applyNumberFormat="1" applyFont="1" applyFill="1" applyBorder="1" applyAlignment="1">
      <alignment vertical="center"/>
    </xf>
    <xf numFmtId="0" fontId="140" fillId="81" borderId="112" xfId="0" applyFont="1" applyFill="1" applyBorder="1" applyAlignment="1">
      <alignment horizontal="left" vertical="center" wrapText="1" indent="3"/>
    </xf>
    <xf numFmtId="192" fontId="6" fillId="35" borderId="112" xfId="6" applyNumberFormat="1" applyFont="1" applyFill="1" applyBorder="1" applyAlignment="1">
      <alignment vertical="center"/>
    </xf>
    <xf numFmtId="0" fontId="147" fillId="81" borderId="112" xfId="0" applyFont="1" applyFill="1" applyBorder="1" applyAlignment="1">
      <alignment horizontal="left" vertical="center" wrapText="1" indent="5"/>
    </xf>
    <xf numFmtId="0" fontId="148" fillId="82" borderId="112" xfId="0" applyFont="1" applyFill="1" applyBorder="1" applyAlignment="1">
      <alignment horizontal="left" vertical="center" wrapText="1" indent="1"/>
    </xf>
    <xf numFmtId="192" fontId="148" fillId="82" borderId="112" xfId="6" applyNumberFormat="1" applyFont="1" applyFill="1" applyBorder="1" applyAlignment="1">
      <alignment vertical="center"/>
    </xf>
    <xf numFmtId="192" fontId="148" fillId="83" borderId="121" xfId="6" applyNumberFormat="1" applyFont="1" applyFill="1" applyBorder="1" applyAlignment="1">
      <alignment vertical="center"/>
    </xf>
    <xf numFmtId="192" fontId="149" fillId="81" borderId="112" xfId="6" applyNumberFormat="1" applyFont="1" applyFill="1" applyBorder="1" applyAlignment="1">
      <alignment vertical="center"/>
    </xf>
    <xf numFmtId="192" fontId="149" fillId="83" borderId="121" xfId="6" applyNumberFormat="1" applyFont="1" applyFill="1" applyBorder="1" applyAlignment="1">
      <alignment vertical="center"/>
    </xf>
    <xf numFmtId="0" fontId="147" fillId="81" borderId="119" xfId="0" applyFont="1" applyFill="1" applyBorder="1" applyAlignment="1">
      <alignment horizontal="left" vertical="center" wrapText="1" indent="5"/>
    </xf>
    <xf numFmtId="192" fontId="149" fillId="81" borderId="119" xfId="6" applyNumberFormat="1" applyFont="1" applyFill="1" applyBorder="1" applyAlignment="1">
      <alignment vertical="center"/>
    </xf>
    <xf numFmtId="192" fontId="149" fillId="83" borderId="118" xfId="6" applyNumberFormat="1" applyFont="1" applyFill="1" applyBorder="1" applyAlignment="1">
      <alignment vertical="center"/>
    </xf>
    <xf numFmtId="0" fontId="7" fillId="0" borderId="112" xfId="0" applyFont="1" applyBorder="1" applyAlignment="1" applyProtection="1">
      <alignment wrapText="1"/>
      <protection locked="0"/>
    </xf>
    <xf numFmtId="0" fontId="7" fillId="0" borderId="3" xfId="0" applyFont="1" applyBorder="1" applyAlignment="1" applyProtection="1">
      <alignment vertical="center" wrapText="1"/>
      <protection locked="0"/>
    </xf>
    <xf numFmtId="0" fontId="128" fillId="0" borderId="112" xfId="21400" applyFont="1" applyBorder="1" applyAlignment="1">
      <alignment horizontal="left" vertical="center" wrapText="1"/>
    </xf>
    <xf numFmtId="191" fontId="9" fillId="0" borderId="112" xfId="0" applyNumberFormat="1" applyFont="1" applyBorder="1" applyAlignment="1">
      <alignment horizontal="right"/>
    </xf>
    <xf numFmtId="0" fontId="4" fillId="0" borderId="112" xfId="0" applyFont="1" applyBorder="1"/>
    <xf numFmtId="0" fontId="11" fillId="0" borderId="112" xfId="15" applyFill="1" applyBorder="1" applyAlignment="1" applyProtection="1"/>
    <xf numFmtId="0" fontId="135" fillId="3" borderId="112" xfId="4" applyFont="1" applyFill="1" applyBorder="1" applyProtection="1">
      <protection locked="0"/>
    </xf>
    <xf numFmtId="0" fontId="135" fillId="0" borderId="112" xfId="0" applyFont="1" applyBorder="1" applyAlignment="1" applyProtection="1">
      <alignment horizontal="center" vertical="top" wrapText="1"/>
      <protection locked="0"/>
    </xf>
    <xf numFmtId="0" fontId="150" fillId="3" borderId="112" xfId="0" applyFont="1" applyFill="1" applyBorder="1" applyAlignment="1" applyProtection="1">
      <alignment wrapText="1"/>
      <protection locked="0"/>
    </xf>
    <xf numFmtId="3" fontId="135" fillId="79" borderId="112" xfId="4" applyNumberFormat="1" applyFont="1" applyFill="1" applyBorder="1"/>
    <xf numFmtId="0" fontId="133" fillId="3" borderId="112" xfId="0" applyFont="1" applyFill="1" applyBorder="1" applyAlignment="1" applyProtection="1">
      <alignment horizontal="right" wrapText="1"/>
      <protection locked="0"/>
    </xf>
    <xf numFmtId="3" fontId="135" fillId="0" borderId="112" xfId="4" applyNumberFormat="1" applyFont="1" applyBorder="1"/>
    <xf numFmtId="0" fontId="151" fillId="0" borderId="0" xfId="0" applyFont="1" applyAlignment="1" applyProtection="1">
      <alignment vertical="center"/>
      <protection locked="0"/>
    </xf>
    <xf numFmtId="0" fontId="110" fillId="75" borderId="115" xfId="21398" applyFont="1" applyFill="1" applyBorder="1" applyAlignment="1" applyProtection="1">
      <alignment vertical="center" wrapText="1"/>
      <protection locked="0"/>
    </xf>
    <xf numFmtId="0" fontId="62" fillId="75" borderId="114" xfId="21398" applyFont="1" applyFill="1" applyBorder="1" applyProtection="1">
      <alignment vertical="center"/>
      <protection locked="0"/>
    </xf>
    <xf numFmtId="0" fontId="111" fillId="69" borderId="113" xfId="21398" applyFont="1" applyFill="1" applyBorder="1" applyAlignment="1" applyProtection="1">
      <alignment horizontal="center" vertical="center"/>
      <protection locked="0"/>
    </xf>
    <xf numFmtId="0" fontId="111" fillId="0" borderId="114" xfId="21398" applyFont="1" applyBorder="1" applyAlignment="1" applyProtection="1">
      <alignment horizontal="left" vertical="center" wrapText="1"/>
      <protection locked="0"/>
    </xf>
    <xf numFmtId="164" fontId="111" fillId="0" borderId="112" xfId="946" applyNumberFormat="1" applyFont="1" applyFill="1" applyBorder="1" applyAlignment="1" applyProtection="1">
      <alignment horizontal="right" vertical="center"/>
      <protection locked="0"/>
    </xf>
    <xf numFmtId="0" fontId="110" fillId="76" borderId="112" xfId="21398" applyFont="1" applyFill="1" applyBorder="1" applyAlignment="1" applyProtection="1">
      <alignment horizontal="center" vertical="center"/>
      <protection locked="0"/>
    </xf>
    <xf numFmtId="0" fontId="110" fillId="76" borderId="114" xfId="21398" applyFont="1" applyFill="1" applyBorder="1" applyAlignment="1" applyProtection="1">
      <alignment vertical="top" wrapText="1"/>
      <protection locked="0"/>
    </xf>
    <xf numFmtId="164" fontId="111" fillId="76" borderId="112" xfId="946" applyNumberFormat="1" applyFont="1" applyFill="1" applyBorder="1" applyAlignment="1" applyProtection="1">
      <alignment horizontal="right" vertical="center"/>
    </xf>
    <xf numFmtId="0" fontId="110" fillId="75" borderId="115" xfId="21398" applyFont="1" applyFill="1" applyBorder="1" applyProtection="1">
      <alignment vertical="center"/>
      <protection locked="0"/>
    </xf>
    <xf numFmtId="164" fontId="62" fillId="75" borderId="114" xfId="946" applyNumberFormat="1" applyFont="1" applyFill="1" applyBorder="1" applyAlignment="1" applyProtection="1">
      <alignment horizontal="right" vertical="center"/>
      <protection locked="0"/>
    </xf>
    <xf numFmtId="0" fontId="112" fillId="69" borderId="113" xfId="21398" applyFont="1" applyFill="1" applyBorder="1" applyAlignment="1" applyProtection="1">
      <alignment horizontal="center" vertical="center"/>
      <protection locked="0"/>
    </xf>
    <xf numFmtId="0" fontId="111" fillId="69" borderId="112" xfId="21398" applyFont="1" applyFill="1" applyBorder="1" applyAlignment="1" applyProtection="1">
      <alignment vertical="center" wrapText="1"/>
      <protection locked="0"/>
    </xf>
    <xf numFmtId="0" fontId="111" fillId="69" borderId="112" xfId="21398" applyFont="1" applyFill="1" applyBorder="1" applyAlignment="1" applyProtection="1">
      <alignment horizontal="left" vertical="center" wrapText="1"/>
      <protection locked="0"/>
    </xf>
    <xf numFmtId="0" fontId="111" fillId="0" borderId="112" xfId="21398" applyFont="1" applyBorder="1" applyAlignment="1" applyProtection="1">
      <alignment horizontal="left" vertical="center" wrapText="1"/>
      <protection locked="0"/>
    </xf>
    <xf numFmtId="0" fontId="112" fillId="3" borderId="113" xfId="21398" applyFont="1" applyFill="1" applyBorder="1" applyAlignment="1" applyProtection="1">
      <alignment horizontal="center" vertical="center"/>
      <protection locked="0"/>
    </xf>
    <xf numFmtId="0" fontId="111" fillId="0" borderId="112" xfId="21398" applyFont="1" applyBorder="1" applyAlignment="1" applyProtection="1">
      <alignment vertical="center" wrapText="1"/>
      <protection locked="0"/>
    </xf>
    <xf numFmtId="0" fontId="113" fillId="76" borderId="112" xfId="21398" applyFont="1" applyFill="1" applyBorder="1" applyAlignment="1" applyProtection="1">
      <alignment horizontal="center" vertical="center"/>
      <protection locked="0"/>
    </xf>
    <xf numFmtId="0" fontId="110" fillId="76" borderId="114" xfId="21398" applyFont="1" applyFill="1" applyBorder="1" applyAlignment="1" applyProtection="1">
      <alignment vertical="center" wrapText="1"/>
      <protection locked="0"/>
    </xf>
    <xf numFmtId="164" fontId="110" fillId="75" borderId="114" xfId="946" applyNumberFormat="1" applyFont="1" applyFill="1" applyBorder="1" applyAlignment="1" applyProtection="1">
      <alignment horizontal="right" vertical="center"/>
      <protection locked="0"/>
    </xf>
    <xf numFmtId="0" fontId="111" fillId="69" borderId="114" xfId="21398" applyFont="1" applyFill="1" applyBorder="1" applyAlignment="1" applyProtection="1">
      <alignment vertical="center" wrapText="1"/>
      <protection locked="0"/>
    </xf>
    <xf numFmtId="0" fontId="62" fillId="75" borderId="115" xfId="21398" applyFont="1" applyFill="1" applyBorder="1" applyProtection="1">
      <alignment vertical="center"/>
      <protection locked="0"/>
    </xf>
    <xf numFmtId="164" fontId="111" fillId="3" borderId="112" xfId="946" applyNumberFormat="1" applyFont="1" applyFill="1" applyBorder="1" applyAlignment="1" applyProtection="1">
      <alignment horizontal="right" vertical="center"/>
      <protection locked="0"/>
    </xf>
    <xf numFmtId="0" fontId="112" fillId="3" borderId="112" xfId="21398" applyFont="1" applyFill="1" applyBorder="1" applyAlignment="1" applyProtection="1">
      <alignment horizontal="center" vertical="center"/>
      <protection locked="0"/>
    </xf>
    <xf numFmtId="0" fontId="111" fillId="69" borderId="114" xfId="21398" applyFont="1" applyFill="1" applyBorder="1" applyAlignment="1" applyProtection="1">
      <alignment horizontal="left" vertical="center" wrapText="1"/>
      <protection locked="0"/>
    </xf>
    <xf numFmtId="0" fontId="150" fillId="3" borderId="0" xfId="0" applyFont="1" applyFill="1" applyAlignment="1" applyProtection="1">
      <alignment vertical="center"/>
      <protection locked="0"/>
    </xf>
    <xf numFmtId="0" fontId="135" fillId="3" borderId="112" xfId="4" applyFont="1" applyFill="1" applyBorder="1" applyAlignment="1" applyProtection="1">
      <alignment vertical="center" wrapText="1"/>
      <protection locked="0"/>
    </xf>
    <xf numFmtId="0" fontId="135" fillId="0" borderId="112" xfId="0" applyFont="1" applyBorder="1" applyAlignment="1" applyProtection="1">
      <alignment horizontal="center" vertical="center" wrapText="1"/>
      <protection locked="0"/>
    </xf>
    <xf numFmtId="3" fontId="135" fillId="3" borderId="112" xfId="1" applyNumberFormat="1" applyFont="1" applyFill="1" applyBorder="1" applyAlignment="1" applyProtection="1">
      <alignment horizontal="center" vertical="center" wrapText="1"/>
      <protection locked="0"/>
    </xf>
    <xf numFmtId="9" fontId="135" fillId="3" borderId="112" xfId="13" applyNumberFormat="1" applyFont="1" applyFill="1" applyBorder="1" applyAlignment="1" applyProtection="1">
      <alignment horizontal="center" vertical="center" wrapText="1"/>
      <protection locked="0"/>
    </xf>
    <xf numFmtId="0" fontId="135" fillId="3" borderId="112" xfId="0" applyFont="1" applyFill="1" applyBorder="1" applyAlignment="1" applyProtection="1">
      <alignment horizontal="center" vertical="center" wrapText="1"/>
      <protection locked="0"/>
    </xf>
    <xf numFmtId="0" fontId="150" fillId="3" borderId="112" xfId="0" applyFont="1" applyFill="1" applyBorder="1" applyProtection="1">
      <protection locked="0"/>
    </xf>
    <xf numFmtId="0" fontId="153" fillId="3" borderId="112" xfId="0" applyFont="1" applyFill="1" applyBorder="1" applyAlignment="1" applyProtection="1">
      <alignment horizontal="right"/>
      <protection locked="0"/>
    </xf>
    <xf numFmtId="193" fontId="135" fillId="79" borderId="112" xfId="4" applyNumberFormat="1" applyFont="1" applyFill="1" applyBorder="1" applyProtection="1">
      <protection locked="0"/>
    </xf>
    <xf numFmtId="164" fontId="135" fillId="79" borderId="112" xfId="1" applyNumberFormat="1" applyFont="1" applyFill="1" applyBorder="1" applyAlignment="1" applyProtection="1"/>
    <xf numFmtId="0" fontId="135" fillId="3" borderId="112" xfId="0" applyFont="1" applyFill="1" applyBorder="1" applyAlignment="1" applyProtection="1">
      <alignment horizontal="left" vertical="center"/>
      <protection locked="0"/>
    </xf>
    <xf numFmtId="3" fontId="135" fillId="3" borderId="112" xfId="4" applyNumberFormat="1" applyFont="1" applyFill="1" applyBorder="1" applyProtection="1">
      <protection locked="0"/>
    </xf>
    <xf numFmtId="0" fontId="133" fillId="3" borderId="112" xfId="0" applyFont="1" applyFill="1" applyBorder="1" applyAlignment="1" applyProtection="1">
      <alignment horizontal="right"/>
      <protection locked="0"/>
    </xf>
    <xf numFmtId="0" fontId="135" fillId="0" borderId="112" xfId="0" applyFont="1" applyBorder="1" applyAlignment="1" applyProtection="1">
      <alignment horizontal="left" vertical="center"/>
      <protection locked="0"/>
    </xf>
    <xf numFmtId="0" fontId="150" fillId="3" borderId="112" xfId="14" applyFont="1" applyFill="1" applyBorder="1" applyProtection="1">
      <protection locked="0"/>
    </xf>
    <xf numFmtId="3" fontId="150" fillId="75" borderId="112" xfId="14" applyNumberFormat="1" applyFont="1" applyFill="1" applyBorder="1"/>
    <xf numFmtId="10" fontId="17" fillId="2" borderId="73" xfId="20948" applyNumberFormat="1" applyFont="1" applyFill="1" applyBorder="1" applyAlignment="1" applyProtection="1">
      <alignment vertical="center"/>
      <protection locked="0"/>
    </xf>
    <xf numFmtId="10" fontId="17" fillId="2" borderId="85" xfId="20948" applyNumberFormat="1" applyFont="1" applyFill="1" applyBorder="1" applyAlignment="1" applyProtection="1">
      <alignment vertical="center"/>
      <protection locked="0"/>
    </xf>
    <xf numFmtId="10" fontId="9" fillId="2" borderId="73" xfId="20948" applyNumberFormat="1" applyFont="1" applyFill="1" applyBorder="1" applyAlignment="1" applyProtection="1">
      <alignment vertical="center"/>
      <protection locked="0"/>
    </xf>
    <xf numFmtId="10" fontId="9" fillId="2" borderId="85" xfId="20948" applyNumberFormat="1" applyFont="1" applyFill="1" applyBorder="1" applyAlignment="1" applyProtection="1">
      <alignment vertical="center"/>
      <protection locked="0"/>
    </xf>
    <xf numFmtId="10" fontId="17" fillId="2" borderId="22" xfId="20948" applyNumberFormat="1" applyFont="1" applyFill="1" applyBorder="1" applyAlignment="1" applyProtection="1">
      <alignment vertical="center"/>
      <protection locked="0"/>
    </xf>
    <xf numFmtId="10" fontId="17" fillId="2" borderId="23" xfId="20948" applyNumberFormat="1" applyFont="1" applyFill="1" applyBorder="1" applyAlignment="1" applyProtection="1">
      <alignment vertical="center"/>
      <protection locked="0"/>
    </xf>
    <xf numFmtId="0" fontId="9" fillId="0" borderId="122" xfId="0" applyFont="1" applyBorder="1" applyAlignment="1">
      <alignment vertical="center"/>
    </xf>
    <xf numFmtId="0" fontId="13" fillId="0" borderId="115" xfId="0" applyFont="1" applyBorder="1" applyAlignment="1">
      <alignment wrapText="1"/>
    </xf>
    <xf numFmtId="10" fontId="4" fillId="0" borderId="20" xfId="20948" applyNumberFormat="1" applyFont="1" applyBorder="1"/>
    <xf numFmtId="0" fontId="9" fillId="0" borderId="80" xfId="0" applyFont="1" applyBorder="1" applyAlignment="1">
      <alignment vertical="center"/>
    </xf>
    <xf numFmtId="0" fontId="13" fillId="0" borderId="111" xfId="0" applyFont="1" applyBorder="1" applyAlignment="1">
      <alignment wrapText="1"/>
    </xf>
    <xf numFmtId="10" fontId="4" fillId="0" borderId="85" xfId="20948" applyNumberFormat="1" applyFont="1" applyBorder="1"/>
    <xf numFmtId="10" fontId="4" fillId="0" borderId="81" xfId="20948" applyNumberFormat="1" applyFont="1" applyBorder="1"/>
    <xf numFmtId="0" fontId="128" fillId="0" borderId="112" xfId="0" applyFont="1" applyBorder="1" applyAlignment="1">
      <alignment horizontal="left" vertical="center" wrapText="1"/>
    </xf>
    <xf numFmtId="0" fontId="129" fillId="3" borderId="112" xfId="0" applyFont="1" applyFill="1" applyBorder="1" applyAlignment="1">
      <alignment horizontal="left" vertical="center" wrapText="1" indent="1"/>
    </xf>
    <xf numFmtId="0" fontId="127" fillId="0" borderId="112" xfId="0" applyFont="1" applyBorder="1" applyAlignment="1">
      <alignment horizontal="left" vertical="center" wrapText="1" indent="1"/>
    </xf>
    <xf numFmtId="0" fontId="129" fillId="0" borderId="112" xfId="0" applyFont="1" applyBorder="1" applyAlignment="1">
      <alignment horizontal="left" vertical="center" wrapText="1" indent="1"/>
    </xf>
    <xf numFmtId="0" fontId="127" fillId="3" borderId="112" xfId="0" applyFont="1" applyFill="1" applyBorder="1" applyAlignment="1">
      <alignment horizontal="left" vertical="center" wrapText="1" indent="1"/>
    </xf>
    <xf numFmtId="0" fontId="127" fillId="0" borderId="112" xfId="21400" applyFont="1" applyBorder="1" applyAlignment="1">
      <alignment horizontal="left" vertical="center" wrapText="1" indent="1"/>
    </xf>
    <xf numFmtId="0" fontId="128" fillId="3" borderId="112" xfId="21400" applyFont="1" applyFill="1" applyBorder="1" applyAlignment="1">
      <alignment horizontal="left" vertical="center" wrapText="1"/>
    </xf>
    <xf numFmtId="0" fontId="127" fillId="3" borderId="112" xfId="21400" applyFont="1" applyFill="1" applyBorder="1" applyAlignment="1">
      <alignment horizontal="left" vertical="center" wrapText="1" indent="1"/>
    </xf>
    <xf numFmtId="0" fontId="126" fillId="0" borderId="112" xfId="0" applyFont="1" applyBorder="1" applyAlignment="1">
      <alignment horizontal="left" vertical="center" wrapText="1"/>
    </xf>
    <xf numFmtId="0" fontId="128" fillId="3" borderId="112" xfId="0" applyFont="1" applyFill="1" applyBorder="1" applyAlignment="1">
      <alignment horizontal="left" vertical="center" wrapText="1"/>
    </xf>
    <xf numFmtId="0" fontId="129" fillId="0" borderId="112" xfId="21400" applyFont="1" applyBorder="1" applyAlignment="1">
      <alignment horizontal="left" vertical="center" wrapText="1" indent="1"/>
    </xf>
    <xf numFmtId="164" fontId="0" fillId="0" borderId="112" xfId="6" applyNumberFormat="1" applyFont="1" applyBorder="1"/>
    <xf numFmtId="164" fontId="0" fillId="0" borderId="119" xfId="6" applyNumberFormat="1" applyFont="1" applyBorder="1"/>
    <xf numFmtId="0" fontId="0" fillId="0" borderId="122" xfId="0" applyBorder="1" applyAlignment="1">
      <alignment horizontal="center" vertical="center"/>
    </xf>
    <xf numFmtId="0" fontId="9" fillId="0" borderId="112" xfId="0" applyFont="1" applyBorder="1" applyAlignment="1">
      <alignment horizontal="center" vertical="center" wrapText="1"/>
    </xf>
    <xf numFmtId="0" fontId="9" fillId="0" borderId="121" xfId="0" applyFont="1" applyBorder="1" applyAlignment="1">
      <alignment horizontal="center" vertical="center" wrapText="1"/>
    </xf>
    <xf numFmtId="0" fontId="3" fillId="0" borderId="112" xfId="0" applyFont="1" applyBorder="1" applyAlignment="1">
      <alignment horizontal="center" vertical="center"/>
    </xf>
    <xf numFmtId="0" fontId="0" fillId="0" borderId="122" xfId="0" applyBorder="1" applyAlignment="1">
      <alignment horizontal="center"/>
    </xf>
    <xf numFmtId="0" fontId="126" fillId="3" borderId="112" xfId="21400" applyFont="1" applyFill="1" applyBorder="1" applyAlignment="1">
      <alignment horizontal="left" vertical="center" wrapText="1"/>
    </xf>
    <xf numFmtId="164" fontId="0" fillId="0" borderId="112" xfId="6" applyNumberFormat="1" applyFont="1" applyBorder="1" applyAlignment="1">
      <alignment vertical="center"/>
    </xf>
    <xf numFmtId="0" fontId="130" fillId="0" borderId="112" xfId="21400" applyFont="1" applyBorder="1" applyAlignment="1">
      <alignment horizontal="center" vertical="center" wrapText="1"/>
    </xf>
    <xf numFmtId="0" fontId="131" fillId="0" borderId="112" xfId="0" applyFont="1" applyBorder="1" applyAlignment="1">
      <alignment horizontal="left"/>
    </xf>
    <xf numFmtId="0" fontId="0" fillId="0" borderId="120" xfId="0" applyBorder="1" applyAlignment="1">
      <alignment horizontal="center"/>
    </xf>
    <xf numFmtId="0" fontId="128" fillId="0" borderId="119" xfId="0" applyFont="1" applyBorder="1" applyAlignment="1">
      <alignment horizontal="left" vertical="center" wrapText="1"/>
    </xf>
    <xf numFmtId="164" fontId="7" fillId="0" borderId="0" xfId="6" applyNumberFormat="1" applyFont="1"/>
    <xf numFmtId="164" fontId="4" fillId="0" borderId="0" xfId="6" applyNumberFormat="1" applyFont="1"/>
    <xf numFmtId="164" fontId="9" fillId="0" borderId="112" xfId="6" applyNumberFormat="1" applyFont="1" applyBorder="1" applyAlignment="1">
      <alignment horizontal="center" vertical="center" wrapText="1"/>
    </xf>
    <xf numFmtId="164" fontId="0" fillId="0" borderId="0" xfId="6" applyNumberFormat="1" applyFont="1"/>
    <xf numFmtId="43" fontId="0" fillId="0" borderId="0" xfId="6" applyFont="1"/>
    <xf numFmtId="164" fontId="9" fillId="0" borderId="121" xfId="6" applyNumberFormat="1" applyFont="1" applyBorder="1" applyAlignment="1">
      <alignment horizontal="center" vertical="center" wrapText="1"/>
    </xf>
    <xf numFmtId="0" fontId="128" fillId="0" borderId="112" xfId="21400" applyFont="1" applyBorder="1" applyAlignment="1">
      <alignment horizontal="justify" vertical="center" wrapText="1"/>
    </xf>
    <xf numFmtId="0" fontId="128" fillId="0" borderId="112" xfId="21400" applyFont="1" applyBorder="1" applyAlignment="1">
      <alignment vertical="center" wrapText="1"/>
    </xf>
    <xf numFmtId="0" fontId="128" fillId="0" borderId="112" xfId="0" applyFont="1" applyBorder="1" applyAlignment="1">
      <alignment horizontal="justify" vertical="center" wrapText="1"/>
    </xf>
    <xf numFmtId="0" fontId="126" fillId="0" borderId="112" xfId="0" applyFont="1" applyBorder="1" applyAlignment="1">
      <alignment horizontal="justify" vertical="center" wrapText="1"/>
    </xf>
    <xf numFmtId="0" fontId="128" fillId="3" borderId="112" xfId="0" applyFont="1" applyFill="1" applyBorder="1" applyAlignment="1">
      <alignment horizontal="justify" vertical="center" wrapText="1"/>
    </xf>
    <xf numFmtId="0" fontId="126" fillId="0" borderId="112" xfId="0" applyFont="1" applyBorder="1" applyAlignment="1">
      <alignment vertical="center" wrapText="1"/>
    </xf>
    <xf numFmtId="0" fontId="128" fillId="0" borderId="112" xfId="0" applyFont="1" applyBorder="1" applyAlignment="1">
      <alignment vertical="center" wrapText="1"/>
    </xf>
    <xf numFmtId="43" fontId="4" fillId="0" borderId="121" xfId="6" applyFont="1" applyFill="1" applyBorder="1" applyAlignment="1">
      <alignment vertical="center" wrapText="1"/>
    </xf>
    <xf numFmtId="43" fontId="4" fillId="0" borderId="121" xfId="6" applyFont="1" applyBorder="1" applyAlignment="1">
      <alignment vertical="center"/>
    </xf>
    <xf numFmtId="43" fontId="0" fillId="0" borderId="0" xfId="0" applyNumberFormat="1"/>
    <xf numFmtId="14" fontId="0" fillId="0" borderId="0" xfId="0" applyNumberFormat="1"/>
    <xf numFmtId="167" fontId="23" fillId="0" borderId="121" xfId="0" applyNumberFormat="1" applyFont="1" applyBorder="1" applyAlignment="1">
      <alignment horizontal="center"/>
    </xf>
    <xf numFmtId="0" fontId="23" fillId="0" borderId="121" xfId="0" applyFont="1" applyBorder="1"/>
    <xf numFmtId="164" fontId="19" fillId="0" borderId="12" xfId="6" applyNumberFormat="1" applyFont="1" applyBorder="1" applyAlignment="1">
      <alignment horizontal="center" vertical="center"/>
    </xf>
    <xf numFmtId="164" fontId="4" fillId="0" borderId="56" xfId="6" applyNumberFormat="1" applyFont="1" applyBorder="1" applyAlignment="1">
      <alignment horizontal="center" vertical="center" wrapText="1"/>
    </xf>
    <xf numFmtId="164" fontId="23" fillId="0" borderId="12" xfId="6" applyNumberFormat="1" applyFont="1" applyBorder="1" applyAlignment="1">
      <alignment horizontal="center" vertical="center"/>
    </xf>
    <xf numFmtId="164" fontId="22" fillId="0" borderId="12" xfId="6" applyNumberFormat="1" applyFont="1" applyBorder="1" applyAlignment="1">
      <alignment horizontal="center" vertical="center"/>
    </xf>
    <xf numFmtId="164" fontId="104" fillId="0" borderId="12" xfId="6" applyNumberFormat="1" applyFont="1" applyBorder="1" applyAlignment="1">
      <alignment horizontal="center" vertical="center"/>
    </xf>
    <xf numFmtId="164" fontId="23" fillId="0" borderId="13" xfId="6" applyNumberFormat="1" applyFont="1" applyBorder="1" applyAlignment="1">
      <alignment horizontal="center" vertical="center"/>
    </xf>
    <xf numFmtId="164" fontId="22" fillId="0" borderId="14" xfId="6" applyNumberFormat="1" applyFont="1" applyBorder="1" applyAlignment="1">
      <alignment horizontal="center" vertical="center"/>
    </xf>
    <xf numFmtId="164" fontId="22" fillId="0" borderId="13" xfId="6" applyNumberFormat="1" applyFont="1" applyBorder="1" applyAlignment="1">
      <alignment horizontal="center" vertical="center"/>
    </xf>
    <xf numFmtId="164" fontId="23" fillId="0" borderId="0" xfId="6" applyNumberFormat="1" applyFont="1" applyAlignment="1">
      <alignment horizontal="center"/>
    </xf>
    <xf numFmtId="164" fontId="9" fillId="0" borderId="0" xfId="6" applyNumberFormat="1" applyFont="1" applyAlignment="1">
      <alignment horizontal="center"/>
    </xf>
    <xf numFmtId="164" fontId="19" fillId="0" borderId="13" xfId="6" applyNumberFormat="1" applyFont="1" applyBorder="1" applyAlignment="1">
      <alignment horizontal="center" vertical="center"/>
    </xf>
    <xf numFmtId="191" fontId="4" fillId="0" borderId="112" xfId="0" applyNumberFormat="1" applyFont="1" applyBorder="1"/>
    <xf numFmtId="0" fontId="14" fillId="3" borderId="110" xfId="0" applyFont="1" applyFill="1" applyBorder="1" applyAlignment="1">
      <alignment horizontal="left"/>
    </xf>
    <xf numFmtId="0" fontId="4" fillId="0" borderId="112" xfId="0" applyFont="1" applyBorder="1" applyAlignment="1">
      <alignment horizontal="center" vertical="center" wrapText="1"/>
    </xf>
    <xf numFmtId="0" fontId="4" fillId="0" borderId="121" xfId="0" applyFont="1" applyBorder="1" applyAlignment="1">
      <alignment horizontal="center" vertical="center" wrapText="1"/>
    </xf>
    <xf numFmtId="0" fontId="4" fillId="3" borderId="117" xfId="0" applyFont="1" applyFill="1" applyBorder="1" applyAlignment="1">
      <alignment vertical="center"/>
    </xf>
    <xf numFmtId="0" fontId="4" fillId="0" borderId="122" xfId="0" applyFont="1" applyBorder="1" applyAlignment="1">
      <alignment horizontal="center" vertical="center"/>
    </xf>
    <xf numFmtId="0" fontId="4" fillId="0" borderId="112" xfId="0" applyFont="1" applyBorder="1" applyAlignment="1">
      <alignment vertical="center"/>
    </xf>
    <xf numFmtId="0" fontId="6" fillId="0" borderId="112" xfId="0" applyFont="1" applyBorder="1" applyAlignment="1">
      <alignment vertical="center"/>
    </xf>
    <xf numFmtId="0" fontId="4" fillId="0" borderId="120" xfId="0" applyFont="1" applyBorder="1" applyAlignment="1">
      <alignment horizontal="center" vertical="center"/>
    </xf>
    <xf numFmtId="0" fontId="6" fillId="0" borderId="119" xfId="0" applyFont="1" applyBorder="1" applyAlignment="1">
      <alignment vertical="center"/>
    </xf>
    <xf numFmtId="0" fontId="4" fillId="3" borderId="0" xfId="0" applyFont="1" applyFill="1" applyAlignment="1">
      <alignment vertical="center"/>
    </xf>
    <xf numFmtId="0" fontId="4" fillId="0" borderId="113" xfId="0" applyFont="1" applyBorder="1" applyAlignment="1">
      <alignment vertical="center"/>
    </xf>
    <xf numFmtId="165" fontId="4" fillId="0" borderId="68" xfId="20948" applyNumberFormat="1" applyFont="1" applyBorder="1" applyAlignment="1">
      <alignment vertical="center"/>
    </xf>
    <xf numFmtId="164" fontId="4" fillId="0" borderId="25" xfId="6" applyNumberFormat="1" applyFont="1" applyBorder="1" applyAlignment="1">
      <alignment vertical="center"/>
    </xf>
    <xf numFmtId="164" fontId="4" fillId="0" borderId="17" xfId="6" applyNumberFormat="1" applyFont="1" applyBorder="1" applyAlignment="1">
      <alignment vertical="center"/>
    </xf>
    <xf numFmtId="164" fontId="4" fillId="0" borderId="111" xfId="6" applyNumberFormat="1" applyFont="1" applyBorder="1" applyAlignment="1">
      <alignment vertical="center"/>
    </xf>
    <xf numFmtId="164" fontId="4" fillId="0" borderId="81" xfId="6" applyNumberFormat="1" applyFont="1" applyBorder="1" applyAlignment="1">
      <alignment vertical="center"/>
    </xf>
    <xf numFmtId="164" fontId="4" fillId="0" borderId="112" xfId="6" applyNumberFormat="1" applyFont="1" applyBorder="1" applyAlignment="1">
      <alignment vertical="center"/>
    </xf>
    <xf numFmtId="164" fontId="118" fillId="0" borderId="109" xfId="6" applyNumberFormat="1" applyFont="1" applyBorder="1"/>
    <xf numFmtId="164" fontId="115" fillId="0" borderId="109" xfId="6" applyNumberFormat="1" applyFont="1" applyBorder="1"/>
    <xf numFmtId="43" fontId="114" fillId="0" borderId="112" xfId="6" applyFont="1" applyBorder="1"/>
    <xf numFmtId="164" fontId="114" fillId="0" borderId="112" xfId="6" applyNumberFormat="1" applyFont="1" applyBorder="1"/>
    <xf numFmtId="164" fontId="114" fillId="35" borderId="112" xfId="6" applyNumberFormat="1" applyFont="1" applyFill="1" applyBorder="1"/>
    <xf numFmtId="164" fontId="117" fillId="0" borderId="112" xfId="6" applyNumberFormat="1" applyFont="1" applyBorder="1"/>
    <xf numFmtId="43" fontId="114" fillId="0" borderId="112" xfId="6" applyFont="1" applyFill="1" applyBorder="1"/>
    <xf numFmtId="3" fontId="114" fillId="0" borderId="0" xfId="0" applyNumberFormat="1" applyFont="1"/>
    <xf numFmtId="164" fontId="114" fillId="0" borderId="0" xfId="0" applyNumberFormat="1" applyFont="1"/>
    <xf numFmtId="43" fontId="114" fillId="0" borderId="0" xfId="6" applyFont="1"/>
    <xf numFmtId="43" fontId="114" fillId="0" borderId="0" xfId="0" applyNumberFormat="1" applyFont="1"/>
    <xf numFmtId="43" fontId="117" fillId="0" borderId="112" xfId="6" applyFont="1" applyBorder="1" applyAlignment="1">
      <alignment horizontal="left" vertical="center" wrapText="1"/>
    </xf>
    <xf numFmtId="43" fontId="114" fillId="0" borderId="0" xfId="0" applyNumberFormat="1" applyFont="1" applyAlignment="1">
      <alignment horizontal="left"/>
    </xf>
    <xf numFmtId="164" fontId="115" fillId="0" borderId="0" xfId="0" applyNumberFormat="1" applyFont="1"/>
    <xf numFmtId="43" fontId="115" fillId="0" borderId="0" xfId="0" applyNumberFormat="1" applyFont="1"/>
    <xf numFmtId="43" fontId="115" fillId="0" borderId="0" xfId="6" applyFont="1"/>
    <xf numFmtId="164" fontId="115" fillId="0" borderId="112" xfId="6" applyNumberFormat="1" applyFont="1" applyBorder="1"/>
    <xf numFmtId="164" fontId="118" fillId="0" borderId="112" xfId="6" applyNumberFormat="1" applyFont="1" applyBorder="1"/>
    <xf numFmtId="10" fontId="9" fillId="2" borderId="22" xfId="20948" applyNumberFormat="1" applyFont="1" applyFill="1" applyBorder="1" applyAlignment="1" applyProtection="1">
      <alignment vertical="center"/>
      <protection locked="0"/>
    </xf>
    <xf numFmtId="164" fontId="4" fillId="0" borderId="112" xfId="6" applyNumberFormat="1" applyFont="1" applyFill="1" applyBorder="1"/>
    <xf numFmtId="164" fontId="4" fillId="0" borderId="112" xfId="6" applyNumberFormat="1" applyFont="1" applyFill="1" applyBorder="1" applyAlignment="1">
      <alignment vertical="center"/>
    </xf>
    <xf numFmtId="164" fontId="0" fillId="0" borderId="0" xfId="0" applyNumberFormat="1"/>
    <xf numFmtId="164" fontId="9" fillId="0" borderId="109" xfId="6" applyNumberFormat="1" applyFont="1" applyFill="1" applyBorder="1" applyAlignment="1">
      <alignment horizontal="right"/>
    </xf>
    <xf numFmtId="3" fontId="0" fillId="0" borderId="112" xfId="0" applyNumberFormat="1" applyBorder="1" applyAlignment="1">
      <alignment vertical="center" wrapText="1"/>
    </xf>
    <xf numFmtId="43" fontId="23" fillId="0" borderId="0" xfId="0" applyNumberFormat="1" applyFont="1"/>
    <xf numFmtId="164" fontId="117" fillId="0" borderId="112" xfId="6" applyNumberFormat="1" applyFont="1" applyFill="1" applyBorder="1"/>
    <xf numFmtId="164" fontId="4" fillId="76" borderId="112" xfId="6" applyNumberFormat="1" applyFont="1" applyFill="1" applyBorder="1" applyAlignment="1">
      <alignment vertical="center"/>
    </xf>
    <xf numFmtId="164" fontId="26" fillId="36" borderId="0" xfId="6" applyNumberFormat="1" applyFont="1" applyFill="1"/>
    <xf numFmtId="164" fontId="4" fillId="0" borderId="51" xfId="6" applyNumberFormat="1" applyFont="1" applyBorder="1" applyAlignment="1">
      <alignment vertical="center"/>
    </xf>
    <xf numFmtId="164" fontId="4" fillId="0" borderId="59" xfId="6" applyNumberFormat="1" applyFont="1" applyBorder="1" applyAlignment="1">
      <alignment vertical="center"/>
    </xf>
    <xf numFmtId="164" fontId="4" fillId="3" borderId="117" xfId="6" applyNumberFormat="1" applyFont="1" applyFill="1" applyBorder="1" applyAlignment="1">
      <alignment vertical="center"/>
    </xf>
    <xf numFmtId="164" fontId="4" fillId="3" borderId="20" xfId="6" applyNumberFormat="1" applyFont="1" applyFill="1" applyBorder="1" applyAlignment="1">
      <alignment vertical="center"/>
    </xf>
    <xf numFmtId="164" fontId="4" fillId="0" borderId="115" xfId="6" applyNumberFormat="1" applyFont="1" applyBorder="1" applyAlignment="1">
      <alignment vertical="center"/>
    </xf>
    <xf numFmtId="164" fontId="4" fillId="0" borderId="121" xfId="6" applyNumberFormat="1" applyFont="1" applyBorder="1" applyAlignment="1">
      <alignment vertical="center"/>
    </xf>
    <xf numFmtId="164" fontId="4" fillId="76" borderId="119" xfId="6" applyNumberFormat="1" applyFont="1" applyFill="1" applyBorder="1" applyAlignment="1">
      <alignment vertical="center"/>
    </xf>
    <xf numFmtId="0" fontId="361" fillId="0" borderId="0" xfId="0" applyFont="1" applyAlignment="1">
      <alignment horizontal="left" vertical="center" wrapText="1"/>
    </xf>
    <xf numFmtId="164" fontId="3" fillId="35" borderId="121" xfId="6" applyNumberFormat="1" applyFont="1" applyFill="1" applyBorder="1"/>
    <xf numFmtId="164" fontId="3" fillId="35" borderId="121" xfId="6" applyNumberFormat="1" applyFont="1" applyFill="1" applyBorder="1" applyAlignment="1">
      <alignment vertical="center"/>
    </xf>
    <xf numFmtId="164" fontId="3" fillId="35" borderId="118" xfId="6" applyNumberFormat="1" applyFont="1" applyFill="1" applyBorder="1"/>
    <xf numFmtId="0" fontId="0" fillId="0" borderId="191" xfId="0" applyBorder="1" applyAlignment="1">
      <alignment horizontal="center" vertical="center"/>
    </xf>
    <xf numFmtId="0" fontId="128" fillId="0" borderId="192" xfId="21400" applyFont="1" applyBorder="1" applyAlignment="1">
      <alignment vertical="center" wrapText="1"/>
    </xf>
    <xf numFmtId="164" fontId="0" fillId="0" borderId="192" xfId="6" applyNumberFormat="1" applyFont="1" applyBorder="1"/>
    <xf numFmtId="164" fontId="3" fillId="35" borderId="112" xfId="6" applyNumberFormat="1" applyFont="1" applyFill="1" applyBorder="1"/>
    <xf numFmtId="164" fontId="3" fillId="35" borderId="112" xfId="6" applyNumberFormat="1" applyFont="1" applyFill="1" applyBorder="1" applyAlignment="1">
      <alignment vertical="center"/>
    </xf>
    <xf numFmtId="164" fontId="3" fillId="35" borderId="119" xfId="6" applyNumberFormat="1" applyFont="1" applyFill="1" applyBorder="1"/>
    <xf numFmtId="164" fontId="3" fillId="35" borderId="192" xfId="6" applyNumberFormat="1" applyFont="1" applyFill="1" applyBorder="1"/>
    <xf numFmtId="164" fontId="3" fillId="35" borderId="193" xfId="6" applyNumberFormat="1" applyFont="1" applyFill="1" applyBorder="1"/>
    <xf numFmtId="43" fontId="4" fillId="0" borderId="112" xfId="6" applyFont="1" applyFill="1" applyBorder="1" applyAlignment="1">
      <alignment vertical="center" wrapText="1"/>
    </xf>
    <xf numFmtId="167" fontId="4" fillId="0" borderId="0" xfId="0" applyNumberFormat="1" applyFont="1"/>
    <xf numFmtId="164" fontId="4" fillId="0" borderId="85" xfId="6" applyNumberFormat="1" applyFont="1" applyBorder="1" applyAlignment="1">
      <alignment horizontal="right" vertical="center" wrapText="1"/>
    </xf>
    <xf numFmtId="164" fontId="6" fillId="35" borderId="85" xfId="6" applyNumberFormat="1" applyFont="1" applyFill="1" applyBorder="1" applyAlignment="1">
      <alignment horizontal="right" vertical="center" wrapText="1"/>
    </xf>
    <xf numFmtId="164" fontId="107" fillId="0" borderId="85" xfId="6" applyNumberFormat="1" applyFont="1" applyBorder="1" applyAlignment="1">
      <alignment horizontal="right" vertical="center" wrapText="1"/>
    </xf>
    <xf numFmtId="164" fontId="6" fillId="35" borderId="85" xfId="6" applyNumberFormat="1" applyFont="1" applyFill="1" applyBorder="1" applyAlignment="1">
      <alignment horizontal="center" vertical="center" wrapText="1"/>
    </xf>
    <xf numFmtId="164" fontId="7" fillId="0" borderId="23" xfId="6" applyNumberFormat="1" applyFont="1" applyFill="1" applyBorder="1" applyAlignment="1" applyProtection="1">
      <alignment horizontal="right" vertical="center"/>
    </xf>
    <xf numFmtId="164" fontId="4" fillId="0" borderId="0" xfId="0" applyNumberFormat="1" applyFont="1" applyAlignment="1">
      <alignment horizontal="left" vertical="center"/>
    </xf>
    <xf numFmtId="164" fontId="22" fillId="0" borderId="194" xfId="6" applyNumberFormat="1" applyFont="1" applyBorder="1" applyAlignment="1">
      <alignment horizontal="center" vertical="center"/>
    </xf>
    <xf numFmtId="167" fontId="23" fillId="0" borderId="195" xfId="0" applyNumberFormat="1" applyFont="1" applyBorder="1" applyAlignment="1">
      <alignment horizontal="center"/>
    </xf>
    <xf numFmtId="164" fontId="22" fillId="0" borderId="196" xfId="6" applyNumberFormat="1" applyFont="1" applyBorder="1" applyAlignment="1">
      <alignment horizontal="center" vertical="center"/>
    </xf>
    <xf numFmtId="167" fontId="22" fillId="0" borderId="197" xfId="0" applyNumberFormat="1" applyFont="1" applyBorder="1" applyAlignment="1">
      <alignment horizontal="center"/>
    </xf>
    <xf numFmtId="0" fontId="0" fillId="0" borderId="80" xfId="0" applyBorder="1" applyAlignment="1">
      <alignment horizontal="center"/>
    </xf>
    <xf numFmtId="164" fontId="23" fillId="0" borderId="112" xfId="6" applyNumberFormat="1" applyFont="1" applyBorder="1" applyAlignment="1">
      <alignment horizontal="center" vertical="center"/>
    </xf>
    <xf numFmtId="164" fontId="22" fillId="0" borderId="112" xfId="6" applyNumberFormat="1" applyFont="1" applyBorder="1" applyAlignment="1">
      <alignment horizontal="center" vertical="center"/>
    </xf>
    <xf numFmtId="164" fontId="22" fillId="0" borderId="112" xfId="6" applyNumberFormat="1" applyFont="1" applyBorder="1" applyAlignment="1">
      <alignment horizontal="center"/>
    </xf>
    <xf numFmtId="164" fontId="23" fillId="0" borderId="112" xfId="6" applyNumberFormat="1" applyFont="1" applyBorder="1" applyAlignment="1">
      <alignment horizontal="center"/>
    </xf>
    <xf numFmtId="0" fontId="0" fillId="0" borderId="191" xfId="0" applyBorder="1" applyAlignment="1">
      <alignment horizontal="center"/>
    </xf>
    <xf numFmtId="0" fontId="128" fillId="0" borderId="192" xfId="0" applyFont="1" applyBorder="1" applyAlignment="1">
      <alignment horizontal="left" vertical="center" wrapText="1"/>
    </xf>
    <xf numFmtId="164" fontId="22" fillId="0" borderId="192" xfId="6" applyNumberFormat="1" applyFont="1" applyBorder="1" applyAlignment="1">
      <alignment horizontal="center" vertical="center"/>
    </xf>
    <xf numFmtId="0" fontId="23" fillId="0" borderId="193" xfId="0" applyFont="1" applyBorder="1"/>
    <xf numFmtId="3" fontId="362" fillId="3" borderId="112" xfId="4" applyNumberFormat="1" applyFont="1" applyFill="1" applyBorder="1"/>
    <xf numFmtId="360" fontId="111" fillId="76" borderId="112" xfId="20948" applyNumberFormat="1" applyFont="1" applyFill="1" applyBorder="1" applyAlignment="1" applyProtection="1">
      <alignment horizontal="right" vertical="center"/>
    </xf>
    <xf numFmtId="43" fontId="114" fillId="0" borderId="112" xfId="6" applyFont="1" applyBorder="1" applyAlignment="1">
      <alignment horizontal="left" vertical="center" wrapText="1"/>
    </xf>
    <xf numFmtId="43" fontId="114" fillId="0" borderId="112" xfId="6" applyFont="1" applyFill="1" applyBorder="1" applyAlignment="1">
      <alignment horizontal="left" vertical="center" wrapText="1"/>
    </xf>
    <xf numFmtId="43" fontId="114" fillId="0" borderId="112" xfId="6" applyFont="1" applyFill="1" applyBorder="1" applyAlignment="1">
      <alignment horizontal="center" vertical="center" wrapText="1"/>
    </xf>
    <xf numFmtId="43" fontId="114" fillId="0" borderId="112" xfId="6" applyFont="1" applyBorder="1" applyAlignment="1">
      <alignment horizontal="center" vertical="center" wrapText="1"/>
    </xf>
    <xf numFmtId="43" fontId="114" fillId="0" borderId="112" xfId="6" applyFont="1" applyBorder="1" applyAlignment="1">
      <alignment horizontal="center" vertical="center"/>
    </xf>
    <xf numFmtId="43" fontId="114" fillId="0" borderId="112" xfId="6" applyFont="1" applyFill="1" applyBorder="1" applyAlignment="1">
      <alignment horizontal="center" vertical="center"/>
    </xf>
    <xf numFmtId="43" fontId="114" fillId="0" borderId="0" xfId="0" applyNumberFormat="1" applyFont="1" applyAlignment="1">
      <alignment horizontal="center" vertical="center"/>
    </xf>
    <xf numFmtId="164" fontId="118" fillId="0" borderId="0" xfId="0" applyNumberFormat="1" applyFont="1"/>
    <xf numFmtId="164" fontId="115" fillId="0" borderId="109" xfId="6" applyNumberFormat="1" applyFont="1" applyFill="1" applyBorder="1"/>
    <xf numFmtId="164" fontId="114" fillId="0" borderId="112" xfId="6" applyNumberFormat="1" applyFont="1" applyFill="1" applyBorder="1"/>
    <xf numFmtId="0" fontId="117" fillId="0" borderId="112" xfId="0" applyFont="1" applyBorder="1" applyAlignment="1">
      <alignment vertical="center"/>
    </xf>
    <xf numFmtId="43" fontId="117" fillId="0" borderId="112" xfId="6" applyFont="1" applyFill="1" applyBorder="1" applyAlignment="1">
      <alignment vertical="center"/>
    </xf>
    <xf numFmtId="43" fontId="117" fillId="0" borderId="112" xfId="6" applyFont="1" applyBorder="1" applyAlignment="1">
      <alignment vertical="center"/>
    </xf>
    <xf numFmtId="0" fontId="114" fillId="0" borderId="0" xfId="0" applyFont="1" applyAlignment="1">
      <alignment vertical="center"/>
    </xf>
    <xf numFmtId="0" fontId="114" fillId="0" borderId="112" xfId="0" applyFont="1" applyBorder="1" applyAlignment="1">
      <alignment vertical="center"/>
    </xf>
    <xf numFmtId="0" fontId="114" fillId="0" borderId="112" xfId="0" applyFont="1" applyBorder="1" applyAlignment="1">
      <alignment horizontal="left" vertical="center"/>
    </xf>
    <xf numFmtId="43" fontId="114" fillId="0" borderId="112" xfId="6" applyFont="1" applyBorder="1" applyAlignment="1">
      <alignment vertical="center"/>
    </xf>
    <xf numFmtId="43" fontId="114" fillId="0" borderId="112" xfId="6" applyFont="1" applyFill="1" applyBorder="1" applyAlignment="1">
      <alignment horizontal="left" vertical="center"/>
    </xf>
    <xf numFmtId="43" fontId="114" fillId="0" borderId="112" xfId="6" applyFont="1" applyFill="1" applyBorder="1" applyAlignment="1">
      <alignment vertical="center"/>
    </xf>
    <xf numFmtId="43" fontId="117" fillId="79" borderId="112" xfId="6" applyFont="1" applyFill="1" applyBorder="1" applyAlignment="1">
      <alignment vertical="center"/>
    </xf>
    <xf numFmtId="0" fontId="114" fillId="0" borderId="64" xfId="0" applyFont="1" applyBorder="1" applyAlignment="1">
      <alignment vertical="center"/>
    </xf>
    <xf numFmtId="0" fontId="117" fillId="0" borderId="59" xfId="0" applyFont="1" applyBorder="1" applyAlignment="1">
      <alignment vertical="center"/>
    </xf>
    <xf numFmtId="43" fontId="117" fillId="0" borderId="64" xfId="6" applyFont="1" applyBorder="1" applyAlignment="1">
      <alignment vertical="center"/>
    </xf>
    <xf numFmtId="43" fontId="114" fillId="0" borderId="121" xfId="6" applyFont="1" applyBorder="1" applyAlignment="1">
      <alignment vertical="center"/>
    </xf>
    <xf numFmtId="0" fontId="114" fillId="0" borderId="122" xfId="0" applyFont="1" applyBorder="1" applyAlignment="1">
      <alignment horizontal="left" vertical="center"/>
    </xf>
    <xf numFmtId="0" fontId="114" fillId="0" borderId="121" xfId="0" applyFont="1" applyBorder="1" applyAlignment="1">
      <alignment horizontal="left" vertical="center"/>
    </xf>
    <xf numFmtId="43" fontId="114" fillId="0" borderId="122" xfId="6" applyFont="1" applyBorder="1" applyAlignment="1">
      <alignment horizontal="left" vertical="center"/>
    </xf>
    <xf numFmtId="49" fontId="114" fillId="0" borderId="122" xfId="0" applyNumberFormat="1" applyFont="1" applyBorder="1" applyAlignment="1">
      <alignment horizontal="left" vertical="center"/>
    </xf>
    <xf numFmtId="49" fontId="114" fillId="0" borderId="121" xfId="0" applyNumberFormat="1" applyFont="1" applyBorder="1" applyAlignment="1">
      <alignment horizontal="left" vertical="center"/>
    </xf>
    <xf numFmtId="43" fontId="114" fillId="0" borderId="122" xfId="6" applyFont="1" applyFill="1" applyBorder="1" applyAlignment="1">
      <alignment horizontal="left" vertical="center"/>
    </xf>
    <xf numFmtId="43" fontId="114" fillId="78" borderId="122" xfId="6" applyFont="1" applyFill="1" applyBorder="1" applyAlignment="1">
      <alignment vertical="center"/>
    </xf>
    <xf numFmtId="43" fontId="114" fillId="78" borderId="112" xfId="6" applyFont="1" applyFill="1" applyBorder="1" applyAlignment="1">
      <alignment vertical="center"/>
    </xf>
    <xf numFmtId="43" fontId="114" fillId="78" borderId="121" xfId="6" applyFont="1" applyFill="1" applyBorder="1" applyAlignment="1">
      <alignment vertical="center"/>
    </xf>
    <xf numFmtId="49" fontId="114" fillId="0" borderId="122" xfId="0" applyNumberFormat="1" applyFont="1" applyBorder="1" applyAlignment="1">
      <alignment horizontal="left" vertical="center" wrapText="1"/>
    </xf>
    <xf numFmtId="49" fontId="114" fillId="0" borderId="121" xfId="0" applyNumberFormat="1" applyFont="1" applyBorder="1" applyAlignment="1">
      <alignment horizontal="left" vertical="center" wrapText="1"/>
    </xf>
    <xf numFmtId="43" fontId="114" fillId="0" borderId="122" xfId="6" applyFont="1" applyBorder="1" applyAlignment="1">
      <alignment horizontal="left" vertical="center" wrapText="1"/>
    </xf>
    <xf numFmtId="0" fontId="114" fillId="0" borderId="122" xfId="0" applyFont="1" applyBorder="1" applyAlignment="1">
      <alignment horizontal="left" vertical="center" wrapText="1"/>
    </xf>
    <xf numFmtId="0" fontId="114" fillId="0" borderId="120" xfId="0" applyFont="1" applyBorder="1" applyAlignment="1">
      <alignment horizontal="left" vertical="center" wrapText="1"/>
    </xf>
    <xf numFmtId="49" fontId="114" fillId="0" borderId="118" xfId="0" applyNumberFormat="1" applyFont="1" applyBorder="1" applyAlignment="1">
      <alignment horizontal="left" vertical="center" wrapText="1"/>
    </xf>
    <xf numFmtId="43" fontId="114" fillId="0" borderId="191" xfId="6" applyFont="1" applyBorder="1" applyAlignment="1">
      <alignment horizontal="left" vertical="center" wrapText="1"/>
    </xf>
    <xf numFmtId="43" fontId="114" fillId="0" borderId="192" xfId="6" applyFont="1" applyBorder="1" applyAlignment="1">
      <alignment vertical="center"/>
    </xf>
    <xf numFmtId="43" fontId="114" fillId="0" borderId="193" xfId="6" applyFont="1" applyBorder="1" applyAlignment="1">
      <alignment vertical="center"/>
    </xf>
    <xf numFmtId="0" fontId="123" fillId="0" borderId="0" xfId="0" applyFont="1" applyAlignment="1">
      <alignment vertical="center"/>
    </xf>
    <xf numFmtId="164" fontId="123" fillId="0" borderId="0" xfId="0" applyNumberFormat="1" applyFont="1" applyAlignment="1">
      <alignment vertical="center"/>
    </xf>
    <xf numFmtId="43" fontId="123" fillId="0" borderId="0" xfId="0" applyNumberFormat="1" applyFont="1" applyAlignment="1">
      <alignment vertical="center"/>
    </xf>
    <xf numFmtId="43" fontId="119" fillId="0" borderId="112" xfId="6" applyFont="1" applyBorder="1" applyAlignment="1">
      <alignment vertical="center"/>
    </xf>
    <xf numFmtId="0" fontId="119" fillId="0" borderId="112" xfId="0" applyFont="1" applyBorder="1" applyAlignment="1">
      <alignment horizontal="left" vertical="center"/>
    </xf>
    <xf numFmtId="0" fontId="135" fillId="0" borderId="0" xfId="0" applyFont="1" applyAlignment="1">
      <alignment vertical="center"/>
    </xf>
    <xf numFmtId="0" fontId="114" fillId="0" borderId="106" xfId="0" applyFont="1" applyBorder="1" applyAlignment="1">
      <alignment horizontal="left" vertical="center" wrapText="1" readingOrder="1"/>
    </xf>
    <xf numFmtId="0" fontId="119" fillId="0" borderId="113" xfId="0" applyFont="1" applyBorder="1" applyAlignment="1">
      <alignment horizontal="left" vertical="center"/>
    </xf>
    <xf numFmtId="0" fontId="363" fillId="0" borderId="0" xfId="0" applyFont="1"/>
    <xf numFmtId="49" fontId="363" fillId="0" borderId="201" xfId="0" applyNumberFormat="1" applyFont="1" applyBorder="1" applyAlignment="1">
      <alignment horizontal="right" vertical="center"/>
    </xf>
    <xf numFmtId="0" fontId="363" fillId="0" borderId="201" xfId="0" applyFont="1" applyBorder="1" applyAlignment="1">
      <alignment horizontal="left" vertical="center" wrapText="1"/>
    </xf>
    <xf numFmtId="49" fontId="363" fillId="0" borderId="202" xfId="0" applyNumberFormat="1" applyFont="1" applyBorder="1" applyAlignment="1">
      <alignment horizontal="right" vertical="center"/>
    </xf>
    <xf numFmtId="0" fontId="363" fillId="0" borderId="0" xfId="0" applyFont="1" applyAlignment="1">
      <alignment horizontal="left"/>
    </xf>
    <xf numFmtId="49" fontId="363" fillId="0" borderId="7" xfId="0" applyNumberFormat="1" applyFont="1" applyBorder="1" applyAlignment="1">
      <alignment horizontal="right" vertical="center"/>
    </xf>
    <xf numFmtId="0" fontId="363" fillId="0" borderId="208" xfId="0" applyFont="1" applyBorder="1" applyAlignment="1">
      <alignment horizontal="left" vertical="center" wrapText="1"/>
    </xf>
    <xf numFmtId="49" fontId="364" fillId="0" borderId="201" xfId="0" applyNumberFormat="1" applyFont="1" applyBorder="1" applyAlignment="1">
      <alignment horizontal="right" vertical="center"/>
    </xf>
    <xf numFmtId="0" fontId="363" fillId="0" borderId="0" xfId="0" applyFont="1" applyAlignment="1">
      <alignment wrapText="1"/>
    </xf>
    <xf numFmtId="49" fontId="363" fillId="0" borderId="209" xfId="0" applyNumberFormat="1" applyFont="1" applyBorder="1" applyAlignment="1">
      <alignment horizontal="right" vertical="center"/>
    </xf>
    <xf numFmtId="49" fontId="363" fillId="0" borderId="212" xfId="0" applyNumberFormat="1" applyFont="1" applyBorder="1" applyAlignment="1">
      <alignment horizontal="right" vertical="center"/>
    </xf>
    <xf numFmtId="0" fontId="363" fillId="0" borderId="222" xfId="0" applyFont="1" applyBorder="1" applyAlignment="1">
      <alignment horizontal="right" vertical="center"/>
    </xf>
    <xf numFmtId="0" fontId="363" fillId="0" borderId="222" xfId="0" applyFont="1" applyBorder="1" applyAlignment="1">
      <alignment horizontal="left" vertical="center"/>
    </xf>
    <xf numFmtId="0" fontId="363" fillId="0" borderId="202" xfId="0" applyFont="1" applyBorder="1" applyAlignment="1">
      <alignment horizontal="right" vertical="center"/>
    </xf>
    <xf numFmtId="0" fontId="363" fillId="0" borderId="202" xfId="0" applyFont="1" applyBorder="1" applyAlignment="1">
      <alignment vertical="center" wrapText="1"/>
    </xf>
    <xf numFmtId="0" fontId="363" fillId="0" borderId="202" xfId="0" applyFont="1" applyBorder="1" applyAlignment="1">
      <alignment horizontal="left" vertical="center" wrapText="1"/>
    </xf>
    <xf numFmtId="0" fontId="363" fillId="3" borderId="201" xfId="4" applyFont="1" applyFill="1" applyBorder="1" applyAlignment="1" applyProtection="1">
      <alignment horizontal="right" vertical="center"/>
      <protection locked="0"/>
    </xf>
    <xf numFmtId="0" fontId="363" fillId="0" borderId="207" xfId="17275" applyFont="1" applyBorder="1" applyAlignment="1" applyProtection="1">
      <alignment horizontal="left" vertical="top" wrapText="1"/>
      <protection locked="0"/>
    </xf>
    <xf numFmtId="0" fontId="363" fillId="0" borderId="208" xfId="17275" applyFont="1" applyBorder="1" applyAlignment="1" applyProtection="1">
      <alignment horizontal="left" vertical="top" wrapText="1"/>
      <protection locked="0"/>
    </xf>
    <xf numFmtId="0" fontId="363" fillId="0" borderId="201" xfId="0" applyFont="1" applyBorder="1" applyAlignment="1">
      <alignment horizontal="right" vertical="center"/>
    </xf>
    <xf numFmtId="0" fontId="363" fillId="0" borderId="201" xfId="0" applyFont="1" applyBorder="1" applyAlignment="1">
      <alignment vertical="center" wrapText="1"/>
    </xf>
    <xf numFmtId="0" fontId="363" fillId="0" borderId="201" xfId="12663" applyFont="1" applyBorder="1" applyAlignment="1">
      <alignment horizontal="left" vertical="center" wrapText="1"/>
    </xf>
    <xf numFmtId="0" fontId="363" fillId="0" borderId="201" xfId="0" applyFont="1" applyBorder="1" applyAlignment="1">
      <alignment vertical="center"/>
    </xf>
    <xf numFmtId="2" fontId="363" fillId="3" borderId="201" xfId="4" applyNumberFormat="1" applyFont="1" applyFill="1" applyBorder="1" applyAlignment="1" applyProtection="1">
      <alignment horizontal="right" vertical="center"/>
      <protection locked="0"/>
    </xf>
    <xf numFmtId="0" fontId="367" fillId="0" borderId="0" xfId="0" applyFont="1"/>
    <xf numFmtId="0" fontId="364" fillId="0" borderId="201" xfId="12663" applyFont="1" applyBorder="1" applyAlignment="1">
      <alignment horizontal="left" vertical="center" wrapText="1"/>
    </xf>
    <xf numFmtId="0" fontId="364" fillId="0" borderId="223" xfId="0" applyFont="1" applyBorder="1" applyAlignment="1">
      <alignment horizontal="left" vertical="top" wrapText="1"/>
    </xf>
    <xf numFmtId="0" fontId="105" fillId="0" borderId="201" xfId="0" applyFont="1" applyBorder="1" applyAlignment="1">
      <alignment wrapText="1"/>
    </xf>
    <xf numFmtId="0" fontId="363" fillId="0" borderId="201" xfId="0" applyFont="1" applyBorder="1" applyAlignment="1">
      <alignment horizontal="left" vertical="top" wrapText="1"/>
    </xf>
    <xf numFmtId="0" fontId="363" fillId="0" borderId="201" xfId="0" applyFont="1" applyBorder="1" applyAlignment="1">
      <alignment wrapText="1"/>
    </xf>
    <xf numFmtId="0" fontId="363" fillId="0" borderId="201" xfId="0" applyFont="1" applyBorder="1"/>
    <xf numFmtId="0" fontId="363" fillId="0" borderId="201" xfId="0" applyFont="1" applyBorder="1" applyAlignment="1">
      <alignment horizontal="left" wrapText="1" indent="2"/>
    </xf>
    <xf numFmtId="0" fontId="363" fillId="0" borderId="201" xfId="0" applyFont="1" applyBorder="1" applyAlignment="1">
      <alignment horizontal="left" wrapText="1"/>
    </xf>
    <xf numFmtId="0" fontId="363" fillId="0" borderId="201" xfId="12663" applyFont="1" applyBorder="1" applyAlignment="1">
      <alignment horizontal="left" vertical="center" wrapText="1" indent="2"/>
    </xf>
    <xf numFmtId="0" fontId="363" fillId="0" borderId="201" xfId="0" applyFont="1" applyBorder="1" applyAlignment="1">
      <alignment horizontal="left" vertical="top" wrapText="1" indent="2"/>
    </xf>
    <xf numFmtId="0" fontId="105" fillId="0" borderId="7" xfId="0" applyFont="1" applyBorder="1" applyAlignment="1">
      <alignment wrapText="1"/>
    </xf>
    <xf numFmtId="0" fontId="363" fillId="0" borderId="201" xfId="0" applyFont="1" applyBorder="1" applyAlignment="1">
      <alignment horizontal="left" indent="1"/>
    </xf>
    <xf numFmtId="0" fontId="363" fillId="0" borderId="201" xfId="0" applyFont="1" applyBorder="1" applyAlignment="1">
      <alignment horizontal="left" indent="2"/>
    </xf>
    <xf numFmtId="49" fontId="363" fillId="0" borderId="201" xfId="0" applyNumberFormat="1" applyFont="1" applyBorder="1" applyAlignment="1">
      <alignment horizontal="left" indent="3"/>
    </xf>
    <xf numFmtId="49" fontId="363" fillId="0" borderId="201" xfId="0" applyNumberFormat="1" applyFont="1" applyBorder="1" applyAlignment="1">
      <alignment vertical="center"/>
    </xf>
    <xf numFmtId="0" fontId="364" fillId="0" borderId="201" xfId="0" applyFont="1" applyBorder="1" applyAlignment="1">
      <alignment vertical="center" wrapText="1"/>
    </xf>
    <xf numFmtId="49" fontId="363" fillId="0" borderId="201" xfId="0" applyNumberFormat="1" applyFont="1" applyBorder="1" applyAlignment="1">
      <alignment horizontal="left" vertical="top" wrapText="1" indent="2"/>
    </xf>
    <xf numFmtId="49" fontId="363" fillId="0" borderId="201" xfId="0" applyNumberFormat="1" applyFont="1" applyBorder="1" applyAlignment="1">
      <alignment horizontal="left" vertical="top" wrapText="1"/>
    </xf>
    <xf numFmtId="49" fontId="363" fillId="0" borderId="201" xfId="0" applyNumberFormat="1" applyFont="1" applyBorder="1" applyAlignment="1">
      <alignment horizontal="left" wrapText="1" indent="3"/>
    </xf>
    <xf numFmtId="49" fontId="363" fillId="0" borderId="201" xfId="0" applyNumberFormat="1" applyFont="1" applyBorder="1" applyAlignment="1">
      <alignment horizontal="left" wrapText="1" indent="2"/>
    </xf>
    <xf numFmtId="49" fontId="363" fillId="0" borderId="201" xfId="0" applyNumberFormat="1" applyFont="1" applyBorder="1" applyAlignment="1">
      <alignment horizontal="left" vertical="center" wrapText="1" indent="3"/>
    </xf>
    <xf numFmtId="0" fontId="115" fillId="0" borderId="0" xfId="0" applyFont="1" applyAlignment="1">
      <alignment horizontal="left" indent="1"/>
    </xf>
    <xf numFmtId="49" fontId="363" fillId="0" borderId="201" xfId="0" applyNumberFormat="1" applyFont="1" applyBorder="1" applyAlignment="1">
      <alignment vertical="top" wrapText="1"/>
    </xf>
    <xf numFmtId="0" fontId="115" fillId="0" borderId="0" xfId="0" applyFont="1" applyAlignment="1">
      <alignment horizontal="left" indent="2"/>
    </xf>
    <xf numFmtId="49" fontId="115" fillId="0" borderId="0" xfId="0" applyNumberFormat="1" applyFont="1" applyAlignment="1">
      <alignment horizontal="left" indent="3"/>
    </xf>
    <xf numFmtId="49" fontId="115" fillId="0" borderId="0" xfId="0" applyNumberFormat="1" applyFont="1" applyAlignment="1">
      <alignment horizontal="left" indent="1"/>
    </xf>
    <xf numFmtId="49" fontId="115" fillId="0" borderId="0" xfId="0" applyNumberFormat="1" applyFont="1" applyAlignment="1">
      <alignment horizontal="left" wrapText="1" indent="2"/>
    </xf>
    <xf numFmtId="49" fontId="363" fillId="0" borderId="0" xfId="0" applyNumberFormat="1" applyFont="1" applyAlignment="1">
      <alignment horizontal="right" vertical="center"/>
    </xf>
    <xf numFmtId="49" fontId="115" fillId="0" borderId="0" xfId="0" applyNumberFormat="1" applyFont="1" applyAlignment="1">
      <alignment horizontal="left" wrapText="1" indent="3"/>
    </xf>
    <xf numFmtId="0" fontId="115" fillId="0" borderId="0" xfId="0" applyFont="1" applyAlignment="1">
      <alignment horizontal="left" wrapText="1" indent="1"/>
    </xf>
    <xf numFmtId="0" fontId="363" fillId="0" borderId="201" xfId="0" applyFont="1" applyBorder="1" applyAlignment="1">
      <alignment horizontal="left" vertical="center" wrapText="1" indent="1"/>
    </xf>
    <xf numFmtId="0" fontId="363" fillId="0" borderId="201" xfId="0" applyFont="1" applyBorder="1" applyAlignment="1">
      <alignment horizontal="left" vertical="center" indent="1"/>
    </xf>
    <xf numFmtId="0" fontId="363" fillId="0" borderId="223" xfId="0" applyFont="1" applyBorder="1" applyAlignment="1">
      <alignment horizontal="left" indent="2"/>
    </xf>
    <xf numFmtId="0" fontId="363" fillId="0" borderId="107" xfId="0" applyFont="1" applyBorder="1" applyAlignment="1">
      <alignment horizontal="left" vertical="center" wrapText="1" readingOrder="1"/>
    </xf>
    <xf numFmtId="0" fontId="363" fillId="0" borderId="223" xfId="0" applyFont="1" applyBorder="1" applyAlignment="1">
      <alignment vertical="center" wrapText="1"/>
    </xf>
    <xf numFmtId="0" fontId="363" fillId="0" borderId="201" xfId="0" applyFont="1" applyBorder="1" applyAlignment="1">
      <alignment horizontal="left" vertical="center" wrapText="1" readingOrder="1"/>
    </xf>
    <xf numFmtId="0" fontId="123" fillId="0" borderId="0" xfId="0" applyFont="1" applyAlignment="1">
      <alignment horizontal="left" indent="2"/>
    </xf>
    <xf numFmtId="0" fontId="114" fillId="0" borderId="0" xfId="0" applyFont="1" applyAlignment="1">
      <alignment horizontal="left" vertical="center" indent="1"/>
    </xf>
    <xf numFmtId="0" fontId="114" fillId="0" borderId="0" xfId="0" applyFont="1" applyAlignment="1">
      <alignment vertical="center" wrapText="1"/>
    </xf>
    <xf numFmtId="0" fontId="369" fillId="0" borderId="0" xfId="0" applyFont="1" applyAlignment="1">
      <alignment horizontal="left" vertical="center" wrapText="1" readingOrder="1"/>
    </xf>
    <xf numFmtId="0" fontId="123" fillId="0" borderId="0" xfId="0" applyFont="1" applyAlignment="1">
      <alignment horizontal="left" vertical="center" wrapText="1"/>
    </xf>
    <xf numFmtId="0" fontId="114" fillId="0" borderId="0" xfId="0" applyFont="1" applyAlignment="1">
      <alignment horizontal="left" vertical="center" wrapText="1"/>
    </xf>
    <xf numFmtId="0" fontId="363" fillId="0" borderId="0" xfId="0" applyFont="1" applyAlignment="1">
      <alignment vertical="center" wrapText="1"/>
    </xf>
    <xf numFmtId="0" fontId="363" fillId="0" borderId="0" xfId="0" applyFont="1" applyAlignment="1">
      <alignment horizontal="left" vertical="center" wrapText="1"/>
    </xf>
    <xf numFmtId="0" fontId="114" fillId="0" borderId="112" xfId="0" applyFont="1" applyBorder="1" applyAlignment="1">
      <alignment horizontal="right" vertical="center"/>
    </xf>
    <xf numFmtId="43" fontId="0" fillId="0" borderId="0" xfId="6" applyFont="1" applyAlignment="1">
      <alignment vertical="center"/>
    </xf>
    <xf numFmtId="43" fontId="119" fillId="0" borderId="113" xfId="6" applyFont="1" applyBorder="1" applyAlignment="1">
      <alignment vertical="center"/>
    </xf>
    <xf numFmtId="164" fontId="0" fillId="0" borderId="225" xfId="6" applyNumberFormat="1" applyFont="1" applyBorder="1"/>
    <xf numFmtId="164" fontId="0" fillId="0" borderId="225" xfId="6" applyNumberFormat="1" applyFont="1" applyBorder="1" applyAlignment="1">
      <alignment vertical="center"/>
    </xf>
    <xf numFmtId="164" fontId="0" fillId="0" borderId="224" xfId="6" applyNumberFormat="1" applyFont="1" applyBorder="1"/>
    <xf numFmtId="191" fontId="9" fillId="0" borderId="225" xfId="0" applyNumberFormat="1" applyFont="1" applyBorder="1" applyAlignment="1">
      <alignment horizontal="right"/>
    </xf>
    <xf numFmtId="164" fontId="9" fillId="0" borderId="225" xfId="6" applyNumberFormat="1" applyFont="1" applyFill="1" applyBorder="1" applyAlignment="1">
      <alignment horizontal="right"/>
    </xf>
    <xf numFmtId="3" fontId="0" fillId="0" borderId="225" xfId="0" applyNumberFormat="1" applyBorder="1" applyAlignment="1">
      <alignment vertical="center" wrapText="1"/>
    </xf>
    <xf numFmtId="43" fontId="123" fillId="0" borderId="0" xfId="6" applyFont="1" applyAlignment="1">
      <alignment vertical="center"/>
    </xf>
    <xf numFmtId="43" fontId="117" fillId="0" borderId="112" xfId="6" applyFont="1" applyBorder="1"/>
    <xf numFmtId="0" fontId="104" fillId="0" borderId="61" xfId="0" applyFont="1" applyBorder="1" applyAlignment="1">
      <alignment horizontal="left" vertical="center" wrapText="1"/>
    </xf>
    <xf numFmtId="0" fontId="104" fillId="0" borderId="60" xfId="0" applyFont="1" applyBorder="1" applyAlignment="1">
      <alignment horizontal="left" vertical="center" wrapText="1"/>
    </xf>
    <xf numFmtId="0" fontId="136" fillId="0" borderId="125" xfId="0" applyFont="1" applyBorder="1" applyAlignment="1">
      <alignment horizontal="center" vertical="center"/>
    </xf>
    <xf numFmtId="0" fontId="136" fillId="0" borderId="28" xfId="0" applyFont="1" applyBorder="1" applyAlignment="1">
      <alignment horizontal="center" vertical="center"/>
    </xf>
    <xf numFmtId="0" fontId="136" fillId="0" borderId="126" xfId="0" applyFont="1" applyBorder="1" applyAlignment="1">
      <alignment horizontal="center" vertical="center"/>
    </xf>
    <xf numFmtId="0" fontId="0" fillId="0" borderId="115" xfId="0" applyBorder="1" applyAlignment="1">
      <alignment horizontal="center"/>
    </xf>
    <xf numFmtId="0" fontId="0" fillId="0" borderId="117" xfId="0" applyBorder="1" applyAlignment="1">
      <alignment horizontal="center"/>
    </xf>
    <xf numFmtId="0" fontId="0" fillId="0" borderId="20" xfId="0" applyBorder="1" applyAlignment="1">
      <alignment horizontal="center"/>
    </xf>
    <xf numFmtId="0" fontId="0" fillId="0" borderId="15" xfId="0" applyBorder="1" applyAlignment="1">
      <alignment horizontal="center" vertical="center"/>
    </xf>
    <xf numFmtId="0" fontId="0" fillId="0" borderId="122" xfId="0" applyBorder="1" applyAlignment="1">
      <alignment horizontal="center" vertical="center"/>
    </xf>
    <xf numFmtId="0" fontId="124" fillId="0" borderId="5" xfId="0" applyFont="1" applyBorder="1" applyAlignment="1">
      <alignment horizontal="center" vertical="center"/>
    </xf>
    <xf numFmtId="0" fontId="124" fillId="0" borderId="7" xfId="0" applyFont="1" applyBorder="1" applyAlignment="1">
      <alignment horizontal="center" vertical="center"/>
    </xf>
    <xf numFmtId="164" fontId="10" fillId="0" borderId="16" xfId="6" applyNumberFormat="1"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24" fillId="0" borderId="5" xfId="0" applyFont="1" applyBorder="1" applyAlignment="1">
      <alignment horizontal="center" vertical="center" wrapText="1"/>
    </xf>
    <xf numFmtId="0" fontId="124" fillId="0" borderId="7" xfId="0" applyFont="1" applyBorder="1" applyAlignment="1">
      <alignment horizontal="center" vertical="center" wrapText="1"/>
    </xf>
    <xf numFmtId="164" fontId="10" fillId="0" borderId="17" xfId="6" applyNumberFormat="1" applyFont="1" applyBorder="1" applyAlignment="1">
      <alignment horizontal="center" vertical="center"/>
    </xf>
    <xf numFmtId="0" fontId="0" fillId="0" borderId="4" xfId="0" applyBorder="1" applyAlignment="1">
      <alignment horizontal="center" vertical="center"/>
    </xf>
    <xf numFmtId="0" fontId="0" fillId="0" borderId="64" xfId="0" applyBorder="1" applyAlignment="1">
      <alignment horizontal="center" vertical="center"/>
    </xf>
    <xf numFmtId="0" fontId="0" fillId="0" borderId="109" xfId="0" applyBorder="1" applyAlignment="1">
      <alignment horizontal="center" vertical="center"/>
    </xf>
    <xf numFmtId="0" fontId="0" fillId="0" borderId="109" xfId="0" applyBorder="1" applyAlignment="1">
      <alignment horizontal="center" vertical="center" wrapText="1"/>
    </xf>
    <xf numFmtId="0" fontId="10" fillId="0" borderId="16" xfId="0" applyFont="1" applyBorder="1" applyAlignment="1">
      <alignment horizontal="center"/>
    </xf>
    <xf numFmtId="0" fontId="10" fillId="0" borderId="17" xfId="0" applyFont="1" applyBorder="1" applyAlignment="1">
      <alignment horizontal="center"/>
    </xf>
    <xf numFmtId="0" fontId="13" fillId="0" borderId="3" xfId="0" applyFont="1" applyBorder="1" applyAlignment="1">
      <alignment wrapText="1"/>
    </xf>
    <xf numFmtId="0" fontId="4" fillId="0" borderId="19" xfId="0" applyFont="1" applyBorder="1"/>
    <xf numFmtId="0" fontId="10" fillId="0" borderId="8" xfId="0" applyFont="1" applyBorder="1" applyAlignment="1">
      <alignment horizontal="center" vertical="center" wrapText="1"/>
    </xf>
    <xf numFmtId="0" fontId="10" fillId="0" borderId="20"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74" xfId="0" applyFont="1" applyBorder="1" applyAlignment="1">
      <alignment horizontal="center"/>
    </xf>
    <xf numFmtId="0" fontId="4" fillId="0" borderId="20" xfId="0" applyFont="1" applyBorder="1" applyAlignment="1">
      <alignment horizontal="center"/>
    </xf>
    <xf numFmtId="0" fontId="6" fillId="35" borderId="89" xfId="0" applyFont="1" applyFill="1" applyBorder="1" applyAlignment="1">
      <alignment horizontal="center" vertical="center" wrapText="1"/>
    </xf>
    <xf numFmtId="0" fontId="6" fillId="35" borderId="27" xfId="0" applyFont="1" applyFill="1" applyBorder="1" applyAlignment="1">
      <alignment horizontal="center" vertical="center" wrapText="1"/>
    </xf>
    <xf numFmtId="0" fontId="6" fillId="35" borderId="86" xfId="0" applyFont="1" applyFill="1" applyBorder="1" applyAlignment="1">
      <alignment horizontal="center" vertical="center" wrapText="1"/>
    </xf>
    <xf numFmtId="0" fontId="6" fillId="35" borderId="72" xfId="0" applyFont="1" applyFill="1" applyBorder="1" applyAlignment="1">
      <alignment horizontal="center" vertical="center" wrapText="1"/>
    </xf>
    <xf numFmtId="0" fontId="4" fillId="84" borderId="7" xfId="0" applyFont="1" applyFill="1" applyBorder="1" applyAlignment="1">
      <alignment horizontal="center" vertical="center" wrapText="1"/>
    </xf>
    <xf numFmtId="0" fontId="4" fillId="84" borderId="112" xfId="0" applyFont="1" applyFill="1" applyBorder="1" applyAlignment="1">
      <alignment horizontal="center" vertical="center" wrapText="1"/>
    </xf>
    <xf numFmtId="0" fontId="4" fillId="84" borderId="7" xfId="10" applyFont="1" applyFill="1" applyBorder="1" applyAlignment="1">
      <alignment horizontal="center" vertical="top"/>
    </xf>
    <xf numFmtId="0" fontId="6" fillId="85" borderId="59" xfId="0" applyFont="1" applyFill="1" applyBorder="1" applyAlignment="1">
      <alignment horizontal="center" vertical="center" wrapText="1"/>
    </xf>
    <xf numFmtId="0" fontId="6" fillId="85" borderId="121" xfId="0" applyFont="1" applyFill="1" applyBorder="1" applyAlignment="1">
      <alignment horizontal="center" vertical="center" wrapText="1"/>
    </xf>
    <xf numFmtId="0" fontId="101" fillId="3" borderId="62" xfId="0" applyFont="1" applyFill="1" applyBorder="1" applyAlignment="1" applyProtection="1">
      <alignment horizontal="center" vertical="center" wrapText="1"/>
      <protection locked="0"/>
    </xf>
    <xf numFmtId="0" fontId="101" fillId="3" borderId="59" xfId="0" applyFont="1" applyFill="1" applyBorder="1" applyAlignment="1" applyProtection="1">
      <alignment horizontal="center" vertical="center" wrapText="1"/>
      <protection locked="0"/>
    </xf>
    <xf numFmtId="9" fontId="4" fillId="0" borderId="8" xfId="0" applyNumberFormat="1" applyFont="1" applyBorder="1" applyAlignment="1">
      <alignment horizontal="center" vertical="center"/>
    </xf>
    <xf numFmtId="9" fontId="4" fillId="0" borderId="10" xfId="0" applyNumberFormat="1" applyFont="1" applyBorder="1" applyAlignment="1">
      <alignment horizontal="center" vertical="center"/>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164" fontId="15" fillId="3" borderId="15" xfId="1" applyNumberFormat="1" applyFont="1" applyFill="1" applyBorder="1" applyAlignment="1" applyProtection="1">
      <alignment horizontal="center"/>
      <protection locked="0"/>
    </xf>
    <xf numFmtId="164" fontId="15" fillId="3" borderId="16" xfId="1" applyNumberFormat="1" applyFont="1" applyFill="1" applyBorder="1" applyAlignment="1" applyProtection="1">
      <alignment horizontal="center"/>
      <protection locked="0"/>
    </xf>
    <xf numFmtId="164" fontId="15" fillId="3" borderId="17" xfId="1" applyNumberFormat="1" applyFont="1" applyFill="1" applyBorder="1" applyAlignment="1" applyProtection="1">
      <alignment horizontal="center"/>
      <protection locked="0"/>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164" fontId="15" fillId="0" borderId="65" xfId="1" applyNumberFormat="1" applyFont="1" applyFill="1" applyBorder="1" applyAlignment="1" applyProtection="1">
      <alignment horizontal="center" vertical="center" wrapText="1"/>
      <protection locked="0"/>
    </xf>
    <xf numFmtId="164" fontId="15" fillId="0" borderId="66" xfId="1" applyNumberFormat="1" applyFont="1" applyFill="1" applyBorder="1" applyAlignment="1" applyProtection="1">
      <alignment horizontal="center" vertical="center" wrapText="1"/>
      <protection locked="0"/>
    </xf>
    <xf numFmtId="0" fontId="4" fillId="0" borderId="62"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8" xfId="0" applyFont="1" applyBorder="1" applyAlignment="1">
      <alignment horizontal="center" wrapText="1"/>
    </xf>
    <xf numFmtId="0" fontId="4" fillId="0" borderId="10" xfId="0" applyFont="1" applyBorder="1" applyAlignment="1">
      <alignment horizontal="center" wrapText="1"/>
    </xf>
    <xf numFmtId="0" fontId="4" fillId="0" borderId="56"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79" xfId="0" applyFont="1" applyBorder="1" applyAlignment="1">
      <alignment horizontal="center" vertical="center" wrapText="1"/>
    </xf>
    <xf numFmtId="0" fontId="14" fillId="0" borderId="52" xfId="0" applyFont="1" applyBorder="1" applyAlignment="1">
      <alignment horizontal="left" vertical="center"/>
    </xf>
    <xf numFmtId="0" fontId="14" fillId="0" borderId="53" xfId="0" applyFont="1" applyBorder="1" applyAlignment="1">
      <alignment horizontal="left" vertical="center"/>
    </xf>
    <xf numFmtId="0" fontId="4" fillId="0" borderId="16" xfId="0" applyFont="1" applyBorder="1" applyAlignment="1">
      <alignment horizontal="center"/>
    </xf>
    <xf numFmtId="0" fontId="4" fillId="0" borderId="17" xfId="0" applyFont="1" applyBorder="1" applyAlignment="1">
      <alignment horizontal="center" vertical="center" wrapText="1"/>
    </xf>
    <xf numFmtId="0" fontId="4" fillId="0" borderId="85" xfId="0" applyFont="1" applyBorder="1" applyAlignment="1">
      <alignment horizontal="center" vertical="center" wrapText="1"/>
    </xf>
    <xf numFmtId="0" fontId="117" fillId="0" borderId="92" xfId="0" applyFont="1" applyBorder="1" applyAlignment="1">
      <alignment horizontal="left" vertical="center" wrapText="1"/>
    </xf>
    <xf numFmtId="0" fontId="117" fillId="0" borderId="93" xfId="0" applyFont="1" applyBorder="1" applyAlignment="1">
      <alignment horizontal="left" vertical="center" wrapText="1"/>
    </xf>
    <xf numFmtId="0" fontId="117" fillId="0" borderId="95" xfId="0" applyFont="1" applyBorder="1" applyAlignment="1">
      <alignment horizontal="left" vertical="center" wrapText="1"/>
    </xf>
    <xf numFmtId="0" fontId="117" fillId="0" borderId="96" xfId="0" applyFont="1" applyBorder="1" applyAlignment="1">
      <alignment horizontal="left" vertical="center" wrapText="1"/>
    </xf>
    <xf numFmtId="0" fontId="117" fillId="0" borderId="98" xfId="0" applyFont="1" applyBorder="1" applyAlignment="1">
      <alignment horizontal="left" vertical="center" wrapText="1"/>
    </xf>
    <xf numFmtId="0" fontId="117" fillId="0" borderId="99" xfId="0" applyFont="1" applyBorder="1" applyAlignment="1">
      <alignment horizontal="left" vertical="center" wrapText="1"/>
    </xf>
    <xf numFmtId="0" fontId="118" fillId="0" borderId="111" xfId="0" applyFont="1" applyBorder="1" applyAlignment="1">
      <alignment horizontal="center" vertical="center" wrapText="1"/>
    </xf>
    <xf numFmtId="0" fontId="118" fillId="0" borderId="110" xfId="0" applyFont="1" applyBorder="1" applyAlignment="1">
      <alignment horizontal="center" vertical="center" wrapText="1"/>
    </xf>
    <xf numFmtId="0" fontId="118" fillId="0" borderId="94" xfId="0" applyFont="1" applyBorder="1" applyAlignment="1">
      <alignment horizontal="center" vertical="center" wrapText="1"/>
    </xf>
    <xf numFmtId="0" fontId="118" fillId="0" borderId="51" xfId="0" applyFont="1" applyBorder="1" applyAlignment="1">
      <alignment horizontal="center" vertical="center" wrapText="1"/>
    </xf>
    <xf numFmtId="0" fontId="118" fillId="0" borderId="97" xfId="0" applyFont="1" applyBorder="1" applyAlignment="1">
      <alignment horizontal="center" vertical="center" wrapText="1"/>
    </xf>
    <xf numFmtId="0" fontId="118" fillId="0" borderId="11" xfId="0" applyFont="1" applyBorder="1" applyAlignment="1">
      <alignment horizontal="center" vertical="center" wrapText="1"/>
    </xf>
    <xf numFmtId="0" fontId="114" fillId="0" borderId="113" xfId="0" applyFont="1" applyBorder="1" applyAlignment="1">
      <alignment horizontal="center" vertical="center" wrapText="1"/>
    </xf>
    <xf numFmtId="0" fontId="114" fillId="0" borderId="7" xfId="0" applyFont="1" applyBorder="1" applyAlignment="1">
      <alignment horizontal="center" vertical="center" wrapText="1"/>
    </xf>
    <xf numFmtId="0" fontId="114" fillId="0" borderId="112" xfId="0" applyFont="1" applyBorder="1" applyAlignment="1">
      <alignment horizontal="center" vertical="center" wrapText="1"/>
    </xf>
    <xf numFmtId="0" fontId="114" fillId="0" borderId="115" xfId="0" applyFont="1" applyBorder="1" applyAlignment="1">
      <alignment horizontal="center" vertical="center" wrapText="1"/>
    </xf>
    <xf numFmtId="0" fontId="114" fillId="0" borderId="114" xfId="0" applyFont="1" applyBorder="1" applyAlignment="1">
      <alignment horizontal="center" vertical="center" wrapText="1"/>
    </xf>
    <xf numFmtId="0" fontId="122" fillId="0" borderId="112" xfId="0" applyFont="1" applyBorder="1" applyAlignment="1">
      <alignment horizontal="center" vertical="center"/>
    </xf>
    <xf numFmtId="0" fontId="116" fillId="0" borderId="111" xfId="0" applyFont="1" applyBorder="1" applyAlignment="1">
      <alignment horizontal="center" vertical="center"/>
    </xf>
    <xf numFmtId="0" fontId="116" fillId="0" borderId="116" xfId="0" applyFont="1" applyBorder="1" applyAlignment="1">
      <alignment horizontal="center" vertical="center"/>
    </xf>
    <xf numFmtId="0" fontId="116" fillId="0" borderId="51" xfId="0" applyFont="1" applyBorder="1" applyAlignment="1">
      <alignment horizontal="center" vertical="center"/>
    </xf>
    <xf numFmtId="0" fontId="116" fillId="0" borderId="11" xfId="0" applyFont="1" applyBorder="1" applyAlignment="1">
      <alignment horizontal="center" vertical="center"/>
    </xf>
    <xf numFmtId="0" fontId="117" fillId="0" borderId="112" xfId="0" applyFont="1" applyBorder="1" applyAlignment="1">
      <alignment horizontal="center" vertical="center" wrapText="1"/>
    </xf>
    <xf numFmtId="0" fontId="117" fillId="0" borderId="111" xfId="0" applyFont="1" applyBorder="1" applyAlignment="1">
      <alignment horizontal="center" vertical="center" wrapText="1"/>
    </xf>
    <xf numFmtId="0" fontId="117" fillId="0" borderId="116" xfId="0" applyFont="1" applyBorder="1" applyAlignment="1">
      <alignment horizontal="center" vertical="center" wrapText="1"/>
    </xf>
    <xf numFmtId="0" fontId="117" fillId="0" borderId="100" xfId="0" applyFont="1" applyBorder="1" applyAlignment="1">
      <alignment horizontal="center" vertical="center" wrapText="1"/>
    </xf>
    <xf numFmtId="0" fontId="117" fillId="0" borderId="101" xfId="0" applyFont="1" applyBorder="1" applyAlignment="1">
      <alignment horizontal="center" vertical="center" wrapText="1"/>
    </xf>
    <xf numFmtId="0" fontId="117" fillId="0" borderId="51" xfId="0" applyFont="1" applyBorder="1" applyAlignment="1">
      <alignment horizontal="center" vertical="center" wrapText="1"/>
    </xf>
    <xf numFmtId="0" fontId="117" fillId="0" borderId="11" xfId="0" applyFont="1" applyBorder="1" applyAlignment="1">
      <alignment horizontal="center" vertical="center" wrapText="1"/>
    </xf>
    <xf numFmtId="0" fontId="114" fillId="0" borderId="117" xfId="0" applyFont="1" applyBorder="1" applyAlignment="1">
      <alignment horizontal="center" vertical="center" wrapText="1"/>
    </xf>
    <xf numFmtId="0" fontId="117" fillId="0" borderId="102" xfId="0" applyFont="1" applyBorder="1" applyAlignment="1">
      <alignment horizontal="center" vertical="center" wrapText="1"/>
    </xf>
    <xf numFmtId="0" fontId="117" fillId="0" borderId="7" xfId="0" applyFont="1" applyBorder="1" applyAlignment="1">
      <alignment horizontal="center" vertical="center" wrapText="1"/>
    </xf>
    <xf numFmtId="0" fontId="114" fillId="0" borderId="102" xfId="0" applyFont="1" applyBorder="1" applyAlignment="1">
      <alignment horizontal="center" vertical="center" wrapText="1"/>
    </xf>
    <xf numFmtId="0" fontId="114" fillId="0" borderId="111" xfId="0" applyFont="1" applyBorder="1" applyAlignment="1">
      <alignment horizontal="center" vertical="center" wrapText="1"/>
    </xf>
    <xf numFmtId="0" fontId="114" fillId="0" borderId="110" xfId="0" applyFont="1" applyBorder="1" applyAlignment="1">
      <alignment horizontal="center" vertical="center" wrapText="1"/>
    </xf>
    <xf numFmtId="0" fontId="114" fillId="0" borderId="116"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121" xfId="0" applyFont="1" applyBorder="1" applyAlignment="1">
      <alignment horizontal="center" vertical="center" wrapText="1"/>
    </xf>
    <xf numFmtId="0" fontId="114" fillId="0" borderId="52" xfId="0" applyFont="1" applyBorder="1" applyAlignment="1">
      <alignment horizontal="center" vertical="center" wrapText="1"/>
    </xf>
    <xf numFmtId="0" fontId="114" fillId="0" borderId="53" xfId="0" applyFont="1" applyBorder="1" applyAlignment="1">
      <alignment horizontal="center" vertical="center" wrapText="1"/>
    </xf>
    <xf numFmtId="0" fontId="114" fillId="0" borderId="79" xfId="0" applyFont="1" applyBorder="1" applyAlignment="1">
      <alignment horizontal="center" vertical="center" wrapText="1"/>
    </xf>
    <xf numFmtId="0" fontId="117" fillId="0" borderId="52" xfId="0" applyFont="1" applyBorder="1" applyAlignment="1">
      <alignment horizontal="left" vertical="top" wrapText="1"/>
    </xf>
    <xf numFmtId="0" fontId="117" fillId="0" borderId="79" xfId="0" applyFont="1" applyBorder="1" applyAlignment="1">
      <alignment horizontal="left" vertical="top" wrapText="1"/>
    </xf>
    <xf numFmtId="0" fontId="117" fillId="0" borderId="58" xfId="0" applyFont="1" applyBorder="1" applyAlignment="1">
      <alignment horizontal="left" vertical="top" wrapText="1"/>
    </xf>
    <xf numFmtId="0" fontId="117" fillId="0" borderId="67" xfId="0" applyFont="1" applyBorder="1" applyAlignment="1">
      <alignment horizontal="left" vertical="top" wrapText="1"/>
    </xf>
    <xf numFmtId="0" fontId="117" fillId="0" borderId="91" xfId="0" applyFont="1" applyBorder="1" applyAlignment="1">
      <alignment horizontal="left" vertical="top" wrapText="1"/>
    </xf>
    <xf numFmtId="0" fontId="117" fillId="0" borderId="123" xfId="0" applyFont="1" applyBorder="1" applyAlignment="1">
      <alignment horizontal="left" vertical="top" wrapText="1"/>
    </xf>
    <xf numFmtId="0" fontId="117" fillId="0" borderId="124" xfId="0" applyFont="1" applyBorder="1" applyAlignment="1">
      <alignment horizontal="center" vertical="center" wrapText="1"/>
    </xf>
    <xf numFmtId="0" fontId="117" fillId="0" borderId="64" xfId="0" applyFont="1" applyBorder="1" applyAlignment="1">
      <alignment horizontal="center" vertical="center" wrapText="1"/>
    </xf>
    <xf numFmtId="0" fontId="114" fillId="0" borderId="111" xfId="0" applyFont="1" applyBorder="1" applyAlignment="1">
      <alignment horizontal="center" vertical="top" wrapText="1"/>
    </xf>
    <xf numFmtId="0" fontId="114" fillId="0" borderId="110" xfId="0" applyFont="1" applyBorder="1" applyAlignment="1">
      <alignment horizontal="center" vertical="top" wrapText="1"/>
    </xf>
    <xf numFmtId="0" fontId="114" fillId="0" borderId="117" xfId="0" applyFont="1" applyBorder="1" applyAlignment="1">
      <alignment horizontal="center" vertical="top" wrapText="1"/>
    </xf>
    <xf numFmtId="0" fontId="114" fillId="0" borderId="114" xfId="0" applyFont="1" applyBorder="1" applyAlignment="1">
      <alignment horizontal="center" vertical="top" wrapText="1"/>
    </xf>
    <xf numFmtId="0" fontId="105" fillId="0" borderId="103" xfId="0" applyFont="1" applyBorder="1" applyAlignment="1">
      <alignment horizontal="left" vertical="top" wrapText="1"/>
    </xf>
    <xf numFmtId="0" fontId="105" fillId="0" borderId="104" xfId="0" applyFont="1" applyBorder="1" applyAlignment="1">
      <alignment horizontal="left" vertical="top" wrapText="1"/>
    </xf>
    <xf numFmtId="0" fontId="120" fillId="0" borderId="112" xfId="0" applyFont="1" applyBorder="1" applyAlignment="1">
      <alignment horizontal="center" vertical="center"/>
    </xf>
    <xf numFmtId="0" fontId="119" fillId="0" borderId="112" xfId="0" applyFont="1" applyBorder="1" applyAlignment="1">
      <alignment horizontal="center" vertical="center" wrapText="1"/>
    </xf>
    <xf numFmtId="0" fontId="119" fillId="0" borderId="113" xfId="0" applyFont="1" applyBorder="1" applyAlignment="1">
      <alignment horizontal="center" vertical="center" wrapText="1"/>
    </xf>
    <xf numFmtId="49" fontId="363" fillId="0" borderId="0" xfId="0" applyNumberFormat="1" applyFont="1" applyAlignment="1">
      <alignment horizontal="center" vertical="center"/>
    </xf>
    <xf numFmtId="0" fontId="105" fillId="152" borderId="201" xfId="0" applyFont="1" applyFill="1" applyBorder="1" applyAlignment="1">
      <alignment horizontal="center" vertical="center" wrapText="1"/>
    </xf>
    <xf numFmtId="0" fontId="363" fillId="0" borderId="201" xfId="0" applyFont="1" applyBorder="1" applyAlignment="1">
      <alignment horizontal="left" vertical="top" wrapText="1"/>
    </xf>
    <xf numFmtId="0" fontId="363" fillId="0" borderId="201" xfId="0" applyFont="1" applyBorder="1" applyAlignment="1">
      <alignment horizontal="center"/>
    </xf>
    <xf numFmtId="0" fontId="363" fillId="0" borderId="207" xfId="0" applyFont="1" applyBorder="1" applyAlignment="1">
      <alignment horizontal="left" vertical="center" wrapText="1"/>
    </xf>
    <xf numFmtId="0" fontId="363" fillId="0" borderId="208" xfId="0" applyFont="1" applyBorder="1" applyAlignment="1">
      <alignment horizontal="left" vertical="center" wrapText="1"/>
    </xf>
    <xf numFmtId="0" fontId="105" fillId="152" borderId="207" xfId="0" applyFont="1" applyFill="1" applyBorder="1" applyAlignment="1">
      <alignment horizontal="center" vertical="center" wrapText="1"/>
    </xf>
    <xf numFmtId="0" fontId="105" fillId="152" borderId="208" xfId="0" applyFont="1" applyFill="1" applyBorder="1" applyAlignment="1">
      <alignment horizontal="center" vertical="center" wrapText="1"/>
    </xf>
    <xf numFmtId="0" fontId="363" fillId="0" borderId="207" xfId="0" applyFont="1" applyBorder="1" applyAlignment="1">
      <alignment horizontal="left" vertical="top" wrapText="1"/>
    </xf>
    <xf numFmtId="0" fontId="363" fillId="0" borderId="201" xfId="0" applyFont="1" applyBorder="1" applyAlignment="1">
      <alignment horizontal="left" vertical="center" wrapText="1"/>
    </xf>
    <xf numFmtId="0" fontId="363" fillId="0" borderId="208" xfId="0" applyFont="1" applyBorder="1" applyAlignment="1">
      <alignment horizontal="left" vertical="top" wrapText="1"/>
    </xf>
    <xf numFmtId="0" fontId="363" fillId="0" borderId="207" xfId="17275" applyFont="1" applyBorder="1" applyAlignment="1" applyProtection="1">
      <alignment horizontal="left" vertical="top" wrapText="1"/>
      <protection locked="0"/>
    </xf>
    <xf numFmtId="0" fontId="363" fillId="0" borderId="208" xfId="17275" applyFont="1" applyBorder="1" applyAlignment="1" applyProtection="1">
      <alignment horizontal="left" vertical="top" wrapText="1"/>
      <protection locked="0"/>
    </xf>
    <xf numFmtId="0" fontId="364" fillId="0" borderId="207" xfId="17275" applyFont="1" applyBorder="1" applyAlignment="1" applyProtection="1">
      <alignment horizontal="left" vertical="top" wrapText="1"/>
      <protection locked="0"/>
    </xf>
    <xf numFmtId="0" fontId="364" fillId="0" borderId="208" xfId="17275" applyFont="1" applyBorder="1" applyAlignment="1" applyProtection="1">
      <alignment horizontal="left" vertical="top" wrapText="1"/>
      <protection locked="0"/>
    </xf>
    <xf numFmtId="0" fontId="105" fillId="0" borderId="201" xfId="0" applyFont="1" applyBorder="1" applyAlignment="1">
      <alignment horizontal="center" vertical="center"/>
    </xf>
    <xf numFmtId="0" fontId="363" fillId="3" borderId="207" xfId="17275" applyFont="1" applyFill="1" applyBorder="1" applyAlignment="1" applyProtection="1">
      <alignment horizontal="left" vertical="top" wrapText="1"/>
      <protection locked="0"/>
    </xf>
    <xf numFmtId="0" fontId="363" fillId="3" borderId="208" xfId="17275" applyFont="1" applyFill="1" applyBorder="1" applyAlignment="1" applyProtection="1">
      <alignment horizontal="left" vertical="top" wrapText="1"/>
      <protection locked="0"/>
    </xf>
    <xf numFmtId="0" fontId="105" fillId="152" borderId="218" xfId="0" applyFont="1" applyFill="1" applyBorder="1" applyAlignment="1">
      <alignment horizontal="center" vertical="center"/>
    </xf>
    <xf numFmtId="0" fontId="105" fillId="152" borderId="219" xfId="0" applyFont="1" applyFill="1" applyBorder="1" applyAlignment="1">
      <alignment horizontal="center" vertical="center"/>
    </xf>
    <xf numFmtId="0" fontId="105" fillId="152" borderId="220" xfId="0" applyFont="1" applyFill="1" applyBorder="1" applyAlignment="1">
      <alignment horizontal="center" vertical="center"/>
    </xf>
    <xf numFmtId="0" fontId="105" fillId="0" borderId="221" xfId="0" applyFont="1" applyBorder="1" applyAlignment="1">
      <alignment horizontal="center" vertical="center"/>
    </xf>
    <xf numFmtId="0" fontId="105" fillId="152" borderId="216" xfId="0" applyFont="1" applyFill="1" applyBorder="1" applyAlignment="1">
      <alignment horizontal="center" vertical="center" wrapText="1"/>
    </xf>
    <xf numFmtId="0" fontId="105" fillId="152" borderId="0" xfId="0" applyFont="1" applyFill="1" applyAlignment="1">
      <alignment horizontal="center" vertical="center" wrapText="1"/>
    </xf>
    <xf numFmtId="0" fontId="105" fillId="152" borderId="217" xfId="0" applyFont="1" applyFill="1" applyBorder="1" applyAlignment="1">
      <alignment horizontal="center" vertical="center" wrapText="1"/>
    </xf>
    <xf numFmtId="0" fontId="363" fillId="0" borderId="207" xfId="0" applyFont="1" applyBorder="1" applyAlignment="1">
      <alignment vertical="center" wrapText="1"/>
    </xf>
    <xf numFmtId="0" fontId="363" fillId="0" borderId="208" xfId="0" applyFont="1" applyBorder="1" applyAlignment="1">
      <alignment vertical="center" wrapText="1"/>
    </xf>
    <xf numFmtId="0" fontId="363" fillId="3" borderId="207" xfId="0" applyFont="1" applyFill="1" applyBorder="1" applyAlignment="1">
      <alignment horizontal="left" vertical="center" wrapText="1"/>
    </xf>
    <xf numFmtId="0" fontId="363" fillId="3" borderId="208" xfId="0" applyFont="1" applyFill="1" applyBorder="1" applyAlignment="1">
      <alignment horizontal="left" vertical="center" wrapText="1"/>
    </xf>
    <xf numFmtId="0" fontId="363" fillId="0" borderId="210" xfId="0" applyFont="1" applyBorder="1" applyAlignment="1">
      <alignment horizontal="left" vertical="center" wrapText="1"/>
    </xf>
    <xf numFmtId="0" fontId="363" fillId="0" borderId="211" xfId="0" applyFont="1" applyBorder="1" applyAlignment="1">
      <alignment horizontal="left" vertical="center" wrapText="1"/>
    </xf>
    <xf numFmtId="0" fontId="105" fillId="152" borderId="203" xfId="0" applyFont="1" applyFill="1" applyBorder="1" applyAlignment="1">
      <alignment horizontal="center" vertical="center" wrapText="1"/>
    </xf>
    <xf numFmtId="0" fontId="105" fillId="152" borderId="204" xfId="0" applyFont="1" applyFill="1" applyBorder="1" applyAlignment="1">
      <alignment horizontal="center" vertical="center" wrapText="1"/>
    </xf>
    <xf numFmtId="0" fontId="105" fillId="152" borderId="205" xfId="0" applyFont="1" applyFill="1" applyBorder="1" applyAlignment="1">
      <alignment horizontal="center" vertical="center" wrapText="1"/>
    </xf>
    <xf numFmtId="0" fontId="363" fillId="0" borderId="51" xfId="0" applyFont="1" applyBorder="1" applyAlignment="1">
      <alignment horizontal="left" vertical="center" wrapText="1"/>
    </xf>
    <xf numFmtId="0" fontId="363" fillId="0" borderId="206" xfId="0" applyFont="1" applyBorder="1" applyAlignment="1">
      <alignment horizontal="left" vertical="center" wrapText="1"/>
    </xf>
    <xf numFmtId="0" fontId="364" fillId="3" borderId="207" xfId="0" applyFont="1" applyFill="1" applyBorder="1" applyAlignment="1">
      <alignment horizontal="left" vertical="center" wrapText="1"/>
    </xf>
    <xf numFmtId="0" fontId="364" fillId="3" borderId="208" xfId="0" applyFont="1" applyFill="1" applyBorder="1" applyAlignment="1">
      <alignment horizontal="left" vertical="center" wrapText="1"/>
    </xf>
    <xf numFmtId="0" fontId="363" fillId="0" borderId="215" xfId="0" applyFont="1" applyBorder="1" applyAlignment="1">
      <alignment horizontal="left" vertical="center" wrapText="1"/>
    </xf>
    <xf numFmtId="0" fontId="363" fillId="3" borderId="210" xfId="0" applyFont="1" applyFill="1" applyBorder="1" applyAlignment="1">
      <alignment horizontal="left" vertical="center" wrapText="1"/>
    </xf>
    <xf numFmtId="0" fontId="363" fillId="3" borderId="211" xfId="0" applyFont="1" applyFill="1" applyBorder="1" applyAlignment="1">
      <alignment horizontal="left" vertical="center" wrapText="1"/>
    </xf>
    <xf numFmtId="0" fontId="363" fillId="0" borderId="213" xfId="0" applyFont="1" applyBorder="1" applyAlignment="1">
      <alignment horizontal="left" vertical="center" wrapText="1"/>
    </xf>
    <xf numFmtId="0" fontId="363" fillId="0" borderId="214" xfId="0" applyFont="1" applyBorder="1" applyAlignment="1">
      <alignment horizontal="left" vertical="center" wrapText="1"/>
    </xf>
    <xf numFmtId="0" fontId="363" fillId="0" borderId="51" xfId="0" applyFont="1" applyBorder="1" applyAlignment="1">
      <alignment vertical="center" wrapText="1"/>
    </xf>
    <xf numFmtId="0" fontId="363" fillId="0" borderId="206" xfId="0" applyFont="1" applyBorder="1" applyAlignment="1">
      <alignment vertical="center" wrapText="1"/>
    </xf>
    <xf numFmtId="0" fontId="364" fillId="3" borderId="207" xfId="0" applyFont="1" applyFill="1" applyBorder="1" applyAlignment="1">
      <alignment vertical="center" wrapText="1"/>
    </xf>
    <xf numFmtId="0" fontId="364" fillId="3" borderId="208" xfId="0" applyFont="1" applyFill="1" applyBorder="1" applyAlignment="1">
      <alignment vertical="center" wrapText="1"/>
    </xf>
    <xf numFmtId="0" fontId="363" fillId="3" borderId="207" xfId="0" applyFont="1" applyFill="1" applyBorder="1" applyAlignment="1">
      <alignment vertical="center" wrapText="1"/>
    </xf>
    <xf numFmtId="0" fontId="363" fillId="3" borderId="208" xfId="0" applyFont="1" applyFill="1" applyBorder="1" applyAlignment="1">
      <alignment vertical="center" wrapText="1"/>
    </xf>
    <xf numFmtId="0" fontId="363" fillId="0" borderId="207" xfId="0" applyFont="1" applyBorder="1" applyAlignment="1">
      <alignment horizontal="left"/>
    </xf>
    <xf numFmtId="0" fontId="363" fillId="0" borderId="208" xfId="0" applyFont="1" applyBorder="1" applyAlignment="1">
      <alignment horizontal="left"/>
    </xf>
    <xf numFmtId="0" fontId="105" fillId="0" borderId="198" xfId="0" applyFont="1" applyBorder="1" applyAlignment="1">
      <alignment horizontal="center" vertical="center"/>
    </xf>
    <xf numFmtId="0" fontId="105" fillId="0" borderId="199" xfId="0" applyFont="1" applyBorder="1" applyAlignment="1">
      <alignment horizontal="center" vertical="center"/>
    </xf>
    <xf numFmtId="0" fontId="105" fillId="0" borderId="200" xfId="0" applyFont="1" applyBorder="1" applyAlignment="1">
      <alignment horizontal="center" vertical="center"/>
    </xf>
    <xf numFmtId="164" fontId="4" fillId="35" borderId="23" xfId="6" applyNumberFormat="1" applyFont="1" applyFill="1" applyBorder="1"/>
  </cellXfs>
  <cellStyles count="38259">
    <cellStyle name=" 1" xfId="21856" xr:uid="{EBA0A7B6-1936-4401-AC8F-0F978E7FC6E0}"/>
    <cellStyle name=" 1 2" xfId="21857" xr:uid="{4B6C6152-DC2C-4D53-ABD2-D56438603B9C}"/>
    <cellStyle name=" 1 2 2" xfId="21858" xr:uid="{BA3BF82B-8EB2-4E5F-9F87-9B1EDA726D49}"/>
    <cellStyle name=" 1 3" xfId="21859" xr:uid="{2E208838-7DD7-44AF-AE74-DA2FF9548FB5}"/>
    <cellStyle name=" 1_Cadrage conso" xfId="21860" xr:uid="{C7349A2A-1ADB-483D-918F-02BE1354D86A}"/>
    <cellStyle name="$" xfId="21861" xr:uid="{3CE3F466-D135-4DC2-8676-1312ACA493DB}"/>
    <cellStyle name="$ &amp; ¢" xfId="21862" xr:uid="{78C2B53C-54A8-40E2-859E-28E9754911C0}"/>
    <cellStyle name="$ &amp; ¢ 2" xfId="21863" xr:uid="{8016AD76-C4B6-4533-AE4A-D6CC2C3371B7}"/>
    <cellStyle name="$ 2" xfId="21864" xr:uid="{8A8C6111-A511-4D44-8A34-CC791F8256FF}"/>
    <cellStyle name="$ 3" xfId="21865" xr:uid="{6474DBA3-F831-4FB4-AEB0-4E3897618A4C}"/>
    <cellStyle name="$ 4" xfId="21866" xr:uid="{4B369B7B-6C85-47F6-BD13-C71A5B58C59F}"/>
    <cellStyle name="$ 5" xfId="21867" xr:uid="{85CCD88B-930B-40AB-8405-A7752F93CF53}"/>
    <cellStyle name="$ 6" xfId="21868" xr:uid="{1DBDF05C-0CE0-4C33-9263-1AA46A7E26AF}"/>
    <cellStyle name="$ 7" xfId="21869" xr:uid="{8591BF03-7926-48E1-ADF5-AA9569F0740C}"/>
    <cellStyle name="$.0" xfId="21870" xr:uid="{4649F06C-359F-442B-846A-CF851D46F26F}"/>
    <cellStyle name="$.0 2" xfId="21871" xr:uid="{BCE5B2DC-0783-4610-8CB5-B752AC8D9D2D}"/>
    <cellStyle name="$.00" xfId="21872" xr:uid="{B6D567FB-4E38-4341-A653-61C3B0DAC3A9}"/>
    <cellStyle name="$.00 2" xfId="21873" xr:uid="{ECFDECF4-0820-4826-8194-B9F058F95F06}"/>
    <cellStyle name="$.000" xfId="21874" xr:uid="{E633D3AE-5572-4FF7-9603-C45C9E5434AD}"/>
    <cellStyle name="$.000 2" xfId="21875" xr:uid="{4AD625B8-818A-482F-8C6D-9E672DF3B1AC}"/>
    <cellStyle name="$_AFS" xfId="21876" xr:uid="{2AAE9C6C-7390-4B4C-8DB5-17C5ABA67FAA}"/>
    <cellStyle name="$_Cadrage conso" xfId="21877" xr:uid="{036CDFF8-4A1C-4318-993E-7C55B692FF08}"/>
    <cellStyle name="$_Classeur1" xfId="21878" xr:uid="{7DC4D244-2A4B-48B1-B0D0-EA6EFE5F3B40}"/>
    <cellStyle name="$_Classeur2" xfId="21879" xr:uid="{404E5077-C689-440A-B833-086D3F736341}"/>
    <cellStyle name="$_Classeur3" xfId="21880" xr:uid="{E7A9EA0A-4D43-4D55-A40E-9B4A13A39CC6}"/>
    <cellStyle name="$_dcf" xfId="21881" xr:uid="{97AEFB7F-D4B7-4A25-8D7C-CF3CBC7EADF7}"/>
    <cellStyle name="$_dcf 2" xfId="21882" xr:uid="{96B4B262-09B8-4174-AF39-E8C4FA01BAC2}"/>
    <cellStyle name="$_dcf 3" xfId="21883" xr:uid="{B2AD52B2-A703-4512-8C9F-CD940CE5E78A}"/>
    <cellStyle name="$_dcf_Cadrage conso" xfId="21884" xr:uid="{955EC97B-11D1-4BFD-A71F-109F247D0974}"/>
    <cellStyle name="$_dcf_shadow publication 2010.12" xfId="21885" xr:uid="{20AE6D5D-4CC9-42B2-BB5A-4FCEB2561704}"/>
    <cellStyle name="$_dcf_Synthese cumul 300910" xfId="21886" xr:uid="{3D303C4A-D048-43E6-9A1E-2C7BFC2D4B21}"/>
    <cellStyle name="$_Etat CA FPBII Fortis - 2010 Q4" xfId="21887" xr:uid="{D21C0233-5164-4050-9126-3946F995B52C}"/>
    <cellStyle name="$_Etat CA FPBII Fortis - 2011 Q1" xfId="21888" xr:uid="{0530020C-3470-46CC-8159-B43BBF6E15E7}"/>
    <cellStyle name="$_Justificatifs V0911" xfId="21889" xr:uid="{34BAAEDF-0857-4F73-936F-427C875ED5A5}"/>
    <cellStyle name="$_Q3 2010 Fortis - Minoritaires" xfId="21890" xr:uid="{D409241A-9CF7-49BA-B9CC-A3A681493587}"/>
    <cellStyle name="$_Q4 2010 Fortis - Minoritaires" xfId="21891" xr:uid="{4C07339F-E7CF-437E-874B-32071A94B82D}"/>
    <cellStyle name="$_shadow publication 2010.12" xfId="21892" xr:uid="{B3A3D67F-090D-4BDE-ABB0-70D63D7F720E}"/>
    <cellStyle name="$_shadow publication 2010.12 2" xfId="21893" xr:uid="{28686EF2-6394-4BB9-ADC5-DD5F83F04C3E}"/>
    <cellStyle name="$_Synthese cumul 300910" xfId="21894" xr:uid="{2191D3FA-DCCF-449B-9284-4F5652872FCF}"/>
    <cellStyle name="$_Synthese cumul 300910 2" xfId="21895" xr:uid="{E93E8832-D2CB-49B1-A04B-E8ADA58C1DCA}"/>
    <cellStyle name="$_T409_BII Emissions admises en FP  y compris FORTIS v3bis" xfId="21896" xr:uid="{853AD28C-F937-4EBE-BB2A-47A2068975E4}"/>
    <cellStyle name="%" xfId="21897" xr:uid="{F871FC78-4E47-4379-AA7D-C3D48E6FB3B0}"/>
    <cellStyle name="% 2" xfId="21898" xr:uid="{A1384F7D-CCB3-4EF7-BB80-B39DDB13926C}"/>
    <cellStyle name="%.00" xfId="21899" xr:uid="{2CC3E830-A405-479A-8A48-1522E7349771}"/>
    <cellStyle name="%.00 2" xfId="21900" xr:uid="{7C07C652-B5A5-45CC-A639-414F67E4048B}"/>
    <cellStyle name="*MB Hardwired" xfId="21901" xr:uid="{DCC3675A-D780-4B56-ACCF-ABB1BD363436}"/>
    <cellStyle name="*MB Hardwired 10" xfId="21902" xr:uid="{20585A44-B235-4905-B448-E17AD579262D}"/>
    <cellStyle name="*MB Hardwired 11" xfId="21903" xr:uid="{EFBE6254-CC7B-4BC1-B31D-4E30FD3EF5CD}"/>
    <cellStyle name="*MB Hardwired 12" xfId="21904" xr:uid="{F8039454-D91E-48E2-8625-D63BAA761549}"/>
    <cellStyle name="*MB Hardwired 13" xfId="21905" xr:uid="{9878CFA5-BC88-4A91-94D8-0431781ADAFF}"/>
    <cellStyle name="*MB Hardwired 14" xfId="21906" xr:uid="{30AFD090-07E7-4262-8F53-FE2BB876344D}"/>
    <cellStyle name="*MB Hardwired 15" xfId="21907" xr:uid="{31A0D4E8-AA25-48DB-9EB0-3D50C26504A7}"/>
    <cellStyle name="*MB Hardwired 16" xfId="21908" xr:uid="{4A68F6EC-E5C0-4E0C-9A8C-82D2F9BCF2D8}"/>
    <cellStyle name="*MB Hardwired 17" xfId="21909" xr:uid="{E8F8B90B-32FD-4416-8F3E-F5C8224A732C}"/>
    <cellStyle name="*MB Hardwired 2" xfId="21910" xr:uid="{08A37314-C2EB-4F19-B5B3-3B71D1DA412A}"/>
    <cellStyle name="*MB Hardwired 3" xfId="21911" xr:uid="{EE6FF323-79DC-46E0-B5FA-6B3E43E41B27}"/>
    <cellStyle name="*MB Hardwired 4" xfId="21912" xr:uid="{1C9B3FEF-6BD4-48FE-B774-A82C85287FE2}"/>
    <cellStyle name="*MB Hardwired 5" xfId="21913" xr:uid="{C1533C72-3265-4105-BCFD-0540CE99BCC7}"/>
    <cellStyle name="*MB Hardwired 6" xfId="21914" xr:uid="{98D2FDBE-46B4-4951-B2EB-1106A9E48C9B}"/>
    <cellStyle name="*MB Hardwired 7" xfId="21915" xr:uid="{0CD9728F-B58B-400E-96A3-55A85C024D95}"/>
    <cellStyle name="*MB Hardwired 8" xfId="21916" xr:uid="{1674BB00-F7F2-43BA-92E5-00E5AFC3B87D}"/>
    <cellStyle name="*MB Hardwired 9" xfId="21917" xr:uid="{314ACD8D-4965-4880-BDF4-39FE0D997824}"/>
    <cellStyle name="*MB Hardwired_Display" xfId="21918" xr:uid="{51A64468-5304-4E5A-8652-498834228653}"/>
    <cellStyle name="*MB Input Table Calc" xfId="21919" xr:uid="{C49B19AD-3575-4134-905D-AF54DAC168F6}"/>
    <cellStyle name="*MB Input Table Calc 10" xfId="21920" xr:uid="{F48CB0C0-2044-4A75-8D2E-01DF5BBD5FF3}"/>
    <cellStyle name="*MB Input Table Calc 11" xfId="21921" xr:uid="{42CBBBBE-31FD-4EBE-906A-729E2BB029D3}"/>
    <cellStyle name="*MB Input Table Calc 12" xfId="21922" xr:uid="{846AFE70-C5D6-4377-8CD8-BBD6353D4E48}"/>
    <cellStyle name="*MB Input Table Calc 13" xfId="21923" xr:uid="{ACB0A7B1-FF20-4171-A9EB-25118027B242}"/>
    <cellStyle name="*MB Input Table Calc 14" xfId="21924" xr:uid="{45991D33-C1F2-4B51-9DE0-5D6375702A66}"/>
    <cellStyle name="*MB Input Table Calc 15" xfId="21925" xr:uid="{DEF72DEB-45B5-431A-8AF5-C1A37358FAFA}"/>
    <cellStyle name="*MB Input Table Calc 16" xfId="21926" xr:uid="{9BB32B9C-1292-4D8D-9B14-93B1EAF72346}"/>
    <cellStyle name="*MB Input Table Calc 17" xfId="21927" xr:uid="{054A48BA-394E-4FF9-9183-7FB1B2D6C028}"/>
    <cellStyle name="*MB Input Table Calc 2" xfId="21928" xr:uid="{BBC7341E-542F-4682-B36B-045876AFDE34}"/>
    <cellStyle name="*MB Input Table Calc 3" xfId="21929" xr:uid="{B1ACA186-989E-4E35-B248-00426FAB6007}"/>
    <cellStyle name="*MB Input Table Calc 4" xfId="21930" xr:uid="{33D98C79-F5AF-4D54-BDDF-A80CDE3BEE4A}"/>
    <cellStyle name="*MB Input Table Calc 5" xfId="21931" xr:uid="{05E26CF9-F62E-4A09-8E0A-2FABFBD9D145}"/>
    <cellStyle name="*MB Input Table Calc 6" xfId="21932" xr:uid="{3CD2DEF9-9B2F-4567-969E-4EE3282635A8}"/>
    <cellStyle name="*MB Input Table Calc 7" xfId="21933" xr:uid="{EDA0BBF9-A97B-4A6E-B8E4-343B1CE1CEC3}"/>
    <cellStyle name="*MB Input Table Calc 8" xfId="21934" xr:uid="{402D725D-357B-48BA-8586-DA1C85FDB42E}"/>
    <cellStyle name="*MB Input Table Calc 9" xfId="21935" xr:uid="{DDFD5951-9D8A-4DAD-9B0B-9A8A383DEED5}"/>
    <cellStyle name="*MB Input Table Calc_Display" xfId="21936" xr:uid="{615EF27F-CF30-4FC8-8342-4C62F0B4F7DA}"/>
    <cellStyle name="*MB Normal" xfId="21937" xr:uid="{76639F96-9583-49FA-94C6-2EF366A1D9B7}"/>
    <cellStyle name="*MB Placeholder" xfId="21938" xr:uid="{DCF4BB15-4FB7-40A7-A24B-E64CC91F3794}"/>
    <cellStyle name="*MB Placeholder 10" xfId="21939" xr:uid="{8C7CC7FF-56A8-4268-9AC1-E31DE48473EF}"/>
    <cellStyle name="*MB Placeholder 11" xfId="21940" xr:uid="{F43B3D9B-3F03-428B-A0FB-195D49F6045A}"/>
    <cellStyle name="*MB Placeholder 12" xfId="21941" xr:uid="{5BA18B72-5494-4B3C-9361-0303C43AE3AD}"/>
    <cellStyle name="*MB Placeholder 13" xfId="21942" xr:uid="{502BB77D-13B0-43C9-875C-7FEF47491A00}"/>
    <cellStyle name="*MB Placeholder 14" xfId="21943" xr:uid="{BDFB33A5-E93A-496F-80ED-0D90F90174A4}"/>
    <cellStyle name="*MB Placeholder 15" xfId="21944" xr:uid="{D0FA38FE-B9AB-4BBE-BE1A-7E312BF1DD00}"/>
    <cellStyle name="*MB Placeholder 16" xfId="21945" xr:uid="{340332DA-6B43-49EE-AA91-2524945319FF}"/>
    <cellStyle name="*MB Placeholder 17" xfId="21946" xr:uid="{598E540D-13DA-4E88-8C74-DB8CCDA8CA06}"/>
    <cellStyle name="*MB Placeholder 2" xfId="21947" xr:uid="{5786400D-EDAF-4BF7-BDB9-7CE6B2C4E1A4}"/>
    <cellStyle name="*MB Placeholder 3" xfId="21948" xr:uid="{C49AA9BA-8080-4609-9BC4-BC9BF219E0CB}"/>
    <cellStyle name="*MB Placeholder 4" xfId="21949" xr:uid="{A3501190-CBE6-4C5D-A941-50D1563B77F5}"/>
    <cellStyle name="*MB Placeholder 5" xfId="21950" xr:uid="{571AC5ED-29AC-499C-8632-36DE8A8EAFCC}"/>
    <cellStyle name="*MB Placeholder 6" xfId="21951" xr:uid="{71C6D022-B65A-4FD6-86A9-891E0EA360E0}"/>
    <cellStyle name="*MB Placeholder 7" xfId="21952" xr:uid="{ACF67EDA-7022-42B8-96F8-09A20608DCAD}"/>
    <cellStyle name="*MB Placeholder 8" xfId="21953" xr:uid="{98047D67-916A-4F18-A847-B7E8CDD6F462}"/>
    <cellStyle name="*MB Placeholder 9" xfId="21954" xr:uid="{B24B69DF-A142-4047-9959-E0258407655C}"/>
    <cellStyle name="*MB Placeholder_Display" xfId="21955" xr:uid="{10AC3499-2411-43E9-BBC7-11B68D99EF02}"/>
    <cellStyle name="?? [0.00]_3.20 FRN Note" xfId="21956" xr:uid="{C370F41B-29B3-426E-8821-CE41C89818CB}"/>
    <cellStyle name="???? [0.00]_2002.11.01_N_NISHIMURA_BNPP Spread PRD " xfId="21957" xr:uid="{987B8CF6-BD10-4BFB-9D9F-BF86012F2701}"/>
    <cellStyle name="??????????? [0]_11-99" xfId="21958" xr:uid="{7321C2B9-29C1-4B75-A6D7-86247E2D5874}"/>
    <cellStyle name="???????????? ????????/??????????? [0]_11-99" xfId="21959" xr:uid="{C8788E76-AB82-435F-B5DC-50630717F211}"/>
    <cellStyle name="???????????? ????????/???????????_11-99" xfId="21960" xr:uid="{3EECC7B6-BB26-46CC-A926-5E6B030A63AD}"/>
    <cellStyle name="???????????_11-99" xfId="21961" xr:uid="{3802F2A9-AD1B-4B90-9D11-260F865A11AE}"/>
    <cellStyle name="??????_11-99" xfId="21962" xr:uid="{5B4C4A9E-71B0-4E61-A5E4-CBAE160F48C4}"/>
    <cellStyle name="????_2002.11.01_N_NISHIMURA_BNPP Spread PRD " xfId="21963" xr:uid="{C3E399A5-80CB-4C69-BF8C-F9DD71DF1AFC}"/>
    <cellStyle name="??_3.20 FRN Note" xfId="21964" xr:uid="{930FF9FB-329C-4B60-A324-702283B33857}"/>
    <cellStyle name="?árky [0]_laroux" xfId="21965" xr:uid="{91A8AB71-0C45-4494-ADC4-6FCEFCED2204}"/>
    <cellStyle name="?árky_laroux" xfId="21966" xr:uid="{50B6CE1D-B0FD-4D54-A5AE-74B4B439ED00}"/>
    <cellStyle name="?Q\?1@" xfId="21967" xr:uid="{993D05D1-EC44-4214-A4FD-BAE17BE7F7D1}"/>
    <cellStyle name="?Q\?1@ 2" xfId="21968" xr:uid="{D1DAC640-7BD5-4422-ADAA-7A9890A0D4D0}"/>
    <cellStyle name="?Q\?1@ 3" xfId="21969" xr:uid="{6629BE8C-FCF7-48DF-BC3D-27CF7BE0FD13}"/>
    <cellStyle name="?Q\?1@_Cadrage conso" xfId="21970" xr:uid="{1EE7090A-6E98-4A15-9EA1-894A89CDEF84}"/>
    <cellStyle name="\" xfId="21971" xr:uid="{24BC57DD-9A4B-4206-872F-A223C8A19384}"/>
    <cellStyle name="_%(SignOnly)" xfId="21972" xr:uid="{6BD9F53D-7730-4E8A-9FC2-2F6287276326}"/>
    <cellStyle name="_%(SignOnly) 2" xfId="21973" xr:uid="{7B025E6F-5925-4FDE-BF5D-DBB1EB4242FD}"/>
    <cellStyle name="_%(SignOnly) 2 2" xfId="21974" xr:uid="{7157FB24-3702-478C-8728-79C1DD31F40E}"/>
    <cellStyle name="_%(SignOnly) 2 2 2" xfId="21975" xr:uid="{AB2E969D-E799-4DE7-9D12-F340CDE2810F}"/>
    <cellStyle name="_%(SignOnly) 2 3" xfId="21976" xr:uid="{FC07A98D-A9B4-4734-973F-A5AE1B78D284}"/>
    <cellStyle name="_%(SignOnly) 2 4" xfId="21977" xr:uid="{A88C8C9B-1F5F-4453-8275-40101883910D}"/>
    <cellStyle name="_%(SignOnly) 3" xfId="21978" xr:uid="{7818FC7C-C16D-49B6-A3D9-673C1777586E}"/>
    <cellStyle name="_%(SignOnly) 3 2" xfId="21979" xr:uid="{178266BB-A5DD-47DC-BAE7-DCD7E138FDF5}"/>
    <cellStyle name="_%(SignOnly) 3 3" xfId="21980" xr:uid="{ED5C6305-4F81-49BD-8A90-3839300CCC4A}"/>
    <cellStyle name="_%(SignOnly) 3 4" xfId="21981" xr:uid="{512E0717-8A71-4C91-9191-D45C3948E722}"/>
    <cellStyle name="_%(SignOnly) 4" xfId="21982" xr:uid="{BE550357-7B71-4F97-BA5A-D99337EAF97B}"/>
    <cellStyle name="_%(SignOnly) 5" xfId="21983" xr:uid="{85061F40-E724-4F9E-A3D7-9F739FA80FBE}"/>
    <cellStyle name="_%(SignOnly)_45647 - Annexe 6a au 31 03 2011 v2" xfId="21984" xr:uid="{DEECC9BF-2183-4181-982B-B501483A7678}"/>
    <cellStyle name="_%(SignOnly)_ABS Deal Tracer - Q3 2008" xfId="21985" xr:uid="{F6B54817-5915-4D7E-A846-B92B9F18DA96}"/>
    <cellStyle name="_%(SignOnly)_ABS Deal Tracer - Q3 2008 2" xfId="21986" xr:uid="{FAE76650-DF34-40E3-A542-98C308F67249}"/>
    <cellStyle name="_%(SignOnly)_ABS Deal Tracer - Q3 2008 2 2" xfId="21987" xr:uid="{7E14F498-A4B9-4E3A-9154-49C6B4C033C9}"/>
    <cellStyle name="_%(SignOnly)_ABS Deal Tracer - Q3 2008 2 2 2" xfId="21988" xr:uid="{2EAD3AC9-6D93-477B-B354-74253F0E9A0B}"/>
    <cellStyle name="_%(SignOnly)_ABS Deal Tracer - Q3 2008 2 3" xfId="21989" xr:uid="{8701A8F1-2B36-4FA1-A170-FB1442058532}"/>
    <cellStyle name="_%(SignOnly)_ABS Deal Tracer - Q3 2008 3" xfId="21990" xr:uid="{A35551EB-9D71-4C3C-9915-C69C9ABE3A8E}"/>
    <cellStyle name="_%(SignOnly)_ABS Deal Tracer - Q3 2008 3 2" xfId="21991" xr:uid="{4BF4152D-CDB6-4517-AFF7-1271D1CA04FB}"/>
    <cellStyle name="_%(SignOnly)_ABS Deal Tracer - Q3 2008 4" xfId="21992" xr:uid="{ADC352AD-2D4B-4C15-AF9A-DE946D8D88ED}"/>
    <cellStyle name="_%(SignOnly)_Aerium - Chester" xfId="21993" xr:uid="{DD9A32B7-E09A-4C50-8774-EBBDC91C2F07}"/>
    <cellStyle name="_%(SignOnly)_Aerium - Chester 2" xfId="21994" xr:uid="{0EFDAE89-7FFB-4471-8A42-DFE37B000949}"/>
    <cellStyle name="_%(SignOnly)_Aerium - Chester 2 2" xfId="21995" xr:uid="{04B8E58F-108A-4F63-A902-4520F29EB992}"/>
    <cellStyle name="_%(SignOnly)_Aerium - Chester 2 2 2" xfId="21996" xr:uid="{4DB80A05-6440-4EAF-8BCE-3FE6BE3A0027}"/>
    <cellStyle name="_%(SignOnly)_Aerium - Chester 2 3" xfId="21997" xr:uid="{EC2922CF-B771-4AA5-9120-57CD9169A867}"/>
    <cellStyle name="_%(SignOnly)_Aerium - Chester 3" xfId="21998" xr:uid="{0DD0CAF9-1AAF-479C-BB88-C69CF9FCF85F}"/>
    <cellStyle name="_%(SignOnly)_Aerium - Chester 3 2" xfId="21999" xr:uid="{1A399726-EE50-4BE4-B02E-0A48EF3D8EA7}"/>
    <cellStyle name="_%(SignOnly)_Aerium - Chester 4" xfId="22000" xr:uid="{CDC0B4C8-0F7B-4CA7-A2EE-4588CEE15AFB}"/>
    <cellStyle name="_%(SignOnly)_Aerium - Mercoeur" xfId="22001" xr:uid="{41E5A513-9118-4AA4-8405-E04CC875D87D}"/>
    <cellStyle name="_%(SignOnly)_Aerium - Mercoeur 2" xfId="22002" xr:uid="{692FFF7F-4E0B-4F1C-8FC8-9C10B60D2823}"/>
    <cellStyle name="_%(SignOnly)_Aerium - Mercoeur 2 2" xfId="22003" xr:uid="{998104BB-FDA4-4005-B57F-CC0EE8C0A79E}"/>
    <cellStyle name="_%(SignOnly)_Aerium - Mercoeur 2 2 2" xfId="22004" xr:uid="{914FE0C6-4BBC-49B1-BC4F-609C813D9504}"/>
    <cellStyle name="_%(SignOnly)_Aerium - Mercoeur 2 3" xfId="22005" xr:uid="{F9FF5F30-D055-41A9-AC6B-966C6B4F5791}"/>
    <cellStyle name="_%(SignOnly)_Aerium - Mercoeur 3" xfId="22006" xr:uid="{24EBD5AD-4F2D-4630-A16E-BF5AA979576D}"/>
    <cellStyle name="_%(SignOnly)_Aerium - Mercoeur 3 2" xfId="22007" xr:uid="{A0763DDC-8246-40DC-91FD-45B59493EF15}"/>
    <cellStyle name="_%(SignOnly)_Aerium - Mercoeur 4" xfId="22008" xr:uid="{94CFB24C-23EA-4D4A-9A2F-13223731E71A}"/>
    <cellStyle name="_%(SignOnly)_Annexe 6 Détail comptes" xfId="22009" xr:uid="{F7C9DB0E-D068-463D-BB94-D9F343776C9B}"/>
    <cellStyle name="_%(SignOnly)_Babcock &amp; Brown Air Funding I" xfId="22010" xr:uid="{80174349-3B8A-4002-B6A3-1F29BB8C5323}"/>
    <cellStyle name="_%(SignOnly)_Babcock &amp; Brown Air Funding I 2" xfId="22011" xr:uid="{EF67EA20-FFDD-427C-A1DE-6F04CA5CBE52}"/>
    <cellStyle name="_%(SignOnly)_Babcock &amp; Brown Air Funding I 2 2" xfId="22012" xr:uid="{3D5306DA-E33F-4CC8-9CFE-F40C7C8EBEBC}"/>
    <cellStyle name="_%(SignOnly)_Babcock &amp; Brown Air Funding I 2 2 2" xfId="22013" xr:uid="{7D10FED7-058C-44DB-A67D-CA85B3D655A8}"/>
    <cellStyle name="_%(SignOnly)_Babcock &amp; Brown Air Funding I 2 3" xfId="22014" xr:uid="{90607FCD-C67F-44D8-99D9-6DFF3EFC5E6D}"/>
    <cellStyle name="_%(SignOnly)_Babcock &amp; Brown Air Funding I 3" xfId="22015" xr:uid="{916F5639-6135-4ACD-8BB4-96E18B4A4F57}"/>
    <cellStyle name="_%(SignOnly)_Babcock &amp; Brown Air Funding I 3 2" xfId="22016" xr:uid="{AD4B5D3A-D684-47FC-8F14-73C02DE01E1A}"/>
    <cellStyle name="_%(SignOnly)_Babcock &amp; Brown Air Funding I 4" xfId="22017" xr:uid="{EFEC63C6-50FA-44ED-A18E-FD07E1CC091E}"/>
    <cellStyle name="_%(SignOnly)_Exclusion Karma" xfId="22018" xr:uid="{6A562C63-69FF-4917-BE65-8652AE19C61F}"/>
    <cellStyle name="_%(SignOnly)_Exposition des titres souverains (zone euro) au 31.12.2011 V4" xfId="22019" xr:uid="{8DAB40AA-AE14-4DA3-9130-64B5D48BED5C}"/>
    <cellStyle name="_%(SignOnly)_FCAR 364-day" xfId="22020" xr:uid="{7924B9B0-30D8-403C-9A6A-0F105F75C99B}"/>
    <cellStyle name="_%(SignOnly)_FCAR 364-day 2" xfId="22021" xr:uid="{4F05926F-1338-4FAB-BDA5-0B64A82374EB}"/>
    <cellStyle name="_%(SignOnly)_FCAR 364-day 2 2" xfId="22022" xr:uid="{54CAF1E7-B6A2-4675-8B0B-03B8B1DB5B6D}"/>
    <cellStyle name="_%(SignOnly)_FCAR 364-day 2 2 2" xfId="22023" xr:uid="{4026A6D9-26E0-4FDE-830E-9A8EA7E5B6D5}"/>
    <cellStyle name="_%(SignOnly)_FCAR 364-day 2 3" xfId="22024" xr:uid="{BB2B883F-114A-4AC9-8AA0-46B53DC29007}"/>
    <cellStyle name="_%(SignOnly)_FCAR 364-day 3" xfId="22025" xr:uid="{A670225F-4DE9-4CFB-96DA-CB82EF923FDF}"/>
    <cellStyle name="_%(SignOnly)_FCAR 364-day 3 2" xfId="22026" xr:uid="{0AD3FD89-F952-459C-A614-2ED32EB4AADA}"/>
    <cellStyle name="_%(SignOnly)_FCAR 364-day 4" xfId="22027" xr:uid="{C566DC70-E716-4196-9B64-F7398D90E6C8}"/>
    <cellStyle name="_%(SignOnly)_FCAR 5-year" xfId="22028" xr:uid="{D8AADF9E-30A1-47E1-A283-6DD893E632D3}"/>
    <cellStyle name="_%(SignOnly)_FCAR 5-year 2" xfId="22029" xr:uid="{368CBF63-0203-4A54-BCEE-4D4D9AE5A47B}"/>
    <cellStyle name="_%(SignOnly)_FCAR 5-year 2 2" xfId="22030" xr:uid="{11427B83-39EA-4BFB-9457-56A9F954AC44}"/>
    <cellStyle name="_%(SignOnly)_FCAR 5-year 2 2 2" xfId="22031" xr:uid="{3FA4AE95-2AD7-4222-B9FB-6C90BD315E7C}"/>
    <cellStyle name="_%(SignOnly)_FCAR 5-year 2 3" xfId="22032" xr:uid="{A3588592-2DE3-4F0E-9DE2-61892F93485E}"/>
    <cellStyle name="_%(SignOnly)_FCAR 5-year 3" xfId="22033" xr:uid="{24208697-5054-4089-A446-2A5E4EE59410}"/>
    <cellStyle name="_%(SignOnly)_FCAR 5-year 3 2" xfId="22034" xr:uid="{1255FB48-C0C4-4ED3-A6A5-19ECB21ADF45}"/>
    <cellStyle name="_%(SignOnly)_FCAR 5-year 4" xfId="22035" xr:uid="{5AF9EFEC-F936-4024-9E36-C4DE3FA0D83C}"/>
    <cellStyle name="_%(SignOnly)_FCC Zeus" xfId="22036" xr:uid="{C9DB2C41-6900-4DC9-BC58-106F9E558DCD}"/>
    <cellStyle name="_%(SignOnly)_FCC Zeus 2" xfId="22037" xr:uid="{1E8B7419-41EB-4D9A-AE8D-E1D24B794C0B}"/>
    <cellStyle name="_%(SignOnly)_FCC Zeus 2 2" xfId="22038" xr:uid="{47546698-69AE-4AD3-BD3F-AAFEFE09B9F7}"/>
    <cellStyle name="_%(SignOnly)_FCC Zeus 2 2 2" xfId="22039" xr:uid="{8442E45B-05B4-4838-9D2C-A89E4A58F0D4}"/>
    <cellStyle name="_%(SignOnly)_FCC Zeus 2 3" xfId="22040" xr:uid="{103D41C1-5CFF-4E16-A5A5-763710E75793}"/>
    <cellStyle name="_%(SignOnly)_FCC Zeus 3" xfId="22041" xr:uid="{621CB690-F910-462C-BDCB-EB1B9395B567}"/>
    <cellStyle name="_%(SignOnly)_FCC Zeus 3 2" xfId="22042" xr:uid="{496E41A7-4EB3-45BC-A4E5-7053538565AF}"/>
    <cellStyle name="_%(SignOnly)_FCC Zeus 4" xfId="22043" xr:uid="{42EAF2CD-9988-41C0-9D8F-3F87F40ED048}"/>
    <cellStyle name="_%(SignOnly)_Flagstar 2007-1A C AF4" xfId="22044" xr:uid="{4EFA563B-F27F-4364-B62C-5ECE7F743856}"/>
    <cellStyle name="_%(SignOnly)_Flagstar 2007-1A C AF4 2" xfId="22045" xr:uid="{705BD03F-3F07-4F80-A400-FE2F0A28216B}"/>
    <cellStyle name="_%(SignOnly)_Flagstar 2007-1A C AF4 2 2" xfId="22046" xr:uid="{1994667A-1B36-48DB-A8D5-37EA8301C59C}"/>
    <cellStyle name="_%(SignOnly)_Flagstar 2007-1A C AF4 2 2 2" xfId="22047" xr:uid="{030907F7-9451-415D-BB35-A82EC7CFDD00}"/>
    <cellStyle name="_%(SignOnly)_Flagstar 2007-1A C AF4 2 3" xfId="22048" xr:uid="{9C4EFED9-80A8-4C5E-955D-02897D46FE30}"/>
    <cellStyle name="_%(SignOnly)_Flagstar 2007-1A C AF4 3" xfId="22049" xr:uid="{4F03B770-AEFA-4FE4-9F6B-C3C9445B0E37}"/>
    <cellStyle name="_%(SignOnly)_Flagstar 2007-1A C AF4 3 2" xfId="22050" xr:uid="{64EDAF4C-48FE-4908-BA59-3A90C11EFACF}"/>
    <cellStyle name="_%(SignOnly)_Flagstar 2007-1A C AF4 4" xfId="22051" xr:uid="{3F78F876-6A22-4470-869C-E68316E86E3D}"/>
    <cellStyle name="_%(SignOnly)_ItalFinance SV2" xfId="22052" xr:uid="{498930A3-296D-4124-A509-2F2083876FF3}"/>
    <cellStyle name="_%(SignOnly)_ItalFinance SV2 2" xfId="22053" xr:uid="{7BBF71DB-01E3-4DB5-A1AB-34263E6031D9}"/>
    <cellStyle name="_%(SignOnly)_ItalFinance SV2 2 2" xfId="22054" xr:uid="{E182467D-DA1E-4DF9-AE36-3B05B12557EC}"/>
    <cellStyle name="_%(SignOnly)_ItalFinance SV2 2 2 2" xfId="22055" xr:uid="{12FEC481-C8FE-4DE3-B303-11EAA3C488E9}"/>
    <cellStyle name="_%(SignOnly)_ItalFinance SV2 2 3" xfId="22056" xr:uid="{B4B74182-A58A-4C63-9CD7-6D1BC916D036}"/>
    <cellStyle name="_%(SignOnly)_ItalFinance SV2 3" xfId="22057" xr:uid="{78D51543-F311-466D-94F1-7FCF0A52A015}"/>
    <cellStyle name="_%(SignOnly)_ItalFinance SV2 3 2" xfId="22058" xr:uid="{21D68346-4AE7-4B93-B323-53638133EE4B}"/>
    <cellStyle name="_%(SignOnly)_ItalFinance SV2 4" xfId="22059" xr:uid="{C7D2F397-788E-47FC-8336-AAC1F185CDDF}"/>
    <cellStyle name="_%(SignOnly)_Meliadi SaRL" xfId="22060" xr:uid="{BC51DBD5-D1BB-46B2-86FA-9B9451B68DBD}"/>
    <cellStyle name="_%(SignOnly)_Meliadi SaRL 2" xfId="22061" xr:uid="{FD800526-C71A-4F3F-BF97-A4BB1D1D0F35}"/>
    <cellStyle name="_%(SignOnly)_Meliadi SaRL 2 2" xfId="22062" xr:uid="{6B34252F-DA6F-4C79-9EE2-A86D485F36ED}"/>
    <cellStyle name="_%(SignOnly)_Meliadi SaRL 2 2 2" xfId="22063" xr:uid="{775F00FA-7817-4261-B287-FA55DAAE2A36}"/>
    <cellStyle name="_%(SignOnly)_Meliadi SaRL 2 3" xfId="22064" xr:uid="{7FFB0E5B-E311-4EAE-8E64-0CAB770C07A1}"/>
    <cellStyle name="_%(SignOnly)_Meliadi SaRL 3" xfId="22065" xr:uid="{0B803733-F1A1-453A-9F20-216E7B60351C}"/>
    <cellStyle name="_%(SignOnly)_Meliadi SaRL 3 2" xfId="22066" xr:uid="{577C4241-FB04-42DD-9874-581BC530E4F4}"/>
    <cellStyle name="_%(SignOnly)_Meliadi SaRL 4" xfId="22067" xr:uid="{848AD311-F3D4-4E79-AB29-33AAD9E5D5D7}"/>
    <cellStyle name="_%(SignOnly)_shadow publication 2010.12" xfId="22068" xr:uid="{5980CF45-923B-4829-ABAD-CCF07E504305}"/>
    <cellStyle name="_%(SignOnly)_shadow publication 2010.12 2" xfId="22069" xr:uid="{A59944CF-1C90-4142-B826-D5B05C25FA11}"/>
    <cellStyle name="_%(SignOnly)_Sheet1" xfId="22070" xr:uid="{268EF2E3-57B9-4255-9556-332AB7E439FE}"/>
    <cellStyle name="_%(SignOnly)_Sheet1 2" xfId="22071" xr:uid="{FF650F5B-31EE-432E-B8FA-97BAF05C1315}"/>
    <cellStyle name="_%(SignOnly)_Sheet1 2 2" xfId="22072" xr:uid="{DF1BBD50-D234-46B2-AC1F-C6B2A2C40B12}"/>
    <cellStyle name="_%(SignOnly)_Sheet1 2 2 2" xfId="22073" xr:uid="{7DA30BEB-BC42-45DA-AC20-31A37FFA6516}"/>
    <cellStyle name="_%(SignOnly)_Sheet1 2 3" xfId="22074" xr:uid="{2D53C764-7C06-4158-B54A-356D54DC2918}"/>
    <cellStyle name="_%(SignOnly)_Sheet1 3" xfId="22075" xr:uid="{D51AFA53-47F1-40FC-B0A9-684F33AFE74C}"/>
    <cellStyle name="_%(SignOnly)_Sheet1 3 2" xfId="22076" xr:uid="{5DAC0303-5F67-4EBD-8492-77D6B0F0FCED}"/>
    <cellStyle name="_%(SignOnly)_Sheet1 4" xfId="22077" xr:uid="{F01049B1-4C34-44B5-96B9-D5D1223260F1}"/>
    <cellStyle name="_%(SignOnly)_Synthese cumul 300910" xfId="22078" xr:uid="{3362BA83-F647-4B96-8363-4173205AE5B9}"/>
    <cellStyle name="_%(SignOnly)_Synthese cumul 300910 2" xfId="22079" xr:uid="{E312EA82-7A6A-49F4-855D-2A601AC796E0}"/>
    <cellStyle name="_%(SignOnly)_Template" xfId="22080" xr:uid="{E3ECA7D4-A033-4799-8B67-82DCEB96713C}"/>
    <cellStyle name="_%(SignOnly)_Template 2" xfId="22081" xr:uid="{C5A78309-1EC3-4A28-BDBF-2277A05449F3}"/>
    <cellStyle name="_%(SignOnly)_Template 2 2" xfId="22082" xr:uid="{4B479ECD-45D6-494E-8287-54D1BAE0529F}"/>
    <cellStyle name="_%(SignOnly)_Template 2 2 2" xfId="22083" xr:uid="{60B76957-329D-4CA5-B470-0098BEA17E01}"/>
    <cellStyle name="_%(SignOnly)_Template 2 3" xfId="22084" xr:uid="{B188D552-0C87-4B89-A0F9-AB5876494B91}"/>
    <cellStyle name="_%(SignOnly)_Template 3" xfId="22085" xr:uid="{FA89BA3B-F26D-4A4D-8473-8FC06FA386C0}"/>
    <cellStyle name="_%(SignOnly)_Template 3 2" xfId="22086" xr:uid="{20D1B09C-E8FF-4950-A88D-1B7BCDC66447}"/>
    <cellStyle name="_%(SignOnly)_Template 4" xfId="22087" xr:uid="{DA0DF1FB-70A0-40CA-AAA8-50A1452CF249}"/>
    <cellStyle name="_%(SignSpaceOnly)" xfId="22088" xr:uid="{7F4213F7-F337-48B7-BC90-F9E36517B2A6}"/>
    <cellStyle name="_%(SignSpaceOnly) 2" xfId="22089" xr:uid="{773BBDC4-02FC-41D9-98FC-9ACF438BE3DF}"/>
    <cellStyle name="_%(SignSpaceOnly) 2 2" xfId="22090" xr:uid="{A8F66CBE-9ADF-449E-B96D-5311957EAC36}"/>
    <cellStyle name="_%(SignSpaceOnly) 2 2 2" xfId="22091" xr:uid="{351FDD22-9834-43F5-B3B7-15CF58DEAF49}"/>
    <cellStyle name="_%(SignSpaceOnly) 2 3" xfId="22092" xr:uid="{DC52E04E-C639-4E68-99A9-C9DABBFED999}"/>
    <cellStyle name="_%(SignSpaceOnly) 2 4" xfId="22093" xr:uid="{371E819E-355D-4376-AC60-B33C7BCF1587}"/>
    <cellStyle name="_%(SignSpaceOnly) 3" xfId="22094" xr:uid="{B947461C-110B-4A20-B8EC-F4658489324F}"/>
    <cellStyle name="_%(SignSpaceOnly) 3 2" xfId="22095" xr:uid="{BC92685D-3B77-4359-B8DD-1B2E09AE987B}"/>
    <cellStyle name="_%(SignSpaceOnly) 3 3" xfId="22096" xr:uid="{71A3A05E-DA0B-441C-91BA-D07F8DC1B3C6}"/>
    <cellStyle name="_%(SignSpaceOnly) 3 4" xfId="22097" xr:uid="{A2C81ADB-14DC-4DA7-B9C0-CEDFBE6E20EB}"/>
    <cellStyle name="_%(SignSpaceOnly) 4" xfId="22098" xr:uid="{DDE77AE0-8C7F-4927-B7A7-0D38D662E88C}"/>
    <cellStyle name="_%(SignSpaceOnly) 5" xfId="22099" xr:uid="{DE944E34-1AB9-4CD8-AEB7-9A7CB96D0810}"/>
    <cellStyle name="_%(SignSpaceOnly)_45647 - Annexe 6a au 31 03 2011 v2" xfId="22100" xr:uid="{B63D49D0-DC6C-4664-9338-D582F90723E1}"/>
    <cellStyle name="_%(SignSpaceOnly)_ABS Deal Tracer - Q3 2008" xfId="22101" xr:uid="{E2F5C9B4-69D6-41A6-B739-ADE7ACD1C30B}"/>
    <cellStyle name="_%(SignSpaceOnly)_ABS Deal Tracer - Q3 2008 2" xfId="22102" xr:uid="{63251E42-F3E7-4A2B-8B66-585F5B5B347F}"/>
    <cellStyle name="_%(SignSpaceOnly)_ABS Deal Tracer - Q3 2008 2 2" xfId="22103" xr:uid="{07443526-62F5-4599-BC18-3298DF56A68B}"/>
    <cellStyle name="_%(SignSpaceOnly)_ABS Deal Tracer - Q3 2008 2 2 2" xfId="22104" xr:uid="{19ADA9AB-7656-4E8B-AAB1-C20BE0D0C6A8}"/>
    <cellStyle name="_%(SignSpaceOnly)_ABS Deal Tracer - Q3 2008 2 3" xfId="22105" xr:uid="{A09CA6B7-CDBD-4818-B9AB-41151C9D62EB}"/>
    <cellStyle name="_%(SignSpaceOnly)_ABS Deal Tracer - Q3 2008 3" xfId="22106" xr:uid="{38BB5A87-5734-45E5-B115-7F81115ACA21}"/>
    <cellStyle name="_%(SignSpaceOnly)_ABS Deal Tracer - Q3 2008 3 2" xfId="22107" xr:uid="{6CEB02F1-6E11-4B30-A038-A53517362597}"/>
    <cellStyle name="_%(SignSpaceOnly)_ABS Deal Tracer - Q3 2008 4" xfId="22108" xr:uid="{F05E880C-CE87-4804-AEE0-52D89BB44785}"/>
    <cellStyle name="_%(SignSpaceOnly)_Aerium - Chester" xfId="22109" xr:uid="{F0E79B7A-E285-416D-BCEB-C909A2115A3D}"/>
    <cellStyle name="_%(SignSpaceOnly)_Aerium - Chester 2" xfId="22110" xr:uid="{1462347D-6893-4DA9-8FB6-59C03E04BD8F}"/>
    <cellStyle name="_%(SignSpaceOnly)_Aerium - Chester 2 2" xfId="22111" xr:uid="{94744F68-C425-4F99-AD37-37865A23DDC4}"/>
    <cellStyle name="_%(SignSpaceOnly)_Aerium - Chester 2 2 2" xfId="22112" xr:uid="{F90AE0EC-106E-451D-9A2C-899C60D5B1BA}"/>
    <cellStyle name="_%(SignSpaceOnly)_Aerium - Chester 2 3" xfId="22113" xr:uid="{A8FF605C-F47C-4416-BD31-3EB8A5F31FAC}"/>
    <cellStyle name="_%(SignSpaceOnly)_Aerium - Chester 3" xfId="22114" xr:uid="{18A68F49-0DD8-479B-BBB2-2AD4A7F22710}"/>
    <cellStyle name="_%(SignSpaceOnly)_Aerium - Chester 3 2" xfId="22115" xr:uid="{B5FB65FD-5D74-489E-B9F1-5BED1541877C}"/>
    <cellStyle name="_%(SignSpaceOnly)_Aerium - Chester 4" xfId="22116" xr:uid="{74002D8B-E03C-4382-968A-220DBE4B8EE6}"/>
    <cellStyle name="_%(SignSpaceOnly)_Aerium - Mercoeur" xfId="22117" xr:uid="{A4CAA6A6-0EDF-463E-8D10-4A9BF59C2B0F}"/>
    <cellStyle name="_%(SignSpaceOnly)_Aerium - Mercoeur 2" xfId="22118" xr:uid="{093EAD65-6670-4C76-ACBA-060BE4E53E61}"/>
    <cellStyle name="_%(SignSpaceOnly)_Aerium - Mercoeur 2 2" xfId="22119" xr:uid="{246E6CE2-1B0A-4B98-BE0F-8DBC7D7532D8}"/>
    <cellStyle name="_%(SignSpaceOnly)_Aerium - Mercoeur 2 2 2" xfId="22120" xr:uid="{72E183FC-A62B-4FAE-AF31-CD3E5ABFE4C1}"/>
    <cellStyle name="_%(SignSpaceOnly)_Aerium - Mercoeur 2 3" xfId="22121" xr:uid="{103CD7A6-8BA5-460E-A6F8-085BAC895340}"/>
    <cellStyle name="_%(SignSpaceOnly)_Aerium - Mercoeur 3" xfId="22122" xr:uid="{02E96329-0F97-4AE4-B4FD-62CF69955880}"/>
    <cellStyle name="_%(SignSpaceOnly)_Aerium - Mercoeur 3 2" xfId="22123" xr:uid="{4CF26003-5B57-44EB-A18A-AE629746E325}"/>
    <cellStyle name="_%(SignSpaceOnly)_Aerium - Mercoeur 4" xfId="22124" xr:uid="{F615A978-2DAE-4C5C-BCB9-DE7E06394BBA}"/>
    <cellStyle name="_%(SignSpaceOnly)_Annexe 6 Détail comptes" xfId="22125" xr:uid="{DA10E686-0CF8-4A20-AB5F-EEADBBBE0BAE}"/>
    <cellStyle name="_%(SignSpaceOnly)_Babcock &amp; Brown Air Funding I" xfId="22126" xr:uid="{8C2DC04D-EB5A-4ACC-B7B2-A9E87808D8C7}"/>
    <cellStyle name="_%(SignSpaceOnly)_Babcock &amp; Brown Air Funding I 2" xfId="22127" xr:uid="{01E6C502-B6C5-458C-BB65-C6550CDE1DDC}"/>
    <cellStyle name="_%(SignSpaceOnly)_Babcock &amp; Brown Air Funding I 2 2" xfId="22128" xr:uid="{3A3D984B-D524-4803-9DD5-2C25535D6957}"/>
    <cellStyle name="_%(SignSpaceOnly)_Babcock &amp; Brown Air Funding I 2 2 2" xfId="22129" xr:uid="{91ED7FB9-4BD3-4727-B81D-D86C2AF6C99A}"/>
    <cellStyle name="_%(SignSpaceOnly)_Babcock &amp; Brown Air Funding I 2 3" xfId="22130" xr:uid="{F7ECE0EA-D6E1-491C-BEA3-88006E8975C9}"/>
    <cellStyle name="_%(SignSpaceOnly)_Babcock &amp; Brown Air Funding I 3" xfId="22131" xr:uid="{88239C5C-EEE1-473F-9FA5-32DD54A685D9}"/>
    <cellStyle name="_%(SignSpaceOnly)_Babcock &amp; Brown Air Funding I 3 2" xfId="22132" xr:uid="{9453D351-7D00-4916-B54E-4D958F7943E9}"/>
    <cellStyle name="_%(SignSpaceOnly)_Babcock &amp; Brown Air Funding I 4" xfId="22133" xr:uid="{E451A889-C2CC-4EA1-BD1F-91B7101837CE}"/>
    <cellStyle name="_%(SignSpaceOnly)_Exclusion Karma" xfId="22134" xr:uid="{10DB538E-8252-4965-BAA8-9261DB879E29}"/>
    <cellStyle name="_%(SignSpaceOnly)_Exposition des titres souverains (zone euro) au 31.12.2011 V4" xfId="22135" xr:uid="{5109FC79-4B9C-4E5D-AF83-16D09997438C}"/>
    <cellStyle name="_%(SignSpaceOnly)_FCAR 364-day" xfId="22136" xr:uid="{01AF294B-83D2-4CD4-BB1A-A36232C11307}"/>
    <cellStyle name="_%(SignSpaceOnly)_FCAR 364-day 2" xfId="22137" xr:uid="{59FCC52F-0A29-4B73-A7CD-CE057926FFAD}"/>
    <cellStyle name="_%(SignSpaceOnly)_FCAR 364-day 2 2" xfId="22138" xr:uid="{058A7962-DEFB-462F-9B2A-E9901EAD1792}"/>
    <cellStyle name="_%(SignSpaceOnly)_FCAR 364-day 2 2 2" xfId="22139" xr:uid="{30DB816E-AAC1-487B-8976-A17D8A9DC635}"/>
    <cellStyle name="_%(SignSpaceOnly)_FCAR 364-day 2 3" xfId="22140" xr:uid="{4FB94706-2451-4D4F-BF26-2AD3DC5B889B}"/>
    <cellStyle name="_%(SignSpaceOnly)_FCAR 364-day 3" xfId="22141" xr:uid="{61BE360A-63DB-4BF8-84F9-2A2A37662923}"/>
    <cellStyle name="_%(SignSpaceOnly)_FCAR 364-day 3 2" xfId="22142" xr:uid="{F804DA60-0C61-4EB3-8D9E-2EC6226060E7}"/>
    <cellStyle name="_%(SignSpaceOnly)_FCAR 364-day 4" xfId="22143" xr:uid="{65110024-824D-4365-84F0-5F27647F5B58}"/>
    <cellStyle name="_%(SignSpaceOnly)_FCAR 5-year" xfId="22144" xr:uid="{0355A176-2205-4B5B-AEC1-FF6F3CE1E9D5}"/>
    <cellStyle name="_%(SignSpaceOnly)_FCAR 5-year 2" xfId="22145" xr:uid="{E747BBA8-B2A9-4140-AB89-B649E4427FCF}"/>
    <cellStyle name="_%(SignSpaceOnly)_FCAR 5-year 2 2" xfId="22146" xr:uid="{B057B331-298B-4FA0-9503-89E65A211E29}"/>
    <cellStyle name="_%(SignSpaceOnly)_FCAR 5-year 2 2 2" xfId="22147" xr:uid="{A28A2D29-3201-45C7-B0C3-EE02FAA88699}"/>
    <cellStyle name="_%(SignSpaceOnly)_FCAR 5-year 2 3" xfId="22148" xr:uid="{981E795B-09D4-4224-A0AE-982A28D4E24B}"/>
    <cellStyle name="_%(SignSpaceOnly)_FCAR 5-year 3" xfId="22149" xr:uid="{4AEAB387-2A5C-4EAD-8ABA-34CE26297A14}"/>
    <cellStyle name="_%(SignSpaceOnly)_FCAR 5-year 3 2" xfId="22150" xr:uid="{469F670C-D5EC-4AD2-86AB-990DE2912FF7}"/>
    <cellStyle name="_%(SignSpaceOnly)_FCAR 5-year 4" xfId="22151" xr:uid="{03931000-1081-4A05-864D-A0FDA72EE539}"/>
    <cellStyle name="_%(SignSpaceOnly)_FCC Zeus" xfId="22152" xr:uid="{D7F9C18A-AEBC-490D-A8BC-A3715F0EAB4F}"/>
    <cellStyle name="_%(SignSpaceOnly)_FCC Zeus 2" xfId="22153" xr:uid="{897D86F5-1426-41C4-BA3C-CB8996B7A342}"/>
    <cellStyle name="_%(SignSpaceOnly)_FCC Zeus 2 2" xfId="22154" xr:uid="{7D5411B6-DC8B-4F77-91A3-20CF6D1ACDA2}"/>
    <cellStyle name="_%(SignSpaceOnly)_FCC Zeus 2 2 2" xfId="22155" xr:uid="{12E25BB7-AAEF-414C-84E0-30461CA61A62}"/>
    <cellStyle name="_%(SignSpaceOnly)_FCC Zeus 2 3" xfId="22156" xr:uid="{2505E789-601A-46B5-9478-4209D7217673}"/>
    <cellStyle name="_%(SignSpaceOnly)_FCC Zeus 3" xfId="22157" xr:uid="{1C11DA1A-5314-44B8-8AFB-35F6C11A870B}"/>
    <cellStyle name="_%(SignSpaceOnly)_FCC Zeus 3 2" xfId="22158" xr:uid="{758A2B8F-AE81-4D28-8638-A2B7D4700887}"/>
    <cellStyle name="_%(SignSpaceOnly)_FCC Zeus 4" xfId="22159" xr:uid="{516784EB-EB39-4AF3-A587-67B22E839CD5}"/>
    <cellStyle name="_%(SignSpaceOnly)_Flagstar 2007-1A C AF4" xfId="22160" xr:uid="{9C1C3C40-05F4-450D-8D53-A2A65F55A3FE}"/>
    <cellStyle name="_%(SignSpaceOnly)_Flagstar 2007-1A C AF4 2" xfId="22161" xr:uid="{0075161B-9680-4F0A-B34B-9420ACC238E0}"/>
    <cellStyle name="_%(SignSpaceOnly)_Flagstar 2007-1A C AF4 2 2" xfId="22162" xr:uid="{0E5D0D16-0E59-4DE3-A573-754DEA44580E}"/>
    <cellStyle name="_%(SignSpaceOnly)_Flagstar 2007-1A C AF4 2 2 2" xfId="22163" xr:uid="{C92A843C-7331-47F8-9840-A2104F1F4324}"/>
    <cellStyle name="_%(SignSpaceOnly)_Flagstar 2007-1A C AF4 2 3" xfId="22164" xr:uid="{91130708-BFB1-4932-AB2A-99F6EE2FF9EC}"/>
    <cellStyle name="_%(SignSpaceOnly)_Flagstar 2007-1A C AF4 3" xfId="22165" xr:uid="{14D82153-C7F8-4DB7-8E10-A52DCF87C2E9}"/>
    <cellStyle name="_%(SignSpaceOnly)_Flagstar 2007-1A C AF4 3 2" xfId="22166" xr:uid="{F20E43E3-C00F-4B0B-B7CE-C6AD8F9222ED}"/>
    <cellStyle name="_%(SignSpaceOnly)_Flagstar 2007-1A C AF4 4" xfId="22167" xr:uid="{12AFCF85-3ADB-4014-9686-0CA615903D1C}"/>
    <cellStyle name="_%(SignSpaceOnly)_ItalFinance SV2" xfId="22168" xr:uid="{2C3937B7-C81C-464F-B7DC-215290FF11A4}"/>
    <cellStyle name="_%(SignSpaceOnly)_ItalFinance SV2 2" xfId="22169" xr:uid="{25B522CD-1612-47AF-8BD7-9D067DD2AEAB}"/>
    <cellStyle name="_%(SignSpaceOnly)_ItalFinance SV2 2 2" xfId="22170" xr:uid="{E20B173B-D3BD-45C2-B3F3-E00CD42A0265}"/>
    <cellStyle name="_%(SignSpaceOnly)_ItalFinance SV2 2 2 2" xfId="22171" xr:uid="{EFCEA0E8-7D54-4AEC-9062-7FA2A87E15A4}"/>
    <cellStyle name="_%(SignSpaceOnly)_ItalFinance SV2 2 3" xfId="22172" xr:uid="{DF628DEB-7CEE-4894-9EE6-7653379B424D}"/>
    <cellStyle name="_%(SignSpaceOnly)_ItalFinance SV2 3" xfId="22173" xr:uid="{EB4CB969-E4C3-49D7-916B-77B8A1651F42}"/>
    <cellStyle name="_%(SignSpaceOnly)_ItalFinance SV2 3 2" xfId="22174" xr:uid="{58EF7E38-C5B6-42D7-B87E-9994B33F4048}"/>
    <cellStyle name="_%(SignSpaceOnly)_ItalFinance SV2 4" xfId="22175" xr:uid="{D0F9D4CD-C38A-4DBA-9D5A-75B47472242E}"/>
    <cellStyle name="_%(SignSpaceOnly)_Meliadi SaRL" xfId="22176" xr:uid="{2D7A2F43-E175-4B31-9049-32ABBE2D37F9}"/>
    <cellStyle name="_%(SignSpaceOnly)_Meliadi SaRL 2" xfId="22177" xr:uid="{F72E007E-5EDE-48BB-9E73-0CA3E33742A9}"/>
    <cellStyle name="_%(SignSpaceOnly)_Meliadi SaRL 2 2" xfId="22178" xr:uid="{3DC049D2-7CA0-488C-97C0-6C3B724F95B6}"/>
    <cellStyle name="_%(SignSpaceOnly)_Meliadi SaRL 2 2 2" xfId="22179" xr:uid="{7576E304-487E-4AB4-ACBA-A00F35C8115E}"/>
    <cellStyle name="_%(SignSpaceOnly)_Meliadi SaRL 2 3" xfId="22180" xr:uid="{3A301445-C085-4A41-B7AB-7D2A96C67C44}"/>
    <cellStyle name="_%(SignSpaceOnly)_Meliadi SaRL 3" xfId="22181" xr:uid="{88002258-DC5D-4AEB-8368-690E0FF4BEAE}"/>
    <cellStyle name="_%(SignSpaceOnly)_Meliadi SaRL 3 2" xfId="22182" xr:uid="{04D1F54C-C9BC-49F6-98F8-A3C8DA8405B7}"/>
    <cellStyle name="_%(SignSpaceOnly)_Meliadi SaRL 4" xfId="22183" xr:uid="{E6BC6534-22B2-4DF0-9521-8023394E94EE}"/>
    <cellStyle name="_%(SignSpaceOnly)_shadow publication 2010.12" xfId="22184" xr:uid="{4D71794C-1472-4B72-97D4-6A09BBA8D126}"/>
    <cellStyle name="_%(SignSpaceOnly)_shadow publication 2010.12 2" xfId="22185" xr:uid="{BFA0DC0A-7CEF-4EB5-9538-1E7A8F1F8F29}"/>
    <cellStyle name="_%(SignSpaceOnly)_Sheet1" xfId="22186" xr:uid="{46065CC5-7DC3-48CC-82F3-6873E52295A6}"/>
    <cellStyle name="_%(SignSpaceOnly)_Sheet1 2" xfId="22187" xr:uid="{F318BF40-B023-4A23-AEBE-F90279A583B5}"/>
    <cellStyle name="_%(SignSpaceOnly)_Sheet1 2 2" xfId="22188" xr:uid="{6680671D-C557-4BAA-97A2-141FC63BBC35}"/>
    <cellStyle name="_%(SignSpaceOnly)_Sheet1 2 2 2" xfId="22189" xr:uid="{01315476-9D43-47CA-A737-779EBD25D3EC}"/>
    <cellStyle name="_%(SignSpaceOnly)_Sheet1 2 3" xfId="22190" xr:uid="{31CABAC6-1BA8-4972-8CE4-23E514676E33}"/>
    <cellStyle name="_%(SignSpaceOnly)_Sheet1 3" xfId="22191" xr:uid="{FE5CA051-95A1-4CE9-9482-BCB271D301D1}"/>
    <cellStyle name="_%(SignSpaceOnly)_Sheet1 3 2" xfId="22192" xr:uid="{A2DC318F-32AE-4D13-AC27-7A3041341CF7}"/>
    <cellStyle name="_%(SignSpaceOnly)_Sheet1 4" xfId="22193" xr:uid="{DEC31DF1-13AD-4679-89C7-0F2418ECBDB0}"/>
    <cellStyle name="_%(SignSpaceOnly)_Synthese cumul 300910" xfId="22194" xr:uid="{1C38EECC-D4BE-474D-827C-FB942AEC7A76}"/>
    <cellStyle name="_%(SignSpaceOnly)_Synthese cumul 300910 2" xfId="22195" xr:uid="{2FAE7AF4-BA84-4FB2-B765-B777E79E79EC}"/>
    <cellStyle name="_%(SignSpaceOnly)_Template" xfId="22196" xr:uid="{E08054F6-DCF8-4E8C-830E-71A0498FD3E2}"/>
    <cellStyle name="_%(SignSpaceOnly)_Template 2" xfId="22197" xr:uid="{D2EDAB32-4AA0-4AA7-B60B-C7D608FB19EE}"/>
    <cellStyle name="_%(SignSpaceOnly)_Template 2 2" xfId="22198" xr:uid="{FDE5A778-17D9-4EF8-BF01-964B6C9637E3}"/>
    <cellStyle name="_%(SignSpaceOnly)_Template 2 2 2" xfId="22199" xr:uid="{332EF3A3-7CB1-4118-A636-07AF32EA5A1C}"/>
    <cellStyle name="_%(SignSpaceOnly)_Template 2 3" xfId="22200" xr:uid="{1B05EA45-F036-4BC9-A26A-2B309201FF9C}"/>
    <cellStyle name="_%(SignSpaceOnly)_Template 3" xfId="22201" xr:uid="{0BA3F576-B9FD-48E2-8C48-F8B0DD20966B}"/>
    <cellStyle name="_%(SignSpaceOnly)_Template 3 2" xfId="22202" xr:uid="{374C0515-29AD-4789-821A-F9DCE761E266}"/>
    <cellStyle name="_%(SignSpaceOnly)_Template 4" xfId="22203" xr:uid="{589165AE-E4B4-49F5-A6D5-D080041F3CE5}"/>
    <cellStyle name="_~1496816" xfId="22204" xr:uid="{8C54AF20-8C05-4CA2-B11E-5D7FFC858124}"/>
    <cellStyle name="_~4266309" xfId="22205" xr:uid="{2D29EE0D-7EC9-4866-8E33-22308AEEA1CD}"/>
    <cellStyle name="_~7614701" xfId="22206" xr:uid="{977FDA36-CEAF-4711-AC7B-731045320781}"/>
    <cellStyle name="_~7614701 2" xfId="22207" xr:uid="{B3E8D7D3-DDDE-4CC2-A1D3-161F710DFF8A}"/>
    <cellStyle name="_~7614701 3" xfId="22208" xr:uid="{BB773E86-0479-4FF9-90B2-14E3C65221B5}"/>
    <cellStyle name="_~9127352" xfId="22209" xr:uid="{D3BE205A-EB69-44AB-87F6-4B477B3CD856}"/>
    <cellStyle name="_~9127352 2" xfId="22210" xr:uid="{35BE1EE2-423E-41DB-8FEF-66421004D376}"/>
    <cellStyle name="_~9127352 3" xfId="22211" xr:uid="{D4553AF7-8A7C-4BD4-A5A0-8975084C443A}"/>
    <cellStyle name="_~9127352_AFS" xfId="22212" xr:uid="{110130C0-645C-4908-A0EE-8C4D97E755FA}"/>
    <cellStyle name="_~9127352_Cadrage conso" xfId="22213" xr:uid="{5FCE7AA1-2865-47C4-932C-EBD5A5826F38}"/>
    <cellStyle name="_~9127352_Master états financiers de synthèse IFRS_201112 V0" xfId="22214" xr:uid="{CEB1FEB1-1851-43F2-AAD7-ABA1FD4C1540}"/>
    <cellStyle name="_~9127352_Q1_Fortis participations" xfId="22215" xr:uid="{E4ADC570-0E0F-490C-92B3-202D574F0D54}"/>
    <cellStyle name="_~9127352_Q3 2011 Fortis - Minoritaires" xfId="22216" xr:uid="{55EB9096-23EA-46BC-A95F-4B79432C0DBA}"/>
    <cellStyle name="_~9127352_Var Immo incorp Q2" xfId="22217" xr:uid="{268F9164-98F2-45CB-B601-864A2819D508}"/>
    <cellStyle name="_~temp~705547512a" xfId="22218" xr:uid="{37BCDE6F-CF97-408A-B18A-D2C49C30FEE6}"/>
    <cellStyle name="_~temp~705547512a_1" xfId="22219" xr:uid="{770B3B0C-A268-4500-9825-CB9E0F6B33A7}"/>
    <cellStyle name="_000_Ecarts d'acquisition 2011.12_envoi 2001" xfId="22220" xr:uid="{D237C857-3430-49E0-A9F4-9A536E7B6ACC}"/>
    <cellStyle name="_051101 warehouse" xfId="22221" xr:uid="{54C575DB-54D4-452B-854D-23209E5A0C7C}"/>
    <cellStyle name="_060331 WS II PF_investors" xfId="22222" xr:uid="{9B96502D-F98F-418F-9143-98A716BB7537}"/>
    <cellStyle name="_060621_PF_investor_Nordea" xfId="22223" xr:uid="{340AEB1D-FFAF-49C5-99FE-3624A268EA81}"/>
    <cellStyle name="_060720_Vector_input" xfId="22224" xr:uid="{0AFF9527-D6D6-42D1-9103-56AA00CA3EB5}"/>
    <cellStyle name="_060916_Vector_output" xfId="22225" xr:uid="{D6B1C87A-FCEA-4084-80E6-E967D72A2351}"/>
    <cellStyle name="_061025 Credaris Equity stress - Green Park CDO PLC" xfId="22226" xr:uid="{D3327855-2601-43F1-9C5B-150EFD398821}"/>
    <cellStyle name="_070201 Consolidation - post Tax and Normalisations" xfId="22227" xr:uid="{9B5544D0-4A2D-4C4B-8FEE-54EB5F0456F5}"/>
    <cellStyle name="_070201 Consolidation - post Tax and Normalisations 2" xfId="22228" xr:uid="{C1D57149-1345-4C12-8687-67ABCD76CD05}"/>
    <cellStyle name="_070201 Consolidation - post Tax and Normalisations 3" xfId="22229" xr:uid="{8BA25143-3FDB-4F4F-9466-D1C275B39CCD}"/>
    <cellStyle name="_070201 Consolidation - post Tax and Normalisations_AFS" xfId="22230" xr:uid="{BCA47D57-C0D8-44A1-A219-39616A4E9424}"/>
    <cellStyle name="_070201 Consolidation - post Tax and Normalisations_Cadrage conso" xfId="22231" xr:uid="{82FA3C6B-8060-4412-A2BA-8E2AEA0E83DA}"/>
    <cellStyle name="_070201 Consolidation - post Tax and Normalisations_Master états financiers de synthèse IFRS_201112 V0" xfId="22232" xr:uid="{0B2A93ED-39EA-4EC7-AF94-A8E6D9CE055B}"/>
    <cellStyle name="_070201 Consolidation - post Tax and Normalisations_Q1_Fortis participations" xfId="22233" xr:uid="{1634B214-BB4C-4278-AF45-4B3ABAB84C97}"/>
    <cellStyle name="_070201 Consolidation - post Tax and Normalisations_Q3 2011 Fortis - Minoritaires" xfId="22234" xr:uid="{9FA27DD8-E96E-4EF6-A7F0-E1099C9E4C35}"/>
    <cellStyle name="_070201 Consolidation - post Tax and Normalisations_Var Immo incorp Q2" xfId="22235" xr:uid="{A6EF5DE8-700B-48DE-BFFD-941D31496FE1}"/>
    <cellStyle name="_070220 Waterfall" xfId="22236" xr:uid="{3BDF559F-41D9-4DBA-8E96-D112FA9E45FD}"/>
    <cellStyle name="_070220 Waterfall 2" xfId="22237" xr:uid="{C4E1464F-8E8C-4080-8ACC-170D08EEAD80}"/>
    <cellStyle name="_070220 Waterfall 3" xfId="22238" xr:uid="{C2635540-3FDD-4887-87E4-3D8EF641687C}"/>
    <cellStyle name="_070220 Waterfall_AFS" xfId="22239" xr:uid="{D4339BA0-127F-4F7D-96A0-0C6538F9B44C}"/>
    <cellStyle name="_070220 Waterfall_Cadrage conso" xfId="22240" xr:uid="{A2BB8637-20DA-4140-BEDC-C9C9F2C9D484}"/>
    <cellStyle name="_070220 Waterfall_Master états financiers de synthèse IFRS_201112 V0" xfId="22241" xr:uid="{D9829577-4112-46F7-8ABF-3B51251C5573}"/>
    <cellStyle name="_070220 Waterfall_Q1_Fortis participations" xfId="22242" xr:uid="{E5858ACD-B906-496B-8ABC-4B82FB6D3B3B}"/>
    <cellStyle name="_070220 Waterfall_Q3 2011 Fortis - Minoritaires" xfId="22243" xr:uid="{F9A3FA66-C1FD-4D53-BFFF-17287B3000B1}"/>
    <cellStyle name="_070220 Waterfall_shadow publication 2010.12" xfId="22244" xr:uid="{52AA2B2A-787D-4BFB-B0D9-08EA32C8FF16}"/>
    <cellStyle name="_070220 Waterfall_shadow publication 2010.12 2" xfId="22245" xr:uid="{86DC8DF9-5979-4DA6-B2A0-4CD903B3C62E}"/>
    <cellStyle name="_070220 Waterfall_shadow publication 2010.12_Master états financiers de synthèse IFRS_201112 V0" xfId="22246" xr:uid="{23736B6C-1C3C-45ED-B2AF-38D0F67E5FBC}"/>
    <cellStyle name="_070220 Waterfall_Synthese cumul 300910" xfId="22247" xr:uid="{A22B3287-64FF-4BA0-8D82-35EFF20B6263}"/>
    <cellStyle name="_070220 Waterfall_Synthese cumul 300910 2" xfId="22248" xr:uid="{EC354304-94AD-4760-A33D-4715FA51E106}"/>
    <cellStyle name="_070220 Waterfall_Synthese cumul 300910_Master états financiers de synthèse IFRS_201112 V0" xfId="22249" xr:uid="{E81A3922-FC8E-4101-A94C-0F70246BAA75}"/>
    <cellStyle name="_070220 Waterfall_Var Immo incorp Q2" xfId="22250" xr:uid="{C70F14A2-6FE0-4484-8603-88076AB82AA1}"/>
    <cellStyle name="_10 Tableau de Variation des KP 200712" xfId="22251" xr:uid="{38AC418C-47FF-4822-B7E6-FB3DFA76F238}"/>
    <cellStyle name="_10 Tableau de Variation des KP 200803" xfId="22252" xr:uid="{36BF6F0E-9FD0-43E5-9363-E4C7C9CD54DA}"/>
    <cellStyle name="_10 Tableau de Variation des KP 200803_Dérivés actions propres" xfId="22253" xr:uid="{C5A913AD-77AE-4AC0-8C22-7C850B4CB945}"/>
    <cellStyle name="_10 Tableau de Variation des KP 200803_Dérivés actions propres_v2" xfId="22254" xr:uid="{E5DE018D-A735-49F9-A228-211D9CFA24E8}"/>
    <cellStyle name="_10 Tableau de Variation des KP 200806" xfId="22255" xr:uid="{E789D99F-C234-4657-B93D-1BBADAC30BA4}"/>
    <cellStyle name="_11634_Disclosure_300609_values_updated270709" xfId="22256" xr:uid="{F2AAEF16-8B75-4504-A729-EAF749B497E0}"/>
    <cellStyle name="_11634_Disclosure_300609_values_updated270709 2" xfId="22257" xr:uid="{CF7176EF-76DE-41FE-8724-C0BC74F503C4}"/>
    <cellStyle name="_11634_Disclosure_300609_values_updated270709_Master états financiers de synthèse IFRS_201112 V0" xfId="22258" xr:uid="{0BE756F8-1816-4012-AD99-12B78975697A}"/>
    <cellStyle name="_11652_LT Holding Bonds_AFS FVH_0609_values_final" xfId="22259" xr:uid="{74136B17-F4B8-457D-A843-67933656B507}"/>
    <cellStyle name="_11652_LT Holding Bonds_AFS FVH_0609_values_final 2" xfId="22260" xr:uid="{D7D30230-339A-4399-BF2E-2B88F594839B}"/>
    <cellStyle name="_11652_LT Holding Bonds_AFS FVH_0609_values_final_Master états financiers de synthèse IFRS_201112 V0" xfId="22261" xr:uid="{2EBCB8EE-8DE3-48AD-B146-AE0308F932F5}"/>
    <cellStyle name="_11664_LT Holding Bonds_AFS FRNs_0609_values_final" xfId="22262" xr:uid="{5FA9579C-3201-455B-91EB-4DA9AAF2A9E4}"/>
    <cellStyle name="_11664_LT Holding Bonds_AFS FRNs_0609_values_final 2" xfId="22263" xr:uid="{AC356DB7-625F-4965-ACD2-A3D05D37F13F}"/>
    <cellStyle name="_11664_LT Holding Bonds_AFS FRNs_0609_values_final_Master états financiers de synthèse IFRS_201112 V0" xfId="22264" xr:uid="{E141EE7E-2AB6-4CC5-B408-F0F2BA2A6456}"/>
    <cellStyle name="_11698_Disclosure_300609_values" xfId="22265" xr:uid="{94F08971-83E8-4B67-927A-87B44DF5FD62}"/>
    <cellStyle name="_11698_Disclosure_300609_values 2" xfId="22266" xr:uid="{C90C79CB-5CCF-4D2C-A8FF-A1F887BC1857}"/>
    <cellStyle name="_11698_Disclosure_300609_values_Master états financiers de synthèse IFRS_201112 V0" xfId="22267" xr:uid="{1AA4F7B3-2144-464E-AB10-BF1183C4E6D4}"/>
    <cellStyle name="_12045_Disclosure_300609_values_Revisedtransferprice_PostMAP_blended" xfId="22268" xr:uid="{6FD8AE7C-7065-4FDF-8BEB-A67ED961F4F0}"/>
    <cellStyle name="_12045_Disclosure_300609_values_Revisedtransferprice_PostMAP_blended 2" xfId="22269" xr:uid="{FED59B07-9B88-4212-8CA0-F84472AFA9F0}"/>
    <cellStyle name="_12045_Disclosure_300609_values_Revisedtransferprice_PostMAP_blended_Master états financiers de synthèse IFRS_201112 V0" xfId="22270" xr:uid="{F5849FAA-E8A9-4C5F-B99D-F828B50FAAC2}"/>
    <cellStyle name="_2005-08-11 Collateral Model" xfId="22271" xr:uid="{221F6D05-C62E-4781-91AF-4370385F18B8}"/>
    <cellStyle name="_2005-11-09 Vanderbilt ABS CDS Portfolio" xfId="22272" xr:uid="{BC81FE66-15AC-475B-BB73-84C19BB7B700}"/>
    <cellStyle name="_2006-06-27 Deerfield HG Pitch Asset Mix" xfId="22273" xr:uid="{F4F65E12-F43A-40CA-A572-D810E2AA5F54}"/>
    <cellStyle name="_20070601 - REFERENCE Portfolio" xfId="22274" xr:uid="{A2CD1945-4F55-4DAE-B695-0C116A027E22}"/>
    <cellStyle name="_20070601 - REFERENCE Portfolio 2" xfId="22275" xr:uid="{9EDF78E0-14DB-4120-8E40-7B7F668BE020}"/>
    <cellStyle name="_20070601 - REFERENCE Portfolio 2 2" xfId="22276" xr:uid="{775CDA57-E17F-4581-B71B-0CEC6ADB7C25}"/>
    <cellStyle name="_20070601 - REFERENCE Portfolio 2 2 2" xfId="22277" xr:uid="{4EDD04CD-FE9E-4F6B-96BC-398047006C5C}"/>
    <cellStyle name="_20070601 - REFERENCE Portfolio 2 3" xfId="22278" xr:uid="{6CCFC331-28B0-415E-8DB4-1A851E0529E0}"/>
    <cellStyle name="_20070601 - REFERENCE Portfolio 3" xfId="22279" xr:uid="{39E46E9F-C895-408C-B0D7-1B89C25D1CD4}"/>
    <cellStyle name="_20070601 - REFERENCE Portfolio 3 2" xfId="22280" xr:uid="{E8CAF8FC-675C-4078-9AAE-843DB5D86997}"/>
    <cellStyle name="_20070601 - REFERENCE Portfolio 4" xfId="22281" xr:uid="{FE6EC71C-A0EA-426B-B78E-5409C26E74AA}"/>
    <cellStyle name="_20070601 - REFERENCE Portfolio_Annexe 7c (2)" xfId="22282" xr:uid="{034A6186-3E5E-4A9D-A08E-F6F123E7E206}"/>
    <cellStyle name="_20070601 - REFERENCE Portfolio_annexe 7c mise à jour uk" xfId="22283" xr:uid="{C8CC8737-223C-4051-B5C6-3C750ED8BE23}"/>
    <cellStyle name="_20191_Disclosure_300609_values" xfId="22284" xr:uid="{C8B54CF2-E130-4A05-B78C-38CD296A5606}"/>
    <cellStyle name="_20191_Disclosure_300609_values 2" xfId="22285" xr:uid="{8EBCD1E1-8891-462C-8336-386785EAF685}"/>
    <cellStyle name="_20191_Disclosure_300609_values_Master états financiers de synthèse IFRS_201112 V0" xfId="22286" xr:uid="{89F6CBBC-14F8-48CF-A63D-DE4CEBB83D67}"/>
    <cellStyle name="_20196_Disclosure_300609_values" xfId="22287" xr:uid="{D0010E9A-4907-4351-8895-C01B4E126883}"/>
    <cellStyle name="_20196_Disclosure_300609_values 2" xfId="22288" xr:uid="{8540F5AF-1568-4024-96D0-C0E2729B509A}"/>
    <cellStyle name="_20196_Disclosure_300609_values_Master états financiers de synthèse IFRS_201112 V0" xfId="22289" xr:uid="{3F44DDF5-5BE8-40CA-AF2E-6E9013399720}"/>
    <cellStyle name="_20198_Disclosure_300609_values" xfId="22290" xr:uid="{BBF109C0-D010-4E52-AA2B-42FAF24431D7}"/>
    <cellStyle name="_20198_Disclosure_300609_values 2" xfId="22291" xr:uid="{CE619CC7-263C-43D1-AD37-84E672DE7EDB}"/>
    <cellStyle name="_20198_Disclosure_300609_values_Master états financiers de synthèse IFRS_201112 V0" xfId="22292" xr:uid="{0F240F26-AA18-4DFB-9C71-BD5841ADEDED}"/>
    <cellStyle name="_20223_Disclosure_300609_values" xfId="22293" xr:uid="{CA54004F-24E2-4FAE-841A-782693317D67}"/>
    <cellStyle name="_20223_Disclosure_300609_values 2" xfId="22294" xr:uid="{E25E8B81-9934-44F0-9A4A-617EFB6D597E}"/>
    <cellStyle name="_20223_Disclosure_300609_values_Master états financiers de synthèse IFRS_201112 V0" xfId="22295" xr:uid="{64591E2D-5714-4A15-B347-620F2593ACDE}"/>
    <cellStyle name="_21503_ABS_Copperfield_0609_values_final" xfId="22296" xr:uid="{FF1E79F2-A4A6-4D0C-B8EA-E37F5EEE8CC2}"/>
    <cellStyle name="_21503_ABS_Copperfield_0609_values_final 2" xfId="22297" xr:uid="{DD77A1CA-0169-404C-A862-E49117323B4C}"/>
    <cellStyle name="_21503_ABS_Copperfield_0609_values_final_Master états financiers de synthèse IFRS_201112 V0" xfId="22298" xr:uid="{BAA8D10E-BA11-45C4-B9AE-54BEF6C80349}"/>
    <cellStyle name="_21504_ABS_ASG_0609_values_final" xfId="22299" xr:uid="{E0ED83A5-EE89-4F92-99EF-E1E0704C7EB1}"/>
    <cellStyle name="_21504_ABS_ASG_0609_values_final 2" xfId="22300" xr:uid="{DBB88E63-C226-4355-A994-AB628B6A5C09}"/>
    <cellStyle name="_21504_ABS_ASG_0609_values_final_Master états financiers de synthèse IFRS_201112 V0" xfId="22301" xr:uid="{38C1B431-0E80-408E-BCC3-83A1D9DE90D6}"/>
    <cellStyle name="_21505_ABS_Flow_0609_values_final" xfId="22302" xr:uid="{40888CEB-29C2-49C8-A6FB-535C53EA556F}"/>
    <cellStyle name="_21505_ABS_Flow_0609_values_final 2" xfId="22303" xr:uid="{6F222DBF-DE86-4BF8-B2ED-2B820CE30EB9}"/>
    <cellStyle name="_21505_ABS_Flow_0609_values_final_Master états financiers de synthèse IFRS_201112 V0" xfId="22304" xr:uid="{8D481182-5901-4BB6-859A-48A4EF48E5DC}"/>
    <cellStyle name="_21506_ABS_Arbitrage_0609_values_final" xfId="22305" xr:uid="{92F5B64A-F633-479C-B655-2C648F0823AC}"/>
    <cellStyle name="_21506_ABS_Arbitrage_0609_values_final 2" xfId="22306" xr:uid="{4BC64610-F1D6-4177-9B85-8463583817A3}"/>
    <cellStyle name="_21506_ABS_Arbitrage_0609_values_final_Master états financiers de synthèse IFRS_201112 V0" xfId="22307" xr:uid="{DAD0B014-37E3-433B-A40C-3C4A11A928F0}"/>
    <cellStyle name="_2Q08 FSF ASG 20080630 vRCM" xfId="22308" xr:uid="{256F869C-967E-4B57-8751-1E9DB532D2B6}"/>
    <cellStyle name="_45647 - Annexe 6a au 31 03 2011 v2" xfId="22309" xr:uid="{FEF51C44-5035-443F-AEB8-B8220EBB6404}"/>
    <cellStyle name="_7BD" xfId="22310" xr:uid="{A71E15CE-EA8A-438B-BEE7-1ABD01820BBF}"/>
    <cellStyle name="_7BD_Degas HFTO" xfId="22311" xr:uid="{3DBD428C-0390-4BC7-8E20-C1F9B88762BB}"/>
    <cellStyle name="_A" xfId="22312" xr:uid="{3D6599CA-6390-44BE-B65B-43714CECD1B1}"/>
    <cellStyle name="_A.Save" xfId="22313" xr:uid="{56EA567F-2D2A-49E8-9D09-BADAA3689F22}"/>
    <cellStyle name="_A_1" xfId="22314" xr:uid="{533278F9-1856-4A99-B1B3-C16D428B3BF3}"/>
    <cellStyle name="_abcp LL SFA Trade Rec" xfId="22315" xr:uid="{FD251DE1-5162-43FD-BD1D-78D487D006B6}"/>
    <cellStyle name="_abcp LL SFA Trade Rec 2" xfId="22316" xr:uid="{29D47543-94FC-4911-A1CD-F618A451EC19}"/>
    <cellStyle name="_abcp LL SFA Trade Rec_17-Juste valeur en annexe" xfId="22317" xr:uid="{CBFED288-9594-4762-B117-BA23BCB5F3FB}"/>
    <cellStyle name="_abcp LL SFA Trade Rec_2 - Appendices to be completed by the entities" xfId="22318" xr:uid="{45305645-3812-4D25-BF55-0FBBB1425CA0}"/>
    <cellStyle name="_abcp LL SFA Trade Rec_2 - Appendix 11 Dérivés crédit  300611 V2 UK" xfId="22319" xr:uid="{24EE1B09-972D-4C42-93A0-B75B5A11FEDC}"/>
    <cellStyle name="_abcp LL SFA Trade Rec_2 - Appendix 7d  envoi 200911 GB" xfId="22320" xr:uid="{AFFF0549-7F94-418F-9139-1725812D30AB}"/>
    <cellStyle name="_abcp LL SFA Trade Rec_2 - Appendix 7e envoi160911" xfId="22321" xr:uid="{B190E580-CA21-40F5-A368-8280DB358AA3}"/>
    <cellStyle name="_abcp LL SFA Trade Rec_3 - Annexes d'information et notices" xfId="22322" xr:uid="{F8B965FE-081B-43A7-9A81-94E9391F4B55}"/>
    <cellStyle name="_abcp LL SFA Trade Rec_Annexe 16 - Titre classé en L&amp;R" xfId="22323" xr:uid="{4B390980-60E4-40B5-9222-96B4789924B6}"/>
    <cellStyle name="_abcp LL SFA Trade Rec_Annexe 1c" xfId="22324" xr:uid="{4AA6E911-85D8-492E-AE6B-8D0CB0655F33}"/>
    <cellStyle name="_abcp LL SFA Trade Rec_Annexe 7c (2)" xfId="22325" xr:uid="{CB8BD086-D053-4D52-B1E9-0BCF0E4C323F}"/>
    <cellStyle name="_abcp LL SFA Trade Rec_annexe 7c mise à jour uk" xfId="22326" xr:uid="{DD05C129-FA4C-42F4-A4C4-98FAACDAD3C4}"/>
    <cellStyle name="_abcp LL SFA Trade Rec_Annexes FR" xfId="22327" xr:uid="{0A79BD86-ACF7-43D5-953E-6326F856A681}"/>
    <cellStyle name="_abcp LL SFA Trade Rec_Appendix 7d" xfId="22328" xr:uid="{9879C059-BDD0-43EE-9E2B-1923DFA68542}"/>
    <cellStyle name="_abcp LL SFA Trade Rec_Cadrage conso" xfId="22329" xr:uid="{787A4BBF-9DE0-41F0-96C2-A8695B56D4F3}"/>
    <cellStyle name="_abcp LL SFA Trade Rec_Instructions appendix 7c" xfId="22330" xr:uid="{89DC12A3-E5EF-43B9-94D0-792B1F156013}"/>
    <cellStyle name="_ABCP_Kalcharge2008-03" xfId="22331" xr:uid="{DCB3F255-C7C8-4A28-8D3D-F90EADF432C1}"/>
    <cellStyle name="_ABCP_Kalcharge2008-03 2" xfId="22332" xr:uid="{05575934-2E02-4A72-9BDE-CADA5D4D4871}"/>
    <cellStyle name="_ABCP_Kalcharge2008-03 2 2" xfId="22333" xr:uid="{003FAD65-5459-4520-8CE5-B3D9E3950EDF}"/>
    <cellStyle name="_ABCP_Kalcharge2008-03 2 2 2" xfId="22334" xr:uid="{838EA4F0-1050-4CE4-A3E9-2FEECD72C16D}"/>
    <cellStyle name="_ABCP_Kalcharge2008-03 2 3" xfId="22335" xr:uid="{DA4FB871-F4A5-47F1-9768-2C32FDF6454F}"/>
    <cellStyle name="_ABCP_Kalcharge2008-03 3" xfId="22336" xr:uid="{649A9ED2-50D3-4CFF-9B8C-3BCBDA568E61}"/>
    <cellStyle name="_ABCP_Kalcharge2008-03 3 2" xfId="22337" xr:uid="{00EA7ABD-E2D7-4B19-918D-A38E0802497B}"/>
    <cellStyle name="_ABCP_Kalcharge2008-03 4" xfId="22338" xr:uid="{06825B80-2E0A-4B20-97CF-8E7CD6D0ED18}"/>
    <cellStyle name="_ABCP_Kalcharge2008-03_Annexe 7c (2)" xfId="22339" xr:uid="{0390D669-0CCF-4E82-8A8C-43DB7847A530}"/>
    <cellStyle name="_ABCP_Kalcharge2008-03_annexe 7c mise à jour uk" xfId="22340" xr:uid="{DA07F64F-E95B-4568-9790-F1CF87D37611}"/>
    <cellStyle name="_Analyse des réserves de réévaluation 2011Q3" xfId="22341" xr:uid="{FCDB355D-0E0E-4F0C-B13A-FC72EBC37D6B}"/>
    <cellStyle name="_Annexe 1c (FR et UK) 2010 09" xfId="22342" xr:uid="{82D4C119-08D2-4EA7-B30B-14B17034BA76}"/>
    <cellStyle name="_Annexes FR" xfId="22343" xr:uid="{84BD189C-8A57-4A59-91CC-0F551DAA5B2A}"/>
    <cellStyle name="_ASG L&amp;R PORTFOLIO - LIVE" xfId="22344" xr:uid="{E90F39EE-FC2B-42EE-ACAE-64FC6C107BB8}"/>
    <cellStyle name="_ASG L&amp;R PORTFOLIO - LIVE 2" xfId="22345" xr:uid="{0B4D958C-2D8B-463B-BF82-08D85FDE733A}"/>
    <cellStyle name="_ASG L&amp;R PORTFOLIO - LIVE 2 2" xfId="22346" xr:uid="{A0006884-40F3-4D52-9B43-A08D4C2FAD21}"/>
    <cellStyle name="_ASG L&amp;R PORTFOLIO - LIVE 2 2 2" xfId="22347" xr:uid="{7C248452-DF3F-4959-A05A-D4F72FC1E2A2}"/>
    <cellStyle name="_ASG L&amp;R PORTFOLIO - LIVE 2 3" xfId="22348" xr:uid="{09C3D524-509D-4330-9F50-4DB37A9A83C9}"/>
    <cellStyle name="_ASG L&amp;R PORTFOLIO - LIVE 3" xfId="22349" xr:uid="{8E01779A-BDAA-4C8A-A8E4-C9268EE2575D}"/>
    <cellStyle name="_ASG L&amp;R PORTFOLIO - LIVE 3 2" xfId="22350" xr:uid="{572B3873-0972-4201-A184-FFBBF7DF1172}"/>
    <cellStyle name="_ASG L&amp;R PORTFOLIO - LIVE 4" xfId="22351" xr:uid="{B288D2CD-5E60-44A1-828A-F7590232FBD5}"/>
    <cellStyle name="_ASG L&amp;R PORTFOLIO - LIVE_Annexe 7c (2)" xfId="22352" xr:uid="{DC8F40A1-242A-4BDB-B692-0E429DC2046F}"/>
    <cellStyle name="_ASG L&amp;R PORTFOLIO - LIVE_annexe 7c mise à jour uk" xfId="22353" xr:uid="{D256CAC2-122E-469F-8841-2124A3CAE379}"/>
    <cellStyle name="_ASG PORTFOLIO" xfId="22354" xr:uid="{BC3FDC92-3D1E-471F-A552-9B12CCCADD4F}"/>
    <cellStyle name="_ASG PORTFOLIO 2" xfId="22355" xr:uid="{867AFBF5-C466-413D-B64F-CFADEAF5E6A4}"/>
    <cellStyle name="_ASG PORTFOLIO 2 2" xfId="22356" xr:uid="{ED24C560-C1D8-4EE3-8609-516B30ECFE6F}"/>
    <cellStyle name="_ASG PORTFOLIO 2 2 2" xfId="22357" xr:uid="{FEB19242-353D-4C44-8299-2D9578069C71}"/>
    <cellStyle name="_ASG PORTFOLIO 2 3" xfId="22358" xr:uid="{9D3321D8-F8E6-47F8-AACB-121F4C82B1D5}"/>
    <cellStyle name="_ASG PORTFOLIO 3" xfId="22359" xr:uid="{C1CAE7CF-2FE3-41E1-BC11-506CA32C9902}"/>
    <cellStyle name="_ASG PORTFOLIO 3 2" xfId="22360" xr:uid="{76D02902-8646-41CE-9150-7B37EAED39B8}"/>
    <cellStyle name="_ASG PORTFOLIO 4" xfId="22361" xr:uid="{05899E71-8F07-48C7-B129-B25557E4B831}"/>
    <cellStyle name="_ASG PORTFOLIO_Annexe 7c (2)" xfId="22362" xr:uid="{5A9BE04D-E6FE-4E83-AB24-518811459DF3}"/>
    <cellStyle name="_ASG PORTFOLIO_annexe 7c mise à jour uk" xfId="22363" xr:uid="{1C622533-F0FA-415A-A0F7-A29DE90E5552}"/>
    <cellStyle name="_Assets" xfId="22364" xr:uid="{FEB069D0-71DD-458D-8E53-6F330D51241C}"/>
    <cellStyle name="_Autres métiers CIB dec" xfId="22365" xr:uid="{4CAAD203-6462-4564-8C96-BBC80659B179}"/>
    <cellStyle name="_B - Pricing" xfId="22366" xr:uid="{C1CF6CF6-F8FD-4646-8E43-B602CDFA21C8}"/>
    <cellStyle name="_B trento e bolzano 06T2" xfId="22367" xr:uid="{2C7E4BE6-17CA-46BF-B4D2-F7F75D44709F}"/>
    <cellStyle name="_B.Save" xfId="22368" xr:uid="{8DFDD52A-E340-443A-82D5-CE7D0BB19640}"/>
    <cellStyle name="_base" xfId="22369" xr:uid="{35638345-0FE0-4C38-B9DD-15503C1B153F}"/>
    <cellStyle name="_Base de données Matisse - 03 2008" xfId="22370" xr:uid="{84BCBC5A-3046-4481-B09F-AF26340F7FED}"/>
    <cellStyle name="_Base historique" xfId="22371" xr:uid="{EFB5C600-39C5-4C87-B0A0-BB4D1F7DF888}"/>
    <cellStyle name="_Basel 2 Estimates v1" xfId="22372" xr:uid="{781DCC2B-BBE8-4974-A8D7-08563BEF8943}"/>
    <cellStyle name="_Basel 2 Estimates v1 2" xfId="22373" xr:uid="{4815D023-96BC-4F71-998C-C6FDCD1B08B0}"/>
    <cellStyle name="_Basel 2 Estimates v1 2 2" xfId="22374" xr:uid="{1E8BA49B-45A4-4984-8C59-5C4AC81193B8}"/>
    <cellStyle name="_Basel 2 Estimates v1 2 2 2" xfId="22375" xr:uid="{C4205FC8-F965-4EA8-92CB-A359E0D2DA1A}"/>
    <cellStyle name="_Basel 2 Estimates v1 2 3" xfId="22376" xr:uid="{921D5A5E-F4D4-45E2-8F97-9BCCC8BE1E65}"/>
    <cellStyle name="_Basel 2 Estimates v1 3" xfId="22377" xr:uid="{681F0298-D034-44B4-AE30-2B53C1196329}"/>
    <cellStyle name="_Basel 2 Estimates v1 3 2" xfId="22378" xr:uid="{ECC03BE5-970B-4866-8ADE-A37070358C3F}"/>
    <cellStyle name="_Basel 2 Estimates v1 4" xfId="22379" xr:uid="{35A2F609-7885-4FCF-851B-DB4364B4E39C}"/>
    <cellStyle name="_Basel 2 Estimates v1_Annexe 7c (2)" xfId="22380" xr:uid="{6EF64548-D131-45CB-8AA2-3120675B939A}"/>
    <cellStyle name="_Basel 2 Estimates v1_annexe 7c mise à jour uk" xfId="22381" xr:uid="{06A01EEE-55EB-4131-AC42-1407DEE62E57}"/>
    <cellStyle name="_Bd" xfId="22382" xr:uid="{0040A17F-5108-4A22-B83E-667AD3A9760C}"/>
    <cellStyle name="_BDDF (2)" xfId="22383" xr:uid="{9543560A-068B-4417-94C5-04B2D83EEFB6}"/>
    <cellStyle name="_Bloomberg Data" xfId="22384" xr:uid="{3004F4ED-7B84-4F4C-8CAC-0B3C249A9DCC}"/>
    <cellStyle name="_BNPP Standalone Baseline_19062009" xfId="22385" xr:uid="{B86493BD-35DA-4AA5-ABA3-DF955CDC583D}"/>
    <cellStyle name="_BNPP-2Q07 Generales - File_D-10 14-06-07" xfId="22386" xr:uid="{DADDAF31-8B59-45C0-91EE-C6E7DA777BE9}"/>
    <cellStyle name="_BNPP-2Q07 Generales - File_D-20" xfId="22387" xr:uid="{7EE976A9-D0F4-42E1-9653-D22F7B19F583}"/>
    <cellStyle name="_BNPP-4Q06 Generales - File_D-20 reçu" xfId="22388" xr:uid="{29F349B0-4949-4530-BD6A-0A4BCEC17892}"/>
    <cellStyle name="_BNPP-4Q06 Generales - File_D-20 reçu_Annexe AFS_ Taiwan vie_BNPP Q12010" xfId="22389" xr:uid="{6F0B2432-A7FD-43A4-9224-9189D835B225}"/>
    <cellStyle name="_BNPP-4Q06 Vida - File_D-20 version corrigée CMO" xfId="22390" xr:uid="{A89E689B-4306-45D3-A531-CCD8FD0E3604}"/>
    <cellStyle name="_BNPP-4Q06 Vida - File_D-20 version corrigée CMO_Annexe AFS_ Taiwan vie_BNPP Q12010" xfId="22391" xr:uid="{E5834685-A6C8-4AAC-93DC-E688EE47957F}"/>
    <cellStyle name="_Bond" xfId="22392" xr:uid="{9102B3F8-0E8E-4891-B14F-C36368E03C2D}"/>
    <cellStyle name="_Bond 2" xfId="22393" xr:uid="{6C49EC14-B08C-4F55-9B12-B320542792D0}"/>
    <cellStyle name="_Bond 2 2" xfId="22394" xr:uid="{2985D3A0-C500-490F-B863-8F79127BEB5D}"/>
    <cellStyle name="_Bond 2 2 2" xfId="22395" xr:uid="{61D14C91-8AD5-48F8-B128-ADB113B36E80}"/>
    <cellStyle name="_Bond 2 3" xfId="22396" xr:uid="{CC52E2A6-B8A6-487D-B5DE-6FEE569B5584}"/>
    <cellStyle name="_Bond 3" xfId="22397" xr:uid="{43DB34F9-D195-4298-AC80-C6232FD4FB2E}"/>
    <cellStyle name="_Bond 3 2" xfId="22398" xr:uid="{E7A91445-B211-4AFA-B293-E3744027F0A4}"/>
    <cellStyle name="_Bond 4" xfId="22399" xr:uid="{714E1E06-EBBF-4A42-A97A-705B6C527170}"/>
    <cellStyle name="_Bond_Annexe 7c (2)" xfId="22400" xr:uid="{326C2C34-1C18-471E-8967-31610915C339}"/>
    <cellStyle name="_Bond_annexe 7c mise à jour uk" xfId="22401" xr:uid="{CE9DDB20-D426-4B8B-B522-B532A414A9F3}"/>
    <cellStyle name="_BondSheet" xfId="22402" xr:uid="{283BFD7D-1FE9-4D6D-8C6B-28B78BB416FF}"/>
    <cellStyle name="_Book11" xfId="22403" xr:uid="{0572A400-EC4A-4DF4-989F-F5AD8CF4C298}"/>
    <cellStyle name="_Book2" xfId="22404" xr:uid="{EE68C0B8-8822-42C0-95E3-1056DEF30B22}"/>
    <cellStyle name="_Book2_Degas HFTO" xfId="22405" xr:uid="{9409391E-36F4-4AE0-BEAD-0038863A1585}"/>
    <cellStyle name="_Bresil Vie T3 2006 Coda XL v6" xfId="22406" xr:uid="{3F61923E-B33A-4087-9F22-49E8DC96D6CB}"/>
    <cellStyle name="_Bresil Vie T3 2006 Coda XL v6_Annexe AFS_ Taiwan vie_BNPP Q12010" xfId="22407" xr:uid="{765D6E98-2360-41CC-8B7A-AE758CA13A65}"/>
    <cellStyle name="_C - main" xfId="22408" xr:uid="{1B05884E-9435-4D65-B03B-9ED67255FD98}"/>
    <cellStyle name="_C.Loader" xfId="22409" xr:uid="{08DDA86B-5087-44AC-932F-226D8B89E2CD}"/>
    <cellStyle name="_Ca" xfId="22410" xr:uid="{F50BD9CF-5984-4794-9550-C69BE0B2C624}"/>
    <cellStyle name="_Central Functions Cut" xfId="22411" xr:uid="{2350C938-BDE1-44EF-ABA6-ADBB3B3E338D}"/>
    <cellStyle name="_Centroleasing - Foglio di Lavoro - 06T3" xfId="22412" xr:uid="{1826B50B-35C3-4A7B-B99C-147BF3A5652C}"/>
    <cellStyle name="_Centrovita_Suivi_Technique_CHRONIQUE" xfId="22413" xr:uid="{0749B380-6AA6-482C-905F-1CD65FAE1301}"/>
    <cellStyle name="_Cf" xfId="22414" xr:uid="{C91633AA-F177-4EAF-9CF7-5886FDB8F070}"/>
    <cellStyle name="_Cheyne(07-04-2005)" xfId="22415" xr:uid="{92B4E137-9C2B-4727-9D60-E8212948E882}"/>
    <cellStyle name="_Chilird 122006 reçu v3" xfId="22416" xr:uid="{2588C575-FAAB-436D-99C1-0CBEB8087FDC}"/>
    <cellStyle name="_Chilird 122006 reçu v3_Annexe AFS_ Taiwan vie_BNPP Q12010" xfId="22417" xr:uid="{A63A12C9-D962-481E-A069-B0996372B639}"/>
    <cellStyle name="_Chilird T3 2006 Coda XL v2" xfId="22418" xr:uid="{511552FA-63C8-4824-A359-AFBBFE449D29}"/>
    <cellStyle name="_Chilird T3 2006 Coda XL v2_Annexe AFS_ Taiwan vie_BNPP Q12010" xfId="22419" xr:uid="{428B6926-2611-4731-AB35-5314FC7E3BF3}"/>
    <cellStyle name="_Chilird T3 2006 Coda XL v2_Taiwan RD - Arrete BNPPA 1T07" xfId="22420" xr:uid="{F3C0E4C3-5B50-4554-94F4-BD0EBFFBCDFC}"/>
    <cellStyle name="_Chilird T3 2006 Coda XL v2_Taiwan RD - Arrete BNPPA 1T07 modifié" xfId="22421" xr:uid="{F1735D08-8394-4100-8E19-ACCE8C50A4CC}"/>
    <cellStyle name="_Chilird T3 2006 Coda XL v2_Taiwan RD - final draft_J-20 1Q07 v travail" xfId="22422" xr:uid="{8C701CA9-7FD9-4D04-A62B-722250C1FADD}"/>
    <cellStyle name="_Chilird T3 2006 Coda XL v2_Taiwan RD intégration dans CODA v6" xfId="22423" xr:uid="{77F7E235-A4A9-4D0C-9383-96BD5444014D}"/>
    <cellStyle name="_Chilird T3 2006 Coda XL v2_Taiwan VIE - Arrete BNPPA 1T07 modifié" xfId="22424" xr:uid="{0600345D-B1C1-4D7A-BDAC-4029E23AD9A0}"/>
    <cellStyle name="_Chilird T3 2006 Coda XL v2_Taiwan VIE - Arrete BNPPA 1T07 modifié_Annexe AFS_ Taiwan vie_BNPP Q12010" xfId="22425" xr:uid="{6DA66606-3A49-4FB0-95F6-4547B4FE4807}"/>
    <cellStyle name="_Chiusura Agos Gap 05T3" xfId="22426" xr:uid="{3CCA177E-C059-4B82-9521-989696094282}"/>
    <cellStyle name="_Chiusura Agos Rev SpA 05T2" xfId="22427" xr:uid="{03315707-63B5-407C-BA8C-167EB3BF241C}"/>
    <cellStyle name="_Chiusura Agos Riass 05T2 def" xfId="22428" xr:uid="{4A836DD8-4990-4319-AA9D-3A2043ABD49B}"/>
    <cellStyle name="_Chiusura Agos SpA 04T1" xfId="22429" xr:uid="{3997640E-B8BE-4086-BAC8-B9E32001C82A}"/>
    <cellStyle name="_Chiusura Agos TLMKG 06T2" xfId="22430" xr:uid="{30CC6866-7123-4FF4-B8BA-38AC58A785B1}"/>
    <cellStyle name="_Chiusura Compass 04T1" xfId="22431" xr:uid="{86D6DB7B-98F4-49C3-B323-C1332EF78674}"/>
    <cellStyle name="_Chiusura GMAC 04T1" xfId="22432" xr:uid="{24CFA462-2133-4ACB-806D-94402715B20D}"/>
    <cellStyle name="_Chiusura GMAC 04T2" xfId="22433" xr:uid="{D7CDB48B-6924-4274-9021-476655A20A46}"/>
    <cellStyle name="_Classeur1" xfId="22434" xr:uid="{0F16B974-C68F-4C49-B224-3EA2AFECC288}"/>
    <cellStyle name="_Classeur2" xfId="22435" xr:uid="{41209A7F-45CD-49D5-8892-302E9CFCB951}"/>
    <cellStyle name="_Classeur3" xfId="22436" xr:uid="{42BE20F6-62DA-4B66-AF73-3B50A529CE57}"/>
    <cellStyle name="_CNH 06T2" xfId="22437" xr:uid="{F7C57914-FB6C-4C32-9456-D083486DD613}"/>
    <cellStyle name="_Collateral Generator" xfId="22438" xr:uid="{D282674F-0E2F-4DA0-AD77-36F222F454A7}"/>
    <cellStyle name="_Comma" xfId="22439" xr:uid="{4B0C553B-92C6-4464-A072-B215D8B8821E}"/>
    <cellStyle name="_Comma 2" xfId="22440" xr:uid="{F7301E48-C1FC-4011-8160-A5D49E438E05}"/>
    <cellStyle name="_Comma 2 2" xfId="22441" xr:uid="{11F53F01-5E3C-4BD8-BFE2-1E9D2BF3B8CB}"/>
    <cellStyle name="_Comma 2 2 2" xfId="22442" xr:uid="{3B3A175D-BBFD-4648-AE49-238F05461DBA}"/>
    <cellStyle name="_Comma 2 3" xfId="22443" xr:uid="{35CDE47D-72E1-4383-A1E3-E9F224D9A6FA}"/>
    <cellStyle name="_Comma 2 4" xfId="22444" xr:uid="{B3F87C97-FFB1-45E7-9534-AB49755D8DD0}"/>
    <cellStyle name="_Comma 3" xfId="22445" xr:uid="{1C735789-72A5-4FB5-A637-F881034675F4}"/>
    <cellStyle name="_Comma 3 2" xfId="22446" xr:uid="{F0C13EF4-23F6-4421-8B3C-39CD91BAE097}"/>
    <cellStyle name="_Comma 3 3" xfId="22447" xr:uid="{9C00BB1F-FACA-4F90-9102-6809A8DD184B}"/>
    <cellStyle name="_Comma 3 4" xfId="22448" xr:uid="{6512EAA5-55C0-4F3F-B009-A93F5A17A9A7}"/>
    <cellStyle name="_Comma 4" xfId="22449" xr:uid="{4066DEA6-5C0C-4E6E-AEE8-F4C2B5AEAECA}"/>
    <cellStyle name="_Comma 5" xfId="22450" xr:uid="{A89ECDC2-685C-4AE9-B300-D2C79FDAD5DE}"/>
    <cellStyle name="_Comma_45647 - Annexe 6a au 31 03 2011 v2" xfId="22451" xr:uid="{488989AA-FA12-464B-BCD8-59BC108B8237}"/>
    <cellStyle name="_Comma_ABS Deal Tracer - Q3 2008" xfId="22452" xr:uid="{295E2713-7574-4A29-BABA-FF3567FF85FF}"/>
    <cellStyle name="_Comma_ABS Deal Tracer - Q3 2008 2" xfId="22453" xr:uid="{A0234952-5917-413D-B3F9-69BE876C7C32}"/>
    <cellStyle name="_Comma_ABS Deal Tracer - Q3 2008 2 2" xfId="22454" xr:uid="{B310FB46-EA08-4BE0-BE11-09D4F8D982E8}"/>
    <cellStyle name="_Comma_ABS Deal Tracer - Q3 2008 2 2 2" xfId="22455" xr:uid="{5B5D108D-00B5-4C8A-8909-4E291D7732B9}"/>
    <cellStyle name="_Comma_ABS Deal Tracer - Q3 2008 2 3" xfId="22456" xr:uid="{7F1C0C98-FB00-4A1F-9959-78979262D8E1}"/>
    <cellStyle name="_Comma_ABS Deal Tracer - Q3 2008 3" xfId="22457" xr:uid="{2A3E01FB-9856-4038-B8FB-B222380E6F68}"/>
    <cellStyle name="_Comma_ABS Deal Tracer - Q3 2008 3 2" xfId="22458" xr:uid="{A6CB79C3-9774-4DA0-BC65-D9FF0B038D15}"/>
    <cellStyle name="_Comma_ABS Deal Tracer - Q3 2008 4" xfId="22459" xr:uid="{AB565F78-4859-409C-AC81-BF946B838C48}"/>
    <cellStyle name="_Comma_Aerium - Chester" xfId="22460" xr:uid="{3999F2A1-8D93-4C78-A1F2-60CB78B53620}"/>
    <cellStyle name="_Comma_Aerium - Chester 2" xfId="22461" xr:uid="{1963BC27-15F5-4DCD-BEA7-7C1B662D3E6E}"/>
    <cellStyle name="_Comma_Aerium - Chester 2 2" xfId="22462" xr:uid="{132626C6-9EA6-46EB-91C4-2CDB67596869}"/>
    <cellStyle name="_Comma_Aerium - Chester 2 2 2" xfId="22463" xr:uid="{E2282C0A-626E-4EC1-B693-4D9C27FA99E6}"/>
    <cellStyle name="_Comma_Aerium - Chester 2 3" xfId="22464" xr:uid="{61E847B0-5281-4728-9B8A-F2FA72E74E9C}"/>
    <cellStyle name="_Comma_Aerium - Chester 3" xfId="22465" xr:uid="{A5781BD1-C9B6-45C0-8CB6-8181A20A4383}"/>
    <cellStyle name="_Comma_Aerium - Chester 3 2" xfId="22466" xr:uid="{4E7B32EF-2309-4AC7-9E01-F2D90776CA59}"/>
    <cellStyle name="_Comma_Aerium - Chester 4" xfId="22467" xr:uid="{3C5B82F6-B517-47A9-861B-98EC8160DC44}"/>
    <cellStyle name="_Comma_Aerium - Mercoeur" xfId="22468" xr:uid="{3B5A6922-9684-4F74-BBEC-01D8FF9BA0DE}"/>
    <cellStyle name="_Comma_Aerium - Mercoeur 2" xfId="22469" xr:uid="{EAE4918F-C467-4CEF-ACFF-BDA55B8EDB47}"/>
    <cellStyle name="_Comma_Aerium - Mercoeur 2 2" xfId="22470" xr:uid="{D9DD16AF-68FC-46E9-9D7A-527B0F612233}"/>
    <cellStyle name="_Comma_Aerium - Mercoeur 2 2 2" xfId="22471" xr:uid="{20798BB2-2F3A-4678-8177-6ECF46D6B46A}"/>
    <cellStyle name="_Comma_Aerium - Mercoeur 2 3" xfId="22472" xr:uid="{C9F3258A-F96C-4F1A-B2CD-8DE3909C1CBC}"/>
    <cellStyle name="_Comma_Aerium - Mercoeur 3" xfId="22473" xr:uid="{84DA0625-1B96-43B0-8A44-03585BEC6202}"/>
    <cellStyle name="_Comma_Aerium - Mercoeur 3 2" xfId="22474" xr:uid="{63723879-7B30-43CB-A0CC-58D5E081CFBD}"/>
    <cellStyle name="_Comma_Aerium - Mercoeur 4" xfId="22475" xr:uid="{79B4A487-3A79-4C2F-961C-D5825C69119E}"/>
    <cellStyle name="_Comma_Agregate schedules" xfId="22476" xr:uid="{BC0157A3-F0E5-4276-94C0-C9158B576A79}"/>
    <cellStyle name="_Comma_Annexe 6 Détail comptes" xfId="22477" xr:uid="{A600E862-EDC7-493F-B943-AB07720ECC87}"/>
    <cellStyle name="_Comma_Babcock &amp; Brown Air Funding I" xfId="22478" xr:uid="{B84EF308-D32C-47B8-B839-E88D2642D475}"/>
    <cellStyle name="_Comma_Babcock &amp; Brown Air Funding I 2" xfId="22479" xr:uid="{F59623DB-2ED6-4AE8-BF07-8CCBCF6AFBA5}"/>
    <cellStyle name="_Comma_Babcock &amp; Brown Air Funding I 2 2" xfId="22480" xr:uid="{C37422C5-D780-4F66-B07F-9FA2A5E23EAC}"/>
    <cellStyle name="_Comma_Babcock &amp; Brown Air Funding I 2 2 2" xfId="22481" xr:uid="{764F22EC-5F09-4DDD-939B-562127A2B819}"/>
    <cellStyle name="_Comma_Babcock &amp; Brown Air Funding I 2 3" xfId="22482" xr:uid="{9E49A47D-66A2-4778-9122-DAB36DCB6CFC}"/>
    <cellStyle name="_Comma_Babcock &amp; Brown Air Funding I 3" xfId="22483" xr:uid="{A540ADD0-C4E6-4A63-9528-06A521DB5D03}"/>
    <cellStyle name="_Comma_Babcock &amp; Brown Air Funding I 3 2" xfId="22484" xr:uid="{14271D44-2F27-4F75-9E9D-61ADE5E0FB2F}"/>
    <cellStyle name="_Comma_Babcock &amp; Brown Air Funding I 4" xfId="22485" xr:uid="{A8709966-4A57-4CC5-93C1-9747041FA07A}"/>
    <cellStyle name="_Comma_CC Tracking Model 10-feb (nov results)" xfId="22486" xr:uid="{903FCEDD-2F2F-414E-B30F-B8145E03AD56}"/>
    <cellStyle name="_Comma_CC Tracking Model 10-feb (nov results) 2" xfId="22487" xr:uid="{BF6C9092-DCFE-4559-8C6F-6E0F0856FB3A}"/>
    <cellStyle name="_Comma_CC Tracking Model 10-feb (nov results) 3" xfId="22488" xr:uid="{972E988E-4D94-4F2A-834B-E03D6D15C7D5}"/>
    <cellStyle name="_Comma_CC Tracking Model 10-feb (nov results)_shadow publication 2010.12" xfId="22489" xr:uid="{DDB29406-02BD-4921-B457-4DFF16BBD43D}"/>
    <cellStyle name="_Comma_CC Tracking Model 10-feb (nov results)_shadow publication 2010.12 2" xfId="22490" xr:uid="{10D234F0-90C9-4298-9132-D669BCF6F267}"/>
    <cellStyle name="_Comma_CC Tracking Model 10-feb (nov results)_Synthese cumul 300910" xfId="22491" xr:uid="{9F21A008-8B1F-4FBF-87EC-8565B8DD58C0}"/>
    <cellStyle name="_Comma_CC Tracking Model 10-feb (nov results)_Synthese cumul 300910 2" xfId="22492" xr:uid="{2056D079-6E38-4ACF-85D9-D9C5709BF6D3}"/>
    <cellStyle name="_Comma_CC Tracking Model 13-feb (dec results)" xfId="22493" xr:uid="{FB9BCCE9-E85F-421B-A9E3-8DCF3ECE25EA}"/>
    <cellStyle name="_Comma_CC Tracking Model 13-feb (dec results) 2" xfId="22494" xr:uid="{5AEF51CA-01B5-4DFE-9BE8-42E98E9CBD0E}"/>
    <cellStyle name="_Comma_CC Tracking Model 13-feb (dec results) 3" xfId="22495" xr:uid="{FD275124-BE71-4D12-BD7A-3914FE6F6DA0}"/>
    <cellStyle name="_Comma_CC Tracking Model 13-feb (dec results)_shadow publication 2010.12" xfId="22496" xr:uid="{185F10A0-8354-41AE-BC10-B12EBD65FB25}"/>
    <cellStyle name="_Comma_CC Tracking Model 13-feb (dec results)_shadow publication 2010.12 2" xfId="22497" xr:uid="{8356D6A0-2C45-4BB9-9D08-1E0A5F7BBD73}"/>
    <cellStyle name="_Comma_CC Tracking Model 13-feb (dec results)_Synthese cumul 300910" xfId="22498" xr:uid="{13805033-2C62-4EC5-A417-51F563B6D266}"/>
    <cellStyle name="_Comma_CC Tracking Model 13-feb (dec results)_Synthese cumul 300910 2" xfId="22499" xr:uid="{C6A1C128-B9C7-4601-BDF1-9C53DAA859BD}"/>
    <cellStyle name="_Comma_Cost Calc" xfId="22500" xr:uid="{29780388-598C-4151-9FCD-5AF4C164EFCE}"/>
    <cellStyle name="_Comma_Cost Calc 2" xfId="22501" xr:uid="{1960170C-DA1D-42B7-8701-7C8A6ABDB0F5}"/>
    <cellStyle name="_Comma_Cost Calc 2 2" xfId="22502" xr:uid="{F3E7635A-1B98-4C5E-8AAF-94BE779DA1F0}"/>
    <cellStyle name="_Comma_Cost Calc 2 2 2" xfId="22503" xr:uid="{1EEAB37D-2E4F-4613-9F18-07F16B1547F3}"/>
    <cellStyle name="_Comma_Cost Calc 2 3" xfId="22504" xr:uid="{C4D9680D-E31D-41BB-B22A-88958E160390}"/>
    <cellStyle name="_Comma_Cost Calc 3" xfId="22505" xr:uid="{EF0A3113-9071-4CC3-98D0-0C750B11370F}"/>
    <cellStyle name="_Comma_Cost Calc 3 2" xfId="22506" xr:uid="{91A3DAE2-8C0C-42D9-BBE9-BA9752A3AC3F}"/>
    <cellStyle name="_Comma_Cost Calc 4" xfId="22507" xr:uid="{65F82FD1-84C0-425C-BE68-2250E440C1B1}"/>
    <cellStyle name="_Comma_Cost Calc_ABS Deal Tracer - Q3 2008" xfId="22508" xr:uid="{5B41593C-7D3B-4A4E-B4C6-05E13CA3E179}"/>
    <cellStyle name="_Comma_Cost Calc_ABS Deal Tracer - Q3 2008 2" xfId="22509" xr:uid="{569DDBE3-9FDE-4D20-A153-59B8B8AC7E52}"/>
    <cellStyle name="_Comma_Cost Calc_ABS Deal Tracer - Q3 2008 2 2" xfId="22510" xr:uid="{3BAB7757-6713-4000-BCCE-D18D0BA6B16D}"/>
    <cellStyle name="_Comma_Cost Calc_ABS Deal Tracer - Q3 2008 2 2 2" xfId="22511" xr:uid="{E4059954-D26F-476F-A0FB-77DD4879FBD2}"/>
    <cellStyle name="_Comma_Cost Calc_ABS Deal Tracer - Q3 2008 2 3" xfId="22512" xr:uid="{F52D4FC0-6155-42AF-AFDB-F4F6ED02E280}"/>
    <cellStyle name="_Comma_Cost Calc_ABS Deal Tracer - Q3 2008 3" xfId="22513" xr:uid="{54DECFC1-C9F3-44C1-9332-C9051EBB17CE}"/>
    <cellStyle name="_Comma_Cost Calc_ABS Deal Tracer - Q3 2008 3 2" xfId="22514" xr:uid="{7CB3FA9C-D651-4EAB-B03B-615A9894CFCA}"/>
    <cellStyle name="_Comma_Cost Calc_ABS Deal Tracer - Q3 2008 4" xfId="22515" xr:uid="{0D7FD06E-5C95-4365-ACF0-52E4F199B9E0}"/>
    <cellStyle name="_Comma_Cost Calc_Aerium - Chester" xfId="22516" xr:uid="{964132E4-0057-4AD0-B316-8972CD62D771}"/>
    <cellStyle name="_Comma_Cost Calc_Aerium - Chester 2" xfId="22517" xr:uid="{1E40B719-BF81-4DE1-8C4A-E5BD9C251B7B}"/>
    <cellStyle name="_Comma_Cost Calc_Aerium - Chester 2 2" xfId="22518" xr:uid="{B68F4E3F-87CD-4094-A64B-7A9FF2FCDD9D}"/>
    <cellStyle name="_Comma_Cost Calc_Aerium - Chester 2 2 2" xfId="22519" xr:uid="{4EC91282-A33F-4150-A8C5-E2A2FACBFF39}"/>
    <cellStyle name="_Comma_Cost Calc_Aerium - Chester 2 3" xfId="22520" xr:uid="{6228407A-8650-4BC3-BFBC-B22ECC155C27}"/>
    <cellStyle name="_Comma_Cost Calc_Aerium - Chester 3" xfId="22521" xr:uid="{8D6F449F-ED38-431C-8590-43BE470B9876}"/>
    <cellStyle name="_Comma_Cost Calc_Aerium - Chester 3 2" xfId="22522" xr:uid="{4F5C611B-7950-424F-AC49-17D7784FBA1A}"/>
    <cellStyle name="_Comma_Cost Calc_Aerium - Chester 4" xfId="22523" xr:uid="{F7812E16-E118-4E65-BE0B-7494D4B726DD}"/>
    <cellStyle name="_Comma_Cost Calc_Aerium - Mercoeur" xfId="22524" xr:uid="{426FE3A1-3746-4338-B030-DCB924219FA0}"/>
    <cellStyle name="_Comma_Cost Calc_Aerium - Mercoeur 2" xfId="22525" xr:uid="{6FEE2EE9-C0AA-4C43-BEFF-2A3911D180BF}"/>
    <cellStyle name="_Comma_Cost Calc_Aerium - Mercoeur 2 2" xfId="22526" xr:uid="{D74090FC-AE7F-4E06-82F2-9691FECB1C2F}"/>
    <cellStyle name="_Comma_Cost Calc_Aerium - Mercoeur 2 2 2" xfId="22527" xr:uid="{ACB19262-C974-4ED3-925B-A4FD81F7C423}"/>
    <cellStyle name="_Comma_Cost Calc_Aerium - Mercoeur 2 3" xfId="22528" xr:uid="{0639AA97-5A13-44A7-B03D-24C8E200970A}"/>
    <cellStyle name="_Comma_Cost Calc_Aerium - Mercoeur 3" xfId="22529" xr:uid="{14B329C0-2180-4173-A288-B5937A8098CE}"/>
    <cellStyle name="_Comma_Cost Calc_Aerium - Mercoeur 3 2" xfId="22530" xr:uid="{8E53EA83-B31F-4F59-849C-014F890930A5}"/>
    <cellStyle name="_Comma_Cost Calc_Aerium - Mercoeur 4" xfId="22531" xr:uid="{880B5F07-16CB-4D5A-AC84-DDA6F7B8345A}"/>
    <cellStyle name="_Comma_Cost Calc_Babcock &amp; Brown Air Funding I" xfId="22532" xr:uid="{AADCC49D-36F9-407F-A2E4-C523CF64B0AE}"/>
    <cellStyle name="_Comma_Cost Calc_Babcock &amp; Brown Air Funding I 2" xfId="22533" xr:uid="{6B7CBCE7-A279-4F3B-B4D2-16D18B098120}"/>
    <cellStyle name="_Comma_Cost Calc_Babcock &amp; Brown Air Funding I 2 2" xfId="22534" xr:uid="{F747DCA0-A37C-41E2-B06C-DF78CACDA5B8}"/>
    <cellStyle name="_Comma_Cost Calc_Babcock &amp; Brown Air Funding I 2 2 2" xfId="22535" xr:uid="{663DFD1D-75C8-45E9-8A97-3EFFF24B4171}"/>
    <cellStyle name="_Comma_Cost Calc_Babcock &amp; Brown Air Funding I 2 3" xfId="22536" xr:uid="{52C62297-8617-4C2B-95C6-FA3BE2CAC07B}"/>
    <cellStyle name="_Comma_Cost Calc_Babcock &amp; Brown Air Funding I 3" xfId="22537" xr:uid="{084ABD71-1C04-4911-ABED-EE4C666A030D}"/>
    <cellStyle name="_Comma_Cost Calc_Babcock &amp; Brown Air Funding I 3 2" xfId="22538" xr:uid="{00AA8E51-BF15-4914-961D-08C0DD4F785B}"/>
    <cellStyle name="_Comma_Cost Calc_Babcock &amp; Brown Air Funding I 4" xfId="22539" xr:uid="{79420EFC-FAE7-4EF5-98BF-4DD96A0A2E83}"/>
    <cellStyle name="_Comma_Cost Calc_FCAR 364-day" xfId="22540" xr:uid="{865BB1D8-3421-40BF-9324-21A4B95B1664}"/>
    <cellStyle name="_Comma_Cost Calc_FCAR 364-day 2" xfId="22541" xr:uid="{D3D472AA-08D5-45DF-B55A-F3F2CF043127}"/>
    <cellStyle name="_Comma_Cost Calc_FCAR 364-day 2 2" xfId="22542" xr:uid="{D57D868D-DE9E-430B-9031-7CC9E74073E6}"/>
    <cellStyle name="_Comma_Cost Calc_FCAR 364-day 2 2 2" xfId="22543" xr:uid="{B14BC773-A4EB-45D0-AB9C-87152DE9A56A}"/>
    <cellStyle name="_Comma_Cost Calc_FCAR 364-day 2 3" xfId="22544" xr:uid="{403BF380-F451-4890-90B8-5193A369E901}"/>
    <cellStyle name="_Comma_Cost Calc_FCAR 364-day 3" xfId="22545" xr:uid="{FCEE583E-1180-4716-A2A9-B9AA7ACE23ED}"/>
    <cellStyle name="_Comma_Cost Calc_FCAR 364-day 3 2" xfId="22546" xr:uid="{AF622CEB-39EB-4EDC-9201-B9F1BA298F4F}"/>
    <cellStyle name="_Comma_Cost Calc_FCAR 364-day 4" xfId="22547" xr:uid="{698E412C-E6CE-43EB-AC1C-7D18D401E73B}"/>
    <cellStyle name="_Comma_Cost Calc_FCAR 5-year" xfId="22548" xr:uid="{BBEF94F0-AF4D-4A90-9AC0-F848B76D1381}"/>
    <cellStyle name="_Comma_Cost Calc_FCAR 5-year 2" xfId="22549" xr:uid="{3E7083E4-16C0-4EFC-AF8B-B56543149126}"/>
    <cellStyle name="_Comma_Cost Calc_FCAR 5-year 2 2" xfId="22550" xr:uid="{59AC08D1-257C-41BB-8217-8E1548D04D82}"/>
    <cellStyle name="_Comma_Cost Calc_FCAR 5-year 2 2 2" xfId="22551" xr:uid="{8387DDF1-B9FC-4959-9D23-4E13B755749B}"/>
    <cellStyle name="_Comma_Cost Calc_FCAR 5-year 2 3" xfId="22552" xr:uid="{11CBF93B-97C7-41D7-8314-0F80719C6190}"/>
    <cellStyle name="_Comma_Cost Calc_FCAR 5-year 3" xfId="22553" xr:uid="{CC614C8D-6D22-4027-91D6-F71E662C8FD3}"/>
    <cellStyle name="_Comma_Cost Calc_FCAR 5-year 3 2" xfId="22554" xr:uid="{9D3E2E7B-51B0-4947-B424-F90837C818FE}"/>
    <cellStyle name="_Comma_Cost Calc_FCAR 5-year 4" xfId="22555" xr:uid="{5944365C-DBC3-435A-A35D-D9F0A0489849}"/>
    <cellStyle name="_Comma_Cost Calc_FCC Zeus" xfId="22556" xr:uid="{BE654703-7BA0-4692-AF80-95F062E6F6F3}"/>
    <cellStyle name="_Comma_Cost Calc_FCC Zeus 2" xfId="22557" xr:uid="{FF34ECEA-B209-4557-8166-402CC27BA24B}"/>
    <cellStyle name="_Comma_Cost Calc_FCC Zeus 2 2" xfId="22558" xr:uid="{C9B81DEB-9F2D-45E0-82CC-E13D769048FE}"/>
    <cellStyle name="_Comma_Cost Calc_FCC Zeus 2 2 2" xfId="22559" xr:uid="{EA4C1E79-291B-4985-B009-CB8D695EA555}"/>
    <cellStyle name="_Comma_Cost Calc_FCC Zeus 2 3" xfId="22560" xr:uid="{0A8E3BCE-711E-40EB-9127-7F63B53A680B}"/>
    <cellStyle name="_Comma_Cost Calc_FCC Zeus 3" xfId="22561" xr:uid="{0856DF2C-952E-46E5-B2B3-3DEDB1DEE94E}"/>
    <cellStyle name="_Comma_Cost Calc_FCC Zeus 3 2" xfId="22562" xr:uid="{1363CC96-C9DA-4B01-BE9C-FD474CBD89C6}"/>
    <cellStyle name="_Comma_Cost Calc_FCC Zeus 4" xfId="22563" xr:uid="{0C67C0BC-DD6C-4BA8-978F-D46AB09E34C9}"/>
    <cellStyle name="_Comma_Cost Calc_Flagstar 2007-1A C AF4" xfId="22564" xr:uid="{92305565-13AE-4E4C-84CD-E8261F01D484}"/>
    <cellStyle name="_Comma_Cost Calc_Flagstar 2007-1A C AF4 2" xfId="22565" xr:uid="{43DD72EB-279F-4C4F-BDE5-5381021CEC19}"/>
    <cellStyle name="_Comma_Cost Calc_Flagstar 2007-1A C AF4 2 2" xfId="22566" xr:uid="{D8F22E6C-5F7D-4820-9606-AB9D79EC3153}"/>
    <cellStyle name="_Comma_Cost Calc_Flagstar 2007-1A C AF4 2 2 2" xfId="22567" xr:uid="{38232C59-B292-45B3-8E7E-00E5504AC3C2}"/>
    <cellStyle name="_Comma_Cost Calc_Flagstar 2007-1A C AF4 2 3" xfId="22568" xr:uid="{11351DDE-7158-42BE-BA6E-254018DDBAC7}"/>
    <cellStyle name="_Comma_Cost Calc_Flagstar 2007-1A C AF4 3" xfId="22569" xr:uid="{C0ADE6F8-E3D1-4CCF-A10A-195A077728BB}"/>
    <cellStyle name="_Comma_Cost Calc_Flagstar 2007-1A C AF4 3 2" xfId="22570" xr:uid="{632CE3EF-6717-496E-AAB3-3BAA8E86F87A}"/>
    <cellStyle name="_Comma_Cost Calc_Flagstar 2007-1A C AF4 4" xfId="22571" xr:uid="{D8B7DD03-507D-4B30-96B1-ED412BDCCFF1}"/>
    <cellStyle name="_Comma_Cost Calc_ItalFinance SV2" xfId="22572" xr:uid="{6C3D087D-C0A1-4738-B65F-E4B713853E71}"/>
    <cellStyle name="_Comma_Cost Calc_ItalFinance SV2 2" xfId="22573" xr:uid="{63FA5343-75F7-4C78-9B23-70FB2030E78F}"/>
    <cellStyle name="_Comma_Cost Calc_ItalFinance SV2 2 2" xfId="22574" xr:uid="{F449A469-EC47-4465-B5CB-D3D75008F78B}"/>
    <cellStyle name="_Comma_Cost Calc_ItalFinance SV2 2 2 2" xfId="22575" xr:uid="{01127B05-97B0-4580-8F71-3F1F0E2711EF}"/>
    <cellStyle name="_Comma_Cost Calc_ItalFinance SV2 2 3" xfId="22576" xr:uid="{B16295B3-74B1-4F81-B584-6289324AFCF7}"/>
    <cellStyle name="_Comma_Cost Calc_ItalFinance SV2 3" xfId="22577" xr:uid="{8D3A5F63-FB38-4435-A07B-4E9BAD4557B8}"/>
    <cellStyle name="_Comma_Cost Calc_ItalFinance SV2 3 2" xfId="22578" xr:uid="{66812D0D-8635-4531-BB1D-7FF0811BFF11}"/>
    <cellStyle name="_Comma_Cost Calc_ItalFinance SV2 4" xfId="22579" xr:uid="{104865A3-60EF-4284-BF36-E336C08B7470}"/>
    <cellStyle name="_Comma_Cost Calc_Meliadi SaRL" xfId="22580" xr:uid="{0CE40F3B-3DC3-4FBA-A357-816EF4823B7D}"/>
    <cellStyle name="_Comma_Cost Calc_Meliadi SaRL 2" xfId="22581" xr:uid="{3998DA96-A56A-49F3-8686-9037AA8CE565}"/>
    <cellStyle name="_Comma_Cost Calc_Meliadi SaRL 2 2" xfId="22582" xr:uid="{4E0BF4E2-84C1-4A86-BE99-244225306CC0}"/>
    <cellStyle name="_Comma_Cost Calc_Meliadi SaRL 2 2 2" xfId="22583" xr:uid="{B7AD70AE-66AA-4C71-AFAB-5BB68793F5FE}"/>
    <cellStyle name="_Comma_Cost Calc_Meliadi SaRL 2 3" xfId="22584" xr:uid="{B10A8CDA-F5EC-4BA4-AA8A-FD335EF945B3}"/>
    <cellStyle name="_Comma_Cost Calc_Meliadi SaRL 3" xfId="22585" xr:uid="{47624861-5A57-4F05-8675-4FBC9B3AF694}"/>
    <cellStyle name="_Comma_Cost Calc_Meliadi SaRL 3 2" xfId="22586" xr:uid="{7D248AFD-6851-47CF-8870-61B94ACD9FE3}"/>
    <cellStyle name="_Comma_Cost Calc_Meliadi SaRL 4" xfId="22587" xr:uid="{A5AF04CC-E8E3-41BF-B1AC-FADD5F219E61}"/>
    <cellStyle name="_Comma_Cost Calc_Sheet1" xfId="22588" xr:uid="{BFF26FBC-8082-4F3D-AB26-3A83AB75B260}"/>
    <cellStyle name="_Comma_Cost Calc_Sheet1 2" xfId="22589" xr:uid="{F1DEC744-AC67-4E24-97D2-4F8F3B6E095E}"/>
    <cellStyle name="_Comma_Cost Calc_Sheet1 2 2" xfId="22590" xr:uid="{1A4A5055-C046-4E9F-B96E-26524AA4641A}"/>
    <cellStyle name="_Comma_Cost Calc_Sheet1 2 2 2" xfId="22591" xr:uid="{A71D5C59-1F1E-4A6A-B5A9-690819F56210}"/>
    <cellStyle name="_Comma_Cost Calc_Sheet1 2 3" xfId="22592" xr:uid="{E30665CC-9104-4DC1-8A50-98DDAF0996CF}"/>
    <cellStyle name="_Comma_Cost Calc_Sheet1 3" xfId="22593" xr:uid="{4F78405E-E7B2-4F9A-80B4-4B9A2824C2CE}"/>
    <cellStyle name="_Comma_Cost Calc_Sheet1 3 2" xfId="22594" xr:uid="{524C8E26-4E4C-4B7D-9A2C-C3A07470BD41}"/>
    <cellStyle name="_Comma_Cost Calc_Sheet1 4" xfId="22595" xr:uid="{9E9B9253-4C99-4D5D-8846-16F171EEB418}"/>
    <cellStyle name="_Comma_Cost Calc_Template" xfId="22596" xr:uid="{512697EB-68DF-45F2-BE14-37AAECA48B3B}"/>
    <cellStyle name="_Comma_Cost Calc_Template 2" xfId="22597" xr:uid="{38FB770C-31C6-4B4E-9283-658548B553C2}"/>
    <cellStyle name="_Comma_Cost Calc_Template 2 2" xfId="22598" xr:uid="{0D4618D2-29DC-4380-B87D-94AAC153DEE9}"/>
    <cellStyle name="_Comma_Cost Calc_Template 2 2 2" xfId="22599" xr:uid="{E909A236-79F9-4CD3-998C-BEB1075CBF9C}"/>
    <cellStyle name="_Comma_Cost Calc_Template 2 3" xfId="22600" xr:uid="{99DD6D74-B9DD-4538-82E8-A84D7EA3EC44}"/>
    <cellStyle name="_Comma_Cost Calc_Template 3" xfId="22601" xr:uid="{180AD336-8A88-4C79-996D-894E1959D602}"/>
    <cellStyle name="_Comma_Cost Calc_Template 3 2" xfId="22602" xr:uid="{6D707FCC-1291-4B52-98A0-2066DA1576F7}"/>
    <cellStyle name="_Comma_Cost Calc_Template 4" xfId="22603" xr:uid="{1552F462-4D89-45CA-8CAB-0FA32BD1EB0F}"/>
    <cellStyle name="_Comma_dcf" xfId="22604" xr:uid="{8CF4905C-14FE-4B6F-83C2-7639A64E3590}"/>
    <cellStyle name="_Comma_dcf 2" xfId="22605" xr:uid="{287F813F-F20B-4E79-BB27-360CF1D4F759}"/>
    <cellStyle name="_Comma_dcf 3" xfId="22606" xr:uid="{203E53DB-C5D0-44FB-BBFE-249C295CBAAA}"/>
    <cellStyle name="_Comma_dcf_shadow publication 2010.12" xfId="22607" xr:uid="{71F4DA4A-90F2-452C-8BCA-92A69A861BEF}"/>
    <cellStyle name="_Comma_dcf_shadow publication 2010.12 2" xfId="22608" xr:uid="{1F2BB06D-F4E4-4DA7-8739-44AB8C88BE44}"/>
    <cellStyle name="_Comma_dcf_Synthese cumul 300910" xfId="22609" xr:uid="{1E8AE476-96CE-45A5-B851-F7B9FBA93FAF}"/>
    <cellStyle name="_Comma_dcf_Synthese cumul 300910 2" xfId="22610" xr:uid="{20B60F60-ABDD-48A5-9CA2-86B66BBF5D23}"/>
    <cellStyle name="_Comma_Exclusion Karma" xfId="22611" xr:uid="{542A2D55-DFFB-4193-B38D-002BBE8C0664}"/>
    <cellStyle name="_Comma_Exposition des titres souverains (zone euro) au 31.12.2011 V4" xfId="22612" xr:uid="{7EB241FA-37A2-4B93-84B9-96B98BF077C1}"/>
    <cellStyle name="_Comma_FCAR 364-day" xfId="22613" xr:uid="{ABBC9D3A-201A-4120-A71A-6FB8EDE56B3F}"/>
    <cellStyle name="_Comma_FCAR 364-day 2" xfId="22614" xr:uid="{6792858A-B6ED-400F-A699-857885E85878}"/>
    <cellStyle name="_Comma_FCAR 364-day 2 2" xfId="22615" xr:uid="{B6D89532-3917-43A7-9F3B-5A5A1E5BA015}"/>
    <cellStyle name="_Comma_FCAR 364-day 2 2 2" xfId="22616" xr:uid="{76E266C9-6437-42E2-A869-21133D613CAF}"/>
    <cellStyle name="_Comma_FCAR 364-day 2 3" xfId="22617" xr:uid="{E0D7C73E-E23C-4265-9C40-A6A94BA03AEF}"/>
    <cellStyle name="_Comma_FCAR 364-day 3" xfId="22618" xr:uid="{F33BF186-783A-44DC-83D5-420D73DB0535}"/>
    <cellStyle name="_Comma_FCAR 364-day 3 2" xfId="22619" xr:uid="{857602A7-28E8-4FB9-8D11-898B564BD68B}"/>
    <cellStyle name="_Comma_FCAR 364-day 4" xfId="22620" xr:uid="{95262DF9-197A-4F4C-8B31-10BAB02AF3F8}"/>
    <cellStyle name="_Comma_FCAR 5-year" xfId="22621" xr:uid="{DBBF6B2D-E1C9-4DFC-89AC-F531C70042F1}"/>
    <cellStyle name="_Comma_FCAR 5-year 2" xfId="22622" xr:uid="{FF63D6E4-A54C-4817-85F4-D8965DE42437}"/>
    <cellStyle name="_Comma_FCAR 5-year 2 2" xfId="22623" xr:uid="{66D00508-878D-4CBC-A447-CAF74B835B1E}"/>
    <cellStyle name="_Comma_FCAR 5-year 2 2 2" xfId="22624" xr:uid="{AE370A5C-F40F-4FED-9FE0-1111AE54D571}"/>
    <cellStyle name="_Comma_FCAR 5-year 2 3" xfId="22625" xr:uid="{7B5CAD8F-76D0-4C1F-8103-51D0E965E3A6}"/>
    <cellStyle name="_Comma_FCAR 5-year 3" xfId="22626" xr:uid="{C0909E35-67DD-42BC-8AC8-E98E192B5A9E}"/>
    <cellStyle name="_Comma_FCAR 5-year 3 2" xfId="22627" xr:uid="{D4D09F89-E6B3-479E-8283-0202CFD024E9}"/>
    <cellStyle name="_Comma_FCAR 5-year 4" xfId="22628" xr:uid="{00A00B75-D1F1-47E6-87A6-F41792206D4C}"/>
    <cellStyle name="_Comma_FCC Zeus" xfId="22629" xr:uid="{79B35981-435D-4567-85EE-73EE34A211C3}"/>
    <cellStyle name="_Comma_FCC Zeus 2" xfId="22630" xr:uid="{ABF001B7-9460-4ABE-809D-E78A455614C5}"/>
    <cellStyle name="_Comma_FCC Zeus 2 2" xfId="22631" xr:uid="{7AFAACAA-4707-4846-AFFF-D4394A17ADFC}"/>
    <cellStyle name="_Comma_FCC Zeus 2 2 2" xfId="22632" xr:uid="{CF21A153-C115-4012-9F4F-C6D5FC9946C0}"/>
    <cellStyle name="_Comma_FCC Zeus 2 3" xfId="22633" xr:uid="{C56E2797-DAC0-4856-A378-99A49E0FFE7B}"/>
    <cellStyle name="_Comma_FCC Zeus 3" xfId="22634" xr:uid="{573A945C-7F50-42F2-AE94-E3194256A5F7}"/>
    <cellStyle name="_Comma_FCC Zeus 3 2" xfId="22635" xr:uid="{CED928D5-59CD-4E08-B839-402CA44CC2C6}"/>
    <cellStyle name="_Comma_FCC Zeus 4" xfId="22636" xr:uid="{FD4433D9-79E5-49C8-BE58-ED0F42D390EC}"/>
    <cellStyle name="_Comma_Feuil1" xfId="22637" xr:uid="{B4679590-73C1-422B-B260-4C3E22122431}"/>
    <cellStyle name="_Comma_Feuil1 2" xfId="22638" xr:uid="{96A24F0A-7797-49BD-88AA-385CD743BAE5}"/>
    <cellStyle name="_Comma_Flagstar 2007-1A C AF4" xfId="22639" xr:uid="{40DE107B-09CE-4542-A589-5BECA07029BA}"/>
    <cellStyle name="_Comma_Flagstar 2007-1A C AF4 2" xfId="22640" xr:uid="{29A4B48A-E5A1-45C5-B26C-71E73516E0B1}"/>
    <cellStyle name="_Comma_Flagstar 2007-1A C AF4 2 2" xfId="22641" xr:uid="{6D564C31-1487-44CA-AFD0-39703ECBFD31}"/>
    <cellStyle name="_Comma_Flagstar 2007-1A C AF4 2 2 2" xfId="22642" xr:uid="{257A0E22-ED67-4724-941A-1A7DAE8743CC}"/>
    <cellStyle name="_Comma_Flagstar 2007-1A C AF4 2 3" xfId="22643" xr:uid="{B0FBF6EE-5982-4809-9E17-4B1B75796C53}"/>
    <cellStyle name="_Comma_Flagstar 2007-1A C AF4 3" xfId="22644" xr:uid="{84738F68-752B-4E16-BC6F-B1A57FDACCA7}"/>
    <cellStyle name="_Comma_Flagstar 2007-1A C AF4 3 2" xfId="22645" xr:uid="{87A9FCD8-7EB4-4B86-B80B-3BD4FAE50C47}"/>
    <cellStyle name="_Comma_Flagstar 2007-1A C AF4 4" xfId="22646" xr:uid="{46886CB4-DC73-48CA-9054-42FF14F24DD6}"/>
    <cellStyle name="_Comma_Gerard 1 -20 " xfId="22647" xr:uid="{657BC09C-E6E0-408C-99C7-C3CA56E7FA8A}"/>
    <cellStyle name="_Comma_Gerard 1 -20  2" xfId="22648" xr:uid="{591E79C0-4B07-4D0A-8C8D-8CF971692641}"/>
    <cellStyle name="_Comma_Gerard 1 -20  2 2" xfId="22649" xr:uid="{9CB0A36C-42D0-4763-8A09-81C7FA569BEE}"/>
    <cellStyle name="_Comma_Gerard 1 -20  2 2 2" xfId="22650" xr:uid="{ADB86F7E-DC4B-4CBD-A879-2A5668B6349E}"/>
    <cellStyle name="_Comma_Gerard 1 -20  2 3" xfId="22651" xr:uid="{E4C22B33-1B5F-4A83-B191-9C66BB8F4583}"/>
    <cellStyle name="_Comma_Gerard 1 -20  3" xfId="22652" xr:uid="{ABFF413C-4A28-4DF2-98D2-BE15224C0900}"/>
    <cellStyle name="_Comma_Gerard 1 -20  3 2" xfId="22653" xr:uid="{E1167530-5279-4F26-9C3D-F714EDB11047}"/>
    <cellStyle name="_Comma_Gerard 1 -20  4" xfId="22654" xr:uid="{7AB8C37D-8297-465C-943E-1855E5939244}"/>
    <cellStyle name="_Comma_Gerard 1 -20 _ABS Deal Tracer - Q3 2008" xfId="22655" xr:uid="{AF22833E-71A8-4501-8A4F-31B1DF421FD3}"/>
    <cellStyle name="_Comma_Gerard 1 -20 _ABS Deal Tracer - Q3 2008 2" xfId="22656" xr:uid="{084EB42E-D2D5-489C-A821-B79C3A390693}"/>
    <cellStyle name="_Comma_Gerard 1 -20 _ABS Deal Tracer - Q3 2008 2 2" xfId="22657" xr:uid="{9EEA7D8D-6C0E-46E1-89CE-480D000235B1}"/>
    <cellStyle name="_Comma_Gerard 1 -20 _ABS Deal Tracer - Q3 2008 2 2 2" xfId="22658" xr:uid="{FB97AA67-258B-441F-AA86-551E07C177B9}"/>
    <cellStyle name="_Comma_Gerard 1 -20 _ABS Deal Tracer - Q3 2008 2 3" xfId="22659" xr:uid="{46133611-E692-497A-AF48-953C24BC3168}"/>
    <cellStyle name="_Comma_Gerard 1 -20 _ABS Deal Tracer - Q3 2008 3" xfId="22660" xr:uid="{6EA9632D-C51D-4A6A-89DD-0145E29A044E}"/>
    <cellStyle name="_Comma_Gerard 1 -20 _ABS Deal Tracer - Q3 2008 3 2" xfId="22661" xr:uid="{573EC00F-AB13-48B8-8FE4-038B99E9856E}"/>
    <cellStyle name="_Comma_Gerard 1 -20 _ABS Deal Tracer - Q3 2008 4" xfId="22662" xr:uid="{2D140936-D1AD-4A46-B25A-F2A4839D163B}"/>
    <cellStyle name="_Comma_Gerard 1 -20 _Aerium - Chester" xfId="22663" xr:uid="{4AB0BFDC-66BB-400F-A1AD-7A8C07084026}"/>
    <cellStyle name="_Comma_Gerard 1 -20 _Aerium - Chester 2" xfId="22664" xr:uid="{93EF3885-3751-4967-AB82-0B81392CD844}"/>
    <cellStyle name="_Comma_Gerard 1 -20 _Aerium - Chester 2 2" xfId="22665" xr:uid="{DA34A3B5-CD3B-47DD-83B1-6230D39F8797}"/>
    <cellStyle name="_Comma_Gerard 1 -20 _Aerium - Chester 2 2 2" xfId="22666" xr:uid="{A6581ECF-463D-4136-AB4D-4D3342F444FF}"/>
    <cellStyle name="_Comma_Gerard 1 -20 _Aerium - Chester 2 3" xfId="22667" xr:uid="{200977F8-085B-4051-95E0-A39B41E31D78}"/>
    <cellStyle name="_Comma_Gerard 1 -20 _Aerium - Chester 3" xfId="22668" xr:uid="{64751CBE-2BF1-4F7D-8D8B-F7B5F2D18EAF}"/>
    <cellStyle name="_Comma_Gerard 1 -20 _Aerium - Chester 3 2" xfId="22669" xr:uid="{564E9646-39DF-47DD-92D4-C48A6B7D0AA6}"/>
    <cellStyle name="_Comma_Gerard 1 -20 _Aerium - Chester 4" xfId="22670" xr:uid="{E4683C49-B3A1-4096-8235-BDFEFDEF6C72}"/>
    <cellStyle name="_Comma_Gerard 1 -20 _Aerium - Mercoeur" xfId="22671" xr:uid="{7AFFC3D7-C5EA-40AE-B14E-F75130BD06B0}"/>
    <cellStyle name="_Comma_Gerard 1 -20 _Aerium - Mercoeur 2" xfId="22672" xr:uid="{28D18E89-1788-4418-871C-CA7CA43A922A}"/>
    <cellStyle name="_Comma_Gerard 1 -20 _Aerium - Mercoeur 2 2" xfId="22673" xr:uid="{F068F2D6-3437-4AAA-9C99-967627340361}"/>
    <cellStyle name="_Comma_Gerard 1 -20 _Aerium - Mercoeur 2 2 2" xfId="22674" xr:uid="{5569F00F-A5FC-4C04-BB67-66F7107A2503}"/>
    <cellStyle name="_Comma_Gerard 1 -20 _Aerium - Mercoeur 2 3" xfId="22675" xr:uid="{DF9E5E3E-633B-402B-A292-774F0C7A6F9B}"/>
    <cellStyle name="_Comma_Gerard 1 -20 _Aerium - Mercoeur 3" xfId="22676" xr:uid="{7EF7638B-4BA5-4777-8837-2D859E41CC7A}"/>
    <cellStyle name="_Comma_Gerard 1 -20 _Aerium - Mercoeur 3 2" xfId="22677" xr:uid="{6155C6AE-582E-4099-947F-EAB77E6D7FD5}"/>
    <cellStyle name="_Comma_Gerard 1 -20 _Aerium - Mercoeur 4" xfId="22678" xr:uid="{4CAAB9C3-8403-41E4-AF80-04B56C2EDEE5}"/>
    <cellStyle name="_Comma_Gerard 1 -20 _Babcock &amp; Brown Air Funding I" xfId="22679" xr:uid="{C1F83530-12C1-457C-B666-B06A23DD91A1}"/>
    <cellStyle name="_Comma_Gerard 1 -20 _Babcock &amp; Brown Air Funding I 2" xfId="22680" xr:uid="{64527FF7-5504-4179-891C-25A0138C46A7}"/>
    <cellStyle name="_Comma_Gerard 1 -20 _Babcock &amp; Brown Air Funding I 2 2" xfId="22681" xr:uid="{0CDED85B-2E70-407D-BC23-E3096309F8F1}"/>
    <cellStyle name="_Comma_Gerard 1 -20 _Babcock &amp; Brown Air Funding I 2 2 2" xfId="22682" xr:uid="{97ADF453-7DC9-4BF6-97CD-5F6E8C527EA2}"/>
    <cellStyle name="_Comma_Gerard 1 -20 _Babcock &amp; Brown Air Funding I 2 3" xfId="22683" xr:uid="{64B97AF9-A202-4CEA-942F-36330B240107}"/>
    <cellStyle name="_Comma_Gerard 1 -20 _Babcock &amp; Brown Air Funding I 3" xfId="22684" xr:uid="{1A9AF1F6-D481-4E0B-9AF9-1055433343E9}"/>
    <cellStyle name="_Comma_Gerard 1 -20 _Babcock &amp; Brown Air Funding I 3 2" xfId="22685" xr:uid="{2F144202-7CE3-4910-9DEC-0EF3FC0CF094}"/>
    <cellStyle name="_Comma_Gerard 1 -20 _Babcock &amp; Brown Air Funding I 4" xfId="22686" xr:uid="{5203D6D9-AE5B-482B-B583-1B2014FD0354}"/>
    <cellStyle name="_Comma_Gerard 1 -20 _FCAR 364-day" xfId="22687" xr:uid="{BA88B657-95A8-470A-8A7E-38784B14E388}"/>
    <cellStyle name="_Comma_Gerard 1 -20 _FCAR 364-day 2" xfId="22688" xr:uid="{A72181B6-90C0-4751-9CCB-949379EEBB63}"/>
    <cellStyle name="_Comma_Gerard 1 -20 _FCAR 364-day 2 2" xfId="22689" xr:uid="{34B8958A-2B95-4742-A6FB-7F4AC3DE03E1}"/>
    <cellStyle name="_Comma_Gerard 1 -20 _FCAR 364-day 2 2 2" xfId="22690" xr:uid="{EA77E32C-D1CD-4FBA-91B0-DC4963533643}"/>
    <cellStyle name="_Comma_Gerard 1 -20 _FCAR 364-day 2 3" xfId="22691" xr:uid="{4AA04147-6DD5-45A6-9C43-F8D369F2F1F8}"/>
    <cellStyle name="_Comma_Gerard 1 -20 _FCAR 364-day 3" xfId="22692" xr:uid="{DA930367-7189-40B8-9882-2E23FA1BAD96}"/>
    <cellStyle name="_Comma_Gerard 1 -20 _FCAR 364-day 3 2" xfId="22693" xr:uid="{23BE4B40-5DE2-4896-99AB-00C9099FDB57}"/>
    <cellStyle name="_Comma_Gerard 1 -20 _FCAR 364-day 4" xfId="22694" xr:uid="{170FF251-3BE6-4659-B838-5522E06AB627}"/>
    <cellStyle name="_Comma_Gerard 1 -20 _FCAR 5-year" xfId="22695" xr:uid="{AD591231-4882-448E-AD30-4078EC68156B}"/>
    <cellStyle name="_Comma_Gerard 1 -20 _FCAR 5-year 2" xfId="22696" xr:uid="{D0C54842-E873-401D-A595-13BC78D161A2}"/>
    <cellStyle name="_Comma_Gerard 1 -20 _FCAR 5-year 2 2" xfId="22697" xr:uid="{977EC8F9-66A9-472C-A0D1-918EA6D13F8F}"/>
    <cellStyle name="_Comma_Gerard 1 -20 _FCAR 5-year 2 2 2" xfId="22698" xr:uid="{2478C6BE-30F0-4DC3-BF41-210DE831C90E}"/>
    <cellStyle name="_Comma_Gerard 1 -20 _FCAR 5-year 2 3" xfId="22699" xr:uid="{4FAFB1F1-1141-480E-A305-9D133E9FE49D}"/>
    <cellStyle name="_Comma_Gerard 1 -20 _FCAR 5-year 3" xfId="22700" xr:uid="{7CBF5CBA-C1D3-426F-AB72-E1FAC2EA3AB5}"/>
    <cellStyle name="_Comma_Gerard 1 -20 _FCAR 5-year 3 2" xfId="22701" xr:uid="{FB85F052-B2B4-493B-AB74-CAAD92A74001}"/>
    <cellStyle name="_Comma_Gerard 1 -20 _FCAR 5-year 4" xfId="22702" xr:uid="{F753CAD2-DEB6-4C85-989C-DFBE2ED657D2}"/>
    <cellStyle name="_Comma_Gerard 1 -20 _FCC Zeus" xfId="22703" xr:uid="{0B285F51-D2FB-400A-9AA3-7C42FCBCF33D}"/>
    <cellStyle name="_Comma_Gerard 1 -20 _FCC Zeus 2" xfId="22704" xr:uid="{6608CF50-7757-4282-B2C1-F490DB61CC5E}"/>
    <cellStyle name="_Comma_Gerard 1 -20 _FCC Zeus 2 2" xfId="22705" xr:uid="{21ACA875-D964-460C-841A-72ABE9648A1B}"/>
    <cellStyle name="_Comma_Gerard 1 -20 _FCC Zeus 2 2 2" xfId="22706" xr:uid="{101A989D-E2B0-46F5-823C-C9E3BF23D006}"/>
    <cellStyle name="_Comma_Gerard 1 -20 _FCC Zeus 2 3" xfId="22707" xr:uid="{6C5200DC-83D6-4761-9B16-0F534A6D36AF}"/>
    <cellStyle name="_Comma_Gerard 1 -20 _FCC Zeus 3" xfId="22708" xr:uid="{E68795AD-7565-4DEB-A58F-BB96447E0728}"/>
    <cellStyle name="_Comma_Gerard 1 -20 _FCC Zeus 3 2" xfId="22709" xr:uid="{7B9BE257-5D94-44EA-9A2D-7D6650D25250}"/>
    <cellStyle name="_Comma_Gerard 1 -20 _FCC Zeus 4" xfId="22710" xr:uid="{2A06FFEA-06D1-46A9-82D5-7AADBF110F59}"/>
    <cellStyle name="_Comma_Gerard 1 -20 _Flagstar 2007-1A C AF4" xfId="22711" xr:uid="{AA176093-C25F-499F-9225-C1D43B0072F0}"/>
    <cellStyle name="_Comma_Gerard 1 -20 _Flagstar 2007-1A C AF4 2" xfId="22712" xr:uid="{F0BC0DC3-1952-4375-A377-054A0F934F0B}"/>
    <cellStyle name="_Comma_Gerard 1 -20 _Flagstar 2007-1A C AF4 2 2" xfId="22713" xr:uid="{7B88FC33-CC68-4C6D-9CC9-C862442BBB3D}"/>
    <cellStyle name="_Comma_Gerard 1 -20 _Flagstar 2007-1A C AF4 2 2 2" xfId="22714" xr:uid="{EC7FAED7-2A0D-4798-B11E-116933AFE236}"/>
    <cellStyle name="_Comma_Gerard 1 -20 _Flagstar 2007-1A C AF4 2 3" xfId="22715" xr:uid="{4C5ABD91-6DFD-4D2F-97D6-0C543608346C}"/>
    <cellStyle name="_Comma_Gerard 1 -20 _Flagstar 2007-1A C AF4 3" xfId="22716" xr:uid="{BF9BC589-4A3C-4096-89D7-D1959101D9CE}"/>
    <cellStyle name="_Comma_Gerard 1 -20 _Flagstar 2007-1A C AF4 3 2" xfId="22717" xr:uid="{FF8C4284-B06B-41F0-8911-B9E63C7AE469}"/>
    <cellStyle name="_Comma_Gerard 1 -20 _Flagstar 2007-1A C AF4 4" xfId="22718" xr:uid="{57791918-0875-4669-A8F0-80B0D639B78F}"/>
    <cellStyle name="_Comma_Gerard 1 -20 _ItalFinance SV2" xfId="22719" xr:uid="{A664848D-0E3A-4B96-8530-1D62ACAFAB80}"/>
    <cellStyle name="_Comma_Gerard 1 -20 _ItalFinance SV2 2" xfId="22720" xr:uid="{DF9AF492-44AD-49C8-BAFC-9C17310A8B0F}"/>
    <cellStyle name="_Comma_Gerard 1 -20 _ItalFinance SV2 2 2" xfId="22721" xr:uid="{9D53CA39-D3AA-4552-A442-C06C75CAE935}"/>
    <cellStyle name="_Comma_Gerard 1 -20 _ItalFinance SV2 2 2 2" xfId="22722" xr:uid="{FCA55747-EB66-45FA-AFAC-EE00BEDDE8A3}"/>
    <cellStyle name="_Comma_Gerard 1 -20 _ItalFinance SV2 2 3" xfId="22723" xr:uid="{18E7D827-F0D8-424F-BDEC-E2B1B8836613}"/>
    <cellStyle name="_Comma_Gerard 1 -20 _ItalFinance SV2 3" xfId="22724" xr:uid="{A4C3E948-5416-48BC-900A-35EEB534C00F}"/>
    <cellStyle name="_Comma_Gerard 1 -20 _ItalFinance SV2 3 2" xfId="22725" xr:uid="{0917CE22-A609-4026-B71C-62355E171A42}"/>
    <cellStyle name="_Comma_Gerard 1 -20 _ItalFinance SV2 4" xfId="22726" xr:uid="{F38E6E66-5752-4A6A-A80B-5CB59B6ED58A}"/>
    <cellStyle name="_Comma_Gerard 1 -20 _Meliadi SaRL" xfId="22727" xr:uid="{14BED894-A89A-4EE8-A2D3-2B56ED00766C}"/>
    <cellStyle name="_Comma_Gerard 1 -20 _Meliadi SaRL 2" xfId="22728" xr:uid="{D53B659D-64A6-43FD-B3B4-14979331E8FE}"/>
    <cellStyle name="_Comma_Gerard 1 -20 _Meliadi SaRL 2 2" xfId="22729" xr:uid="{D86600D5-6970-4E10-969A-19115C9258B6}"/>
    <cellStyle name="_Comma_Gerard 1 -20 _Meliadi SaRL 2 2 2" xfId="22730" xr:uid="{508C70C3-9BE2-4877-951E-8BB80557518B}"/>
    <cellStyle name="_Comma_Gerard 1 -20 _Meliadi SaRL 2 3" xfId="22731" xr:uid="{F3A9A9AA-67F1-44AD-8652-D5085BEC8219}"/>
    <cellStyle name="_Comma_Gerard 1 -20 _Meliadi SaRL 3" xfId="22732" xr:uid="{22F5CB12-C8C9-42D3-B78A-43032AB150A6}"/>
    <cellStyle name="_Comma_Gerard 1 -20 _Meliadi SaRL 3 2" xfId="22733" xr:uid="{BAB3E4B0-37CD-4F85-9076-8F56DE0A336B}"/>
    <cellStyle name="_Comma_Gerard 1 -20 _Meliadi SaRL 4" xfId="22734" xr:uid="{66D3385A-635F-4D9B-934F-2879F3090E35}"/>
    <cellStyle name="_Comma_Gerard 1 -20 _Sheet1" xfId="22735" xr:uid="{1B07B462-D7CE-4CD0-89F9-03FB89EA454F}"/>
    <cellStyle name="_Comma_Gerard 1 -20 _Sheet1 2" xfId="22736" xr:uid="{10EE612D-3766-454A-8201-3A34871EECCA}"/>
    <cellStyle name="_Comma_Gerard 1 -20 _Sheet1 2 2" xfId="22737" xr:uid="{B9381147-133A-4A87-BB28-02A59B9DE21C}"/>
    <cellStyle name="_Comma_Gerard 1 -20 _Sheet1 2 2 2" xfId="22738" xr:uid="{B209B60A-CFFA-4FCB-A649-72180262D910}"/>
    <cellStyle name="_Comma_Gerard 1 -20 _Sheet1 2 3" xfId="22739" xr:uid="{4CC0A216-D371-4194-B329-965507FA726D}"/>
    <cellStyle name="_Comma_Gerard 1 -20 _Sheet1 3" xfId="22740" xr:uid="{3615ABF4-EFD5-48B0-BBB2-6BE0D0404AE3}"/>
    <cellStyle name="_Comma_Gerard 1 -20 _Sheet1 3 2" xfId="22741" xr:uid="{D170F9D6-627F-4261-9B33-FC71619366BE}"/>
    <cellStyle name="_Comma_Gerard 1 -20 _Sheet1 4" xfId="22742" xr:uid="{B6AE0FC5-E02B-4168-99B4-0052204D7DB2}"/>
    <cellStyle name="_Comma_Gerard 1 -20 _Template" xfId="22743" xr:uid="{46859B29-CC95-46BC-B43E-C1C9A4FD47DD}"/>
    <cellStyle name="_Comma_Gerard 1 -20 _Template 2" xfId="22744" xr:uid="{C6D22ED9-9859-44A7-91C8-2D4699DA946D}"/>
    <cellStyle name="_Comma_Gerard 1 -20 _Template 2 2" xfId="22745" xr:uid="{E203F53A-E8FE-4D65-A071-D5A7651B3C3E}"/>
    <cellStyle name="_Comma_Gerard 1 -20 _Template 2 2 2" xfId="22746" xr:uid="{F2F2DCE5-9D73-4F99-81AE-E1BACD3A4990}"/>
    <cellStyle name="_Comma_Gerard 1 -20 _Template 2 3" xfId="22747" xr:uid="{08BFA1D9-F3BE-4AF2-B438-1DA7997EF8E2}"/>
    <cellStyle name="_Comma_Gerard 1 -20 _Template 3" xfId="22748" xr:uid="{FE8B5F06-BF61-46FF-A953-92899F5FCB60}"/>
    <cellStyle name="_Comma_Gerard 1 -20 _Template 3 2" xfId="22749" xr:uid="{C899FB19-67AA-4CAA-A17A-97B3B4B6C1CF}"/>
    <cellStyle name="_Comma_Gerard 1 -20 _Template 4" xfId="22750" xr:uid="{47D1295E-154F-43A6-BE55-CFDA31FCEFC6}"/>
    <cellStyle name="_Comma_Industrial Plan_Datafile_15092009_without mecanical" xfId="22751" xr:uid="{7EA697B8-DB2D-49F9-8578-3AD60811C89F}"/>
    <cellStyle name="_Comma_ItalFinance SV2" xfId="22752" xr:uid="{A86858BE-5229-4D3F-9B6F-936C8511AA74}"/>
    <cellStyle name="_Comma_ItalFinance SV2 2" xfId="22753" xr:uid="{341C425E-55CF-43E2-841C-C1E7C8F9038D}"/>
    <cellStyle name="_Comma_ItalFinance SV2 2 2" xfId="22754" xr:uid="{400DA4D8-49B9-40C6-8FCD-EA694D5E2F9A}"/>
    <cellStyle name="_Comma_ItalFinance SV2 2 2 2" xfId="22755" xr:uid="{10DC708E-046B-40AF-87B5-115F4B579DDB}"/>
    <cellStyle name="_Comma_ItalFinance SV2 2 3" xfId="22756" xr:uid="{9BD3788A-79A2-48B2-AC08-D8ABCCB5E132}"/>
    <cellStyle name="_Comma_ItalFinance SV2 3" xfId="22757" xr:uid="{3852E632-6016-49CF-8BFC-68BC9972891F}"/>
    <cellStyle name="_Comma_ItalFinance SV2 3 2" xfId="22758" xr:uid="{2D7B560B-DD16-46AD-B065-523C698C04E9}"/>
    <cellStyle name="_Comma_ItalFinance SV2 4" xfId="22759" xr:uid="{B8937651-1873-4A8A-BC65-B48C0C851A1B}"/>
    <cellStyle name="_Comma_LBO (Post IM)" xfId="22760" xr:uid="{7639CE74-4338-4A6A-8F6F-B1FE226DFDC0}"/>
    <cellStyle name="_Comma_LBO (Post IM) 2" xfId="22761" xr:uid="{6D14D537-9A3A-482E-BE21-CBC489257459}"/>
    <cellStyle name="_Comma_LBO (Post IM) 3" xfId="22762" xr:uid="{CB8E3DBA-AE75-42DC-B846-2C05523583B2}"/>
    <cellStyle name="_Comma_LBO (Post IM)_shadow publication 2010.12" xfId="22763" xr:uid="{41459F7C-14D2-47A5-BF8F-E15BB0B22131}"/>
    <cellStyle name="_Comma_LBO (Post IM)_shadow publication 2010.12 2" xfId="22764" xr:uid="{9C7A3DB6-56AB-4043-A153-6B0C50D26F01}"/>
    <cellStyle name="_Comma_LBO (Post IM)_Synthese cumul 300910" xfId="22765" xr:uid="{CCE86F9D-FCDE-4CC5-9AAA-6F5EF7413088}"/>
    <cellStyle name="_Comma_LBO (Post IM)_Synthese cumul 300910 2" xfId="22766" xr:uid="{EC68D5EF-C3B8-4BAF-B160-51FFAB464ED8}"/>
    <cellStyle name="_Comma_Meliadi SaRL" xfId="22767" xr:uid="{33BAC844-AF6E-4B33-8615-3D6D8AB2230E}"/>
    <cellStyle name="_Comma_Meliadi SaRL 2" xfId="22768" xr:uid="{223BA5FC-F91B-460A-BAFC-0566B768BD3C}"/>
    <cellStyle name="_Comma_Meliadi SaRL 2 2" xfId="22769" xr:uid="{DD14132C-E754-41C8-B835-5CA1D06B5109}"/>
    <cellStyle name="_Comma_Meliadi SaRL 2 2 2" xfId="22770" xr:uid="{2CBFFEEA-DD8D-4095-BBE9-F80A06DCBA65}"/>
    <cellStyle name="_Comma_Meliadi SaRL 2 3" xfId="22771" xr:uid="{D087A0A5-ACB8-413C-944A-705E5088FB7C}"/>
    <cellStyle name="_Comma_Meliadi SaRL 3" xfId="22772" xr:uid="{78527AC9-2B69-4EE1-A3A4-38079A54E294}"/>
    <cellStyle name="_Comma_Meliadi SaRL 3 2" xfId="22773" xr:uid="{DA4B53D2-5AA1-4362-BED4-8A8E59665F25}"/>
    <cellStyle name="_Comma_Meliadi SaRL 4" xfId="22774" xr:uid="{C67822CD-487C-45C6-85EB-504E349F1BFF}"/>
    <cellStyle name="_Comma_Prepayment-WAL Assumptions" xfId="22775" xr:uid="{219D7C75-A129-4AE2-A265-E0C6E59B33E3}"/>
    <cellStyle name="_Comma_Queen III - PPA reversal Banking Book - 090630" xfId="22776" xr:uid="{612E52E7-353A-422B-99C6-9BD72D3FC34C}"/>
    <cellStyle name="_Comma_Queen III - PPA reversal Banking Book - 090630 2" xfId="22777" xr:uid="{223EAAEE-8302-471C-9E9D-48E5DA63B87B}"/>
    <cellStyle name="_Comma_Queen III - PPA reversal Banking Book - 090630 3" xfId="22778" xr:uid="{EADE53E2-C527-4B94-9243-EC42BAF78B21}"/>
    <cellStyle name="_Comma_Queen III - PPA reversal Banking Book - 090630_21h" xfId="22779" xr:uid="{1B0BE845-988C-42AD-A558-F0AD68F83DB8}"/>
    <cellStyle name="_Comma_Queen III - PPA reversal Banking Book - 090630_21h 2" xfId="22780" xr:uid="{E22F46FA-B507-4CCD-A2B7-E070DBEDA19D}"/>
    <cellStyle name="_Comma_Queen III - PPA reversal Banking Book - 090630_Feuil1" xfId="22781" xr:uid="{88B2BE34-5929-402E-9B11-24F4CECF4A45}"/>
    <cellStyle name="_Comma_Queen III - PPA reversal Banking Book - 090630_Feuil1 2" xfId="22782" xr:uid="{143E34FD-A6F0-42FD-9BE0-F68570541316}"/>
    <cellStyle name="_Comma_Queen III - PPA reversal Banking Book - 090708h" xfId="22783" xr:uid="{7EC24922-88E6-4F32-A661-F836BFE408A9}"/>
    <cellStyle name="_Comma_Queen III - PPA reversal Banking Book - 090708h 2" xfId="22784" xr:uid="{157ECB01-8CF9-46FC-B7B5-9AF5C6FAD3F2}"/>
    <cellStyle name="_Comma_Queen III - PPA reversal Banking Book - 090709 12h vm pour databook" xfId="22785" xr:uid="{443ECD22-2E13-48EE-8F4D-E852784C4AAB}"/>
    <cellStyle name="_Comma_Queen III - PPA reversal Banking Book - 090709 12h vm pour databook 2" xfId="22786" xr:uid="{4148E1DA-E3C1-4EEF-8E49-0EE41ED93A29}"/>
    <cellStyle name="_Comma_Queen III - PPA reversal Banking Book - 090709 12h vm pour databook 3" xfId="22787" xr:uid="{BC349653-F06D-41CA-9380-421DF000BB1C}"/>
    <cellStyle name="_Comma_Queen III - Rationalisation des Issued Debts - 090723" xfId="22788" xr:uid="{86A29C8B-C17E-452A-899E-65CC23B7588F}"/>
    <cellStyle name="_Comma_Queen III - Rationalisation des Issued Debts - 090723 2" xfId="22789" xr:uid="{B93CFAF4-3FD8-4E59-8A40-104E8DB89ADF}"/>
    <cellStyle name="_Comma_RApres 4.02.02" xfId="22790" xr:uid="{E6487C94-39C3-4D72-86A0-D69D1146FF4A}"/>
    <cellStyle name="_Comma_shadow publication 2010.12" xfId="22791" xr:uid="{9FA29539-1712-4A04-BDD8-D9D775F049F3}"/>
    <cellStyle name="_Comma_shadow publication 2010.12 2" xfId="22792" xr:uid="{97580187-F262-4CF1-B641-69A021E0EFCC}"/>
    <cellStyle name="_Comma_Sheet1" xfId="22793" xr:uid="{40F50F10-3546-47D6-A761-CC1928D8FBC0}"/>
    <cellStyle name="_Comma_Sheet1 2" xfId="22794" xr:uid="{B9ABAB8E-BCBF-4C9D-99DE-E0A7F76988D4}"/>
    <cellStyle name="_Comma_Sheet1 2 2" xfId="22795" xr:uid="{245F7F83-7A6F-4C5A-83A4-2B8CF21B28B7}"/>
    <cellStyle name="_Comma_Sheet1 2 2 2" xfId="22796" xr:uid="{E928BBBA-DC6E-4367-BCA0-845F1070E144}"/>
    <cellStyle name="_Comma_Sheet1 2 3" xfId="22797" xr:uid="{B5852B8E-8C14-40F1-AA8A-00ED85C36D9A}"/>
    <cellStyle name="_Comma_Sheet1 3" xfId="22798" xr:uid="{4AC7C59C-87A1-4BF7-A467-71F6961C8E91}"/>
    <cellStyle name="_Comma_Sheet1 3 2" xfId="22799" xr:uid="{AD77A95B-65AA-4E4D-894E-7266D17E6CE1}"/>
    <cellStyle name="_Comma_Sheet1 4" xfId="22800" xr:uid="{464B2639-047D-48C8-869A-C43A16DA4D35}"/>
    <cellStyle name="_Comma_Synthese cumul 300910" xfId="22801" xr:uid="{A88840DC-075E-4AFB-A72D-03C737E3A830}"/>
    <cellStyle name="_Comma_Synthese cumul 300910 2" xfId="22802" xr:uid="{59F69C3F-BA61-4494-9139-C55DB00EF382}"/>
    <cellStyle name="_Comma_Template" xfId="22803" xr:uid="{6C74FCC2-773D-400F-889A-857A87793ED3}"/>
    <cellStyle name="_Comma_Template 2" xfId="22804" xr:uid="{755BA2D7-CB43-4058-8BDD-169F932CEC71}"/>
    <cellStyle name="_Comma_Template 2 2" xfId="22805" xr:uid="{AD448C43-0B93-4777-9C51-B466684BA4F5}"/>
    <cellStyle name="_Comma_Template 2 2 2" xfId="22806" xr:uid="{7509D0F3-7736-4F98-B5EC-A203B80BB185}"/>
    <cellStyle name="_Comma_Template 2 3" xfId="22807" xr:uid="{4B38B769-8E01-4240-A664-DFBE4FBFA6FA}"/>
    <cellStyle name="_Comma_Template 3" xfId="22808" xr:uid="{8F2ADEE9-D9A7-43E5-950B-A21726DDA665}"/>
    <cellStyle name="_Comma_Template 3 2" xfId="22809" xr:uid="{2C832DD7-705B-44F5-AB3D-7F4272371544}"/>
    <cellStyle name="_Comma_Template 4" xfId="22810" xr:uid="{0735B399-1469-44C9-9924-A11DCF12E854}"/>
    <cellStyle name="_Comma_Tenants &amp; Costs" xfId="22811" xr:uid="{02988A44-56F8-4AAE-B1B1-AED8E489F2E4}"/>
    <cellStyle name="_Comma_Tenants &amp; Costs 2" xfId="22812" xr:uid="{BC86A74B-FDBC-47FF-A89A-22F23BE8C338}"/>
    <cellStyle name="_Comma_Tenants &amp; Costs 2 2" xfId="22813" xr:uid="{8D9A7052-9B2F-410F-9D8D-ADB90506E6CD}"/>
    <cellStyle name="_Comma_Tenants &amp; Costs 2 2 2" xfId="22814" xr:uid="{98BBB31F-CF06-4C3B-9E39-4A2E60E32F1E}"/>
    <cellStyle name="_Comma_Tenants &amp; Costs 2 3" xfId="22815" xr:uid="{10E9EC10-3EAF-4CD0-B22B-ED1758E87564}"/>
    <cellStyle name="_Comma_Tenants &amp; Costs 3" xfId="22816" xr:uid="{FC9C50DE-A4AB-4D96-AF33-04D9135E987F}"/>
    <cellStyle name="_Comma_Tenants &amp; Costs 3 2" xfId="22817" xr:uid="{C43173D2-7261-4EC1-AFCB-E0B27556667A}"/>
    <cellStyle name="_Comma_Tenants &amp; Costs 4" xfId="22818" xr:uid="{3F976DDE-7CF8-4DAD-B7C8-ABE90277B5C4}"/>
    <cellStyle name="_Comma_Tenants &amp; Costs_ABS Deal Tracer - Q3 2008" xfId="22819" xr:uid="{B6647A0B-83B1-422C-8E2A-9B3276BD3F57}"/>
    <cellStyle name="_Comma_Tenants &amp; Costs_ABS Deal Tracer - Q3 2008 2" xfId="22820" xr:uid="{4954BDC1-6F8D-4208-B3EE-0F5F9C91AC2F}"/>
    <cellStyle name="_Comma_Tenants &amp; Costs_ABS Deal Tracer - Q3 2008 2 2" xfId="22821" xr:uid="{A4ED8E36-6C26-4B46-9198-85A516865791}"/>
    <cellStyle name="_Comma_Tenants &amp; Costs_ABS Deal Tracer - Q3 2008 2 2 2" xfId="22822" xr:uid="{1DAE7D00-DB7C-4565-AB45-C253B2EEFC19}"/>
    <cellStyle name="_Comma_Tenants &amp; Costs_ABS Deal Tracer - Q3 2008 2 3" xfId="22823" xr:uid="{021BF037-62C8-4A6E-819F-044261C08BC5}"/>
    <cellStyle name="_Comma_Tenants &amp; Costs_ABS Deal Tracer - Q3 2008 3" xfId="22824" xr:uid="{14C2E6E3-984E-4091-AFEF-DADD1BB65866}"/>
    <cellStyle name="_Comma_Tenants &amp; Costs_ABS Deal Tracer - Q3 2008 3 2" xfId="22825" xr:uid="{95BB1D24-4756-49AC-99B9-EE466B220E68}"/>
    <cellStyle name="_Comma_Tenants &amp; Costs_ABS Deal Tracer - Q3 2008 4" xfId="22826" xr:uid="{F4635FD1-D446-496D-9019-278F00EF5549}"/>
    <cellStyle name="_Comma_Tenants &amp; Costs_Aerium - Chester" xfId="22827" xr:uid="{E22D6372-9A93-4790-8237-38030ECAFD4C}"/>
    <cellStyle name="_Comma_Tenants &amp; Costs_Aerium - Chester 2" xfId="22828" xr:uid="{61F238B9-C76D-4AE6-8BC6-80B1BDABE260}"/>
    <cellStyle name="_Comma_Tenants &amp; Costs_Aerium - Chester 2 2" xfId="22829" xr:uid="{7F0C037B-6057-4512-8CEA-7583D4A10131}"/>
    <cellStyle name="_Comma_Tenants &amp; Costs_Aerium - Chester 2 2 2" xfId="22830" xr:uid="{55FE807C-997E-44DB-9AD5-8C1568C77D83}"/>
    <cellStyle name="_Comma_Tenants &amp; Costs_Aerium - Chester 2 3" xfId="22831" xr:uid="{908516EC-C761-4211-AE70-FAD0988BABEF}"/>
    <cellStyle name="_Comma_Tenants &amp; Costs_Aerium - Chester 3" xfId="22832" xr:uid="{2A6C4279-18EF-4F9C-816C-D2B8D7AC64C4}"/>
    <cellStyle name="_Comma_Tenants &amp; Costs_Aerium - Chester 3 2" xfId="22833" xr:uid="{23A07A6D-6041-4223-83D9-03EA08F4E044}"/>
    <cellStyle name="_Comma_Tenants &amp; Costs_Aerium - Chester 4" xfId="22834" xr:uid="{F3F0651F-AEC2-4B80-A180-B8E78B1E8A5F}"/>
    <cellStyle name="_Comma_Tenants &amp; Costs_Aerium - Mercoeur" xfId="22835" xr:uid="{BB05724E-9472-4C2A-9FBD-0C2455664034}"/>
    <cellStyle name="_Comma_Tenants &amp; Costs_Aerium - Mercoeur 2" xfId="22836" xr:uid="{6DE98F3F-1CFF-4B8D-89E5-E7895782E666}"/>
    <cellStyle name="_Comma_Tenants &amp; Costs_Aerium - Mercoeur 2 2" xfId="22837" xr:uid="{1D6C6B43-B092-40F8-8D3B-3FC0CF69EBC7}"/>
    <cellStyle name="_Comma_Tenants &amp; Costs_Aerium - Mercoeur 2 2 2" xfId="22838" xr:uid="{F5DD25D1-AB90-4CD4-8211-267E4E313B44}"/>
    <cellStyle name="_Comma_Tenants &amp; Costs_Aerium - Mercoeur 2 3" xfId="22839" xr:uid="{837B7838-76C0-4B3F-8A9C-1E1D2C4400AA}"/>
    <cellStyle name="_Comma_Tenants &amp; Costs_Aerium - Mercoeur 3" xfId="22840" xr:uid="{220F62C6-2644-4969-91F6-0D4DF354FD6E}"/>
    <cellStyle name="_Comma_Tenants &amp; Costs_Aerium - Mercoeur 3 2" xfId="22841" xr:uid="{C8E42DE3-DC5D-4F86-A045-E675E33BBF54}"/>
    <cellStyle name="_Comma_Tenants &amp; Costs_Aerium - Mercoeur 4" xfId="22842" xr:uid="{2E90E96D-1346-4C5B-BCD5-CE0B8F60DA14}"/>
    <cellStyle name="_Comma_Tenants &amp; Costs_Babcock &amp; Brown Air Funding I" xfId="22843" xr:uid="{F4BF2A91-DD85-43A6-AC12-70098E6AD0A3}"/>
    <cellStyle name="_Comma_Tenants &amp; Costs_Babcock &amp; Brown Air Funding I 2" xfId="22844" xr:uid="{07B980D0-E452-439D-90E2-56E8B3F8C3CA}"/>
    <cellStyle name="_Comma_Tenants &amp; Costs_Babcock &amp; Brown Air Funding I 2 2" xfId="22845" xr:uid="{DD40D1E0-6531-4543-895D-FD6AC417BB5A}"/>
    <cellStyle name="_Comma_Tenants &amp; Costs_Babcock &amp; Brown Air Funding I 2 2 2" xfId="22846" xr:uid="{028D72A8-3A50-48E1-A571-8B0E5436ED38}"/>
    <cellStyle name="_Comma_Tenants &amp; Costs_Babcock &amp; Brown Air Funding I 2 3" xfId="22847" xr:uid="{0880CE38-00E7-4174-BB17-586125F27711}"/>
    <cellStyle name="_Comma_Tenants &amp; Costs_Babcock &amp; Brown Air Funding I 3" xfId="22848" xr:uid="{C4E6000E-BA32-4578-B80C-FF1D1237D27C}"/>
    <cellStyle name="_Comma_Tenants &amp; Costs_Babcock &amp; Brown Air Funding I 3 2" xfId="22849" xr:uid="{4C7FB50F-F32B-4A2B-98A7-DD426BE1DBC8}"/>
    <cellStyle name="_Comma_Tenants &amp; Costs_Babcock &amp; Brown Air Funding I 4" xfId="22850" xr:uid="{C04750D6-0106-4EC9-9480-349724C1F155}"/>
    <cellStyle name="_Comma_Tenants &amp; Costs_FCAR 364-day" xfId="22851" xr:uid="{17FFDDC9-B501-46D4-91E2-EBAF12F7BCDC}"/>
    <cellStyle name="_Comma_Tenants &amp; Costs_FCAR 364-day 2" xfId="22852" xr:uid="{C30A77A0-F85E-4E5A-946C-EA85C404A80F}"/>
    <cellStyle name="_Comma_Tenants &amp; Costs_FCAR 364-day 2 2" xfId="22853" xr:uid="{E31FF781-1B3A-47CF-B980-4E93593A3C15}"/>
    <cellStyle name="_Comma_Tenants &amp; Costs_FCAR 364-day 2 2 2" xfId="22854" xr:uid="{811B4A97-6E0B-4B50-8685-194026472339}"/>
    <cellStyle name="_Comma_Tenants &amp; Costs_FCAR 364-day 2 3" xfId="22855" xr:uid="{8D77241C-CEE8-4B28-A5D3-D4BD5AC8D231}"/>
    <cellStyle name="_Comma_Tenants &amp; Costs_FCAR 364-day 3" xfId="22856" xr:uid="{8EEA259E-A4ED-4438-96E5-6DDA4673748A}"/>
    <cellStyle name="_Comma_Tenants &amp; Costs_FCAR 364-day 3 2" xfId="22857" xr:uid="{7C8DD432-3C89-4FF1-B915-2E7E548CF944}"/>
    <cellStyle name="_Comma_Tenants &amp; Costs_FCAR 364-day 4" xfId="22858" xr:uid="{7F807D3C-99DF-4E20-88A9-37E25B9F99C2}"/>
    <cellStyle name="_Comma_Tenants &amp; Costs_FCAR 5-year" xfId="22859" xr:uid="{C6C3F7F9-B29F-4415-83AB-D4B6337C055D}"/>
    <cellStyle name="_Comma_Tenants &amp; Costs_FCAR 5-year 2" xfId="22860" xr:uid="{152A9A19-437D-447A-8B7A-BA82DDC49CDC}"/>
    <cellStyle name="_Comma_Tenants &amp; Costs_FCAR 5-year 2 2" xfId="22861" xr:uid="{5BC98FFE-4DA6-48AE-889C-8328C9DE530B}"/>
    <cellStyle name="_Comma_Tenants &amp; Costs_FCAR 5-year 2 2 2" xfId="22862" xr:uid="{3125F1B9-E75B-41CE-BC0E-99A6534AABEF}"/>
    <cellStyle name="_Comma_Tenants &amp; Costs_FCAR 5-year 2 3" xfId="22863" xr:uid="{7D426216-1B47-4617-864B-FB3BFE12896A}"/>
    <cellStyle name="_Comma_Tenants &amp; Costs_FCAR 5-year 3" xfId="22864" xr:uid="{ED83822B-FB5B-4B88-ABDA-471B8F303750}"/>
    <cellStyle name="_Comma_Tenants &amp; Costs_FCAR 5-year 3 2" xfId="22865" xr:uid="{1D5B9B1E-6798-43D8-AC61-9B88A21DCD01}"/>
    <cellStyle name="_Comma_Tenants &amp; Costs_FCAR 5-year 4" xfId="22866" xr:uid="{F6FC5E7A-8ED9-4387-BCDB-D6BB80C34268}"/>
    <cellStyle name="_Comma_Tenants &amp; Costs_FCC Zeus" xfId="22867" xr:uid="{A730750A-0A9C-42B1-BA0F-FCD96D45569C}"/>
    <cellStyle name="_Comma_Tenants &amp; Costs_FCC Zeus 2" xfId="22868" xr:uid="{BB4078EE-C3D6-4103-895F-420DF13BE8F7}"/>
    <cellStyle name="_Comma_Tenants &amp; Costs_FCC Zeus 2 2" xfId="22869" xr:uid="{11DDBAC5-FA78-46BA-AA1B-FD7115A180B2}"/>
    <cellStyle name="_Comma_Tenants &amp; Costs_FCC Zeus 2 2 2" xfId="22870" xr:uid="{8C13B3AB-818A-45E0-8FF5-573043040CE3}"/>
    <cellStyle name="_Comma_Tenants &amp; Costs_FCC Zeus 2 3" xfId="22871" xr:uid="{5A2DC048-D54A-4841-9983-659A02EEA26F}"/>
    <cellStyle name="_Comma_Tenants &amp; Costs_FCC Zeus 3" xfId="22872" xr:uid="{52FD89F2-FE9B-49A0-A28A-A6C1A889CA90}"/>
    <cellStyle name="_Comma_Tenants &amp; Costs_FCC Zeus 3 2" xfId="22873" xr:uid="{61F816CA-6431-4C5B-926F-DEB813766E49}"/>
    <cellStyle name="_Comma_Tenants &amp; Costs_FCC Zeus 4" xfId="22874" xr:uid="{5B6F9E20-B24D-49E6-A51A-8C71F977BBB4}"/>
    <cellStyle name="_Comma_Tenants &amp; Costs_Flagstar 2007-1A C AF4" xfId="22875" xr:uid="{01919072-22F9-42A4-A7F4-89CF93980266}"/>
    <cellStyle name="_Comma_Tenants &amp; Costs_Flagstar 2007-1A C AF4 2" xfId="22876" xr:uid="{C88E4CC7-CBE6-418C-89FC-BDCD2FCAEB4A}"/>
    <cellStyle name="_Comma_Tenants &amp; Costs_Flagstar 2007-1A C AF4 2 2" xfId="22877" xr:uid="{5A9EF417-FD8E-45AC-8B69-86EA5721BB09}"/>
    <cellStyle name="_Comma_Tenants &amp; Costs_Flagstar 2007-1A C AF4 2 2 2" xfId="22878" xr:uid="{62D51D4C-AD36-4171-A72C-DBCA2741EF33}"/>
    <cellStyle name="_Comma_Tenants &amp; Costs_Flagstar 2007-1A C AF4 2 3" xfId="22879" xr:uid="{9D8D7313-2090-4834-8236-10ECDDA1A856}"/>
    <cellStyle name="_Comma_Tenants &amp; Costs_Flagstar 2007-1A C AF4 3" xfId="22880" xr:uid="{30C18AFF-6D52-4977-95AE-272637332E51}"/>
    <cellStyle name="_Comma_Tenants &amp; Costs_Flagstar 2007-1A C AF4 3 2" xfId="22881" xr:uid="{8B5452B0-FEB4-4BF4-B6FE-1CE73F2CAD0D}"/>
    <cellStyle name="_Comma_Tenants &amp; Costs_Flagstar 2007-1A C AF4 4" xfId="22882" xr:uid="{5E8E6D29-A3C6-4027-A4EA-32AFB4871322}"/>
    <cellStyle name="_Comma_Tenants &amp; Costs_ItalFinance SV2" xfId="22883" xr:uid="{05C5BF1E-CD6D-4C4D-A06C-8CC32D6ABA80}"/>
    <cellStyle name="_Comma_Tenants &amp; Costs_ItalFinance SV2 2" xfId="22884" xr:uid="{7F54B42E-B8C0-414E-80D0-FEB6A9590873}"/>
    <cellStyle name="_Comma_Tenants &amp; Costs_ItalFinance SV2 2 2" xfId="22885" xr:uid="{11BF32EC-52DC-4B7D-A6F1-2FBA7B1EC44B}"/>
    <cellStyle name="_Comma_Tenants &amp; Costs_ItalFinance SV2 2 2 2" xfId="22886" xr:uid="{11C8CB14-EDC2-4008-9ECF-E1F34FCC94C1}"/>
    <cellStyle name="_Comma_Tenants &amp; Costs_ItalFinance SV2 2 3" xfId="22887" xr:uid="{46D814DB-FFF8-466D-A8D2-C2AB0B38F259}"/>
    <cellStyle name="_Comma_Tenants &amp; Costs_ItalFinance SV2 3" xfId="22888" xr:uid="{D93D73AD-DEE1-437D-A3D8-0E7CBC750879}"/>
    <cellStyle name="_Comma_Tenants &amp; Costs_ItalFinance SV2 3 2" xfId="22889" xr:uid="{3546FAB5-432B-48BE-9839-98DF54AB8A03}"/>
    <cellStyle name="_Comma_Tenants &amp; Costs_ItalFinance SV2 4" xfId="22890" xr:uid="{CF84E8D6-9A04-4A1D-8E4A-A9376F6352F8}"/>
    <cellStyle name="_Comma_Tenants &amp; Costs_Meliadi SaRL" xfId="22891" xr:uid="{42B47597-0FBC-4404-B1D9-02012016DDDB}"/>
    <cellStyle name="_Comma_Tenants &amp; Costs_Meliadi SaRL 2" xfId="22892" xr:uid="{79D73E02-1B22-4CF7-9234-478029D4CE83}"/>
    <cellStyle name="_Comma_Tenants &amp; Costs_Meliadi SaRL 2 2" xfId="22893" xr:uid="{E90F7FA7-7BAB-4232-BD72-5207F438256A}"/>
    <cellStyle name="_Comma_Tenants &amp; Costs_Meliadi SaRL 2 2 2" xfId="22894" xr:uid="{5A21F718-D845-40E6-9983-979A3913248F}"/>
    <cellStyle name="_Comma_Tenants &amp; Costs_Meliadi SaRL 2 3" xfId="22895" xr:uid="{445CA02C-E608-4E12-9586-CE660AB6C428}"/>
    <cellStyle name="_Comma_Tenants &amp; Costs_Meliadi SaRL 3" xfId="22896" xr:uid="{E408B728-3EB9-4CCB-928F-37870992918C}"/>
    <cellStyle name="_Comma_Tenants &amp; Costs_Meliadi SaRL 3 2" xfId="22897" xr:uid="{AF81595A-5A81-488D-B471-BC10F9EC1C5B}"/>
    <cellStyle name="_Comma_Tenants &amp; Costs_Meliadi SaRL 4" xfId="22898" xr:uid="{465B96A5-57B1-41FE-9261-FA0CBD23B087}"/>
    <cellStyle name="_Comma_Tenants &amp; Costs_Sheet1" xfId="22899" xr:uid="{34E093ED-20C5-4F51-AA26-244DFE392D16}"/>
    <cellStyle name="_Comma_Tenants &amp; Costs_Sheet1 2" xfId="22900" xr:uid="{0FB3851E-0A56-4BDD-92C5-27C7428B48D5}"/>
    <cellStyle name="_Comma_Tenants &amp; Costs_Sheet1 2 2" xfId="22901" xr:uid="{8857430D-B7F2-4EC3-B1BE-DB64FE9A5EFC}"/>
    <cellStyle name="_Comma_Tenants &amp; Costs_Sheet1 2 2 2" xfId="22902" xr:uid="{2CC9A0A5-FF94-475C-97C5-BEEC17725D40}"/>
    <cellStyle name="_Comma_Tenants &amp; Costs_Sheet1 2 3" xfId="22903" xr:uid="{6EF0376E-7F75-4C41-BEEB-A79DBAF517B5}"/>
    <cellStyle name="_Comma_Tenants &amp; Costs_Sheet1 3" xfId="22904" xr:uid="{3CCE7302-2679-447D-B5FB-1E5CC7460614}"/>
    <cellStyle name="_Comma_Tenants &amp; Costs_Sheet1 3 2" xfId="22905" xr:uid="{36345830-9FB1-4135-975C-076E1389FF37}"/>
    <cellStyle name="_Comma_Tenants &amp; Costs_Sheet1 4" xfId="22906" xr:uid="{D61911B7-7753-4A29-9943-151D4A79E0DE}"/>
    <cellStyle name="_Comma_Tenants &amp; Costs_Template" xfId="22907" xr:uid="{3B0A316F-C9CC-4FD9-8125-BED36481CDE2}"/>
    <cellStyle name="_Comma_Tenants &amp; Costs_Template 2" xfId="22908" xr:uid="{346D0783-7438-442E-A972-42C2EE8DD1B8}"/>
    <cellStyle name="_Comma_Tenants &amp; Costs_Template 2 2" xfId="22909" xr:uid="{F1EFD5D0-1006-4D72-859C-49B26906F626}"/>
    <cellStyle name="_Comma_Tenants &amp; Costs_Template 2 2 2" xfId="22910" xr:uid="{6FE90707-FB27-49BC-930B-3E6C04D4AF96}"/>
    <cellStyle name="_Comma_Tenants &amp; Costs_Template 2 3" xfId="22911" xr:uid="{BD201E92-43C3-48F1-8643-B07B6F59F9CA}"/>
    <cellStyle name="_Comma_Tenants &amp; Costs_Template 3" xfId="22912" xr:uid="{82372B62-EBDC-48A6-B096-7668BF892F42}"/>
    <cellStyle name="_Comma_Tenants &amp; Costs_Template 3 2" xfId="22913" xr:uid="{B76436E7-CDD2-45CE-90AB-7FFB378B687F}"/>
    <cellStyle name="_Comma_Tenants &amp; Costs_Template 4" xfId="22914" xr:uid="{F212702C-E0E5-467E-A00A-FBC4DC0A80AC}"/>
    <cellStyle name="_Comma_Yield calculation worksheet 1a" xfId="22915" xr:uid="{0D5B5063-D619-45B9-852B-853D6E113089}"/>
    <cellStyle name="_Copperfield data" xfId="22916" xr:uid="{E4A4CB86-4AA5-4889-BB04-3DB2C67B201E}"/>
    <cellStyle name="_Copperfield data_Degas HFTO" xfId="22917" xr:uid="{1902010C-6DFE-40E0-8F6F-7416F78A3422}"/>
    <cellStyle name="_Correlation Matrix" xfId="22918" xr:uid="{0AD3A7BB-FE3A-4E18-9261-397C13C27195}"/>
    <cellStyle name="_CR Parma e PC 06T2" xfId="22919" xr:uid="{F6570BED-74FF-43F4-8C67-1713AB43D3DD}"/>
    <cellStyle name="_CreditBonds" xfId="22920" xr:uid="{749542A4-9646-474D-B6D3-FCEDEECA0731}"/>
    <cellStyle name="_Creditski 27-Feb-02 eod_my2" xfId="22921" xr:uid="{625C3657-72C4-4A04-B892-D5B2D559BDE5}"/>
    <cellStyle name="_CRPP coass gen 06T3" xfId="22922" xr:uid="{B2F9CAC4-D0DF-4DAC-ADA0-B4F917C8C9A5}"/>
    <cellStyle name="_CtrySheet" xfId="22923" xr:uid="{3652B058-9E66-4E60-9236-ED41F3E813B1}"/>
    <cellStyle name="_Currency" xfId="22924" xr:uid="{432172C5-CB0D-47EE-BB92-D7654091B73C}"/>
    <cellStyle name="_Currency 2" xfId="22925" xr:uid="{77DF0368-8A01-4300-BCEF-89A7BFAFE011}"/>
    <cellStyle name="_Currency 2 2" xfId="22926" xr:uid="{167B0C8D-3F81-4BC4-93A7-9921D10ED727}"/>
    <cellStyle name="_Currency 2 2 2" xfId="22927" xr:uid="{093F9A56-D18A-4EEB-B03A-08F089D40B7C}"/>
    <cellStyle name="_Currency 2 3" xfId="22928" xr:uid="{DD7727B3-4574-40A2-9E7A-DE762D164513}"/>
    <cellStyle name="_Currency 2 4" xfId="22929" xr:uid="{95AAA0E1-6158-494C-B7F4-FEE2B2DCF6E7}"/>
    <cellStyle name="_Currency 3" xfId="22930" xr:uid="{BA4C7139-23ED-4372-9C47-D27C158BE328}"/>
    <cellStyle name="_Currency 3 2" xfId="22931" xr:uid="{623D91C0-DF39-4191-AFB0-29011BA4C461}"/>
    <cellStyle name="_Currency 3 3" xfId="22932" xr:uid="{F1D864C8-D269-45F3-9F69-C35C5FDD7BAA}"/>
    <cellStyle name="_Currency 3 4" xfId="22933" xr:uid="{CC8443AE-C795-46AC-84BF-823B7BCC7115}"/>
    <cellStyle name="_Currency 4" xfId="22934" xr:uid="{16C6CA7E-FC70-4F94-8F16-FA7D8EF50D8B}"/>
    <cellStyle name="_Currency 5" xfId="22935" xr:uid="{53688E07-7F56-407C-9329-34095734DEB9}"/>
    <cellStyle name="_Currency_15 Wizard Operating Model" xfId="22936" xr:uid="{52A38A67-3553-40C3-A29C-9EC8E7D9A251}"/>
    <cellStyle name="_Currency_15 Wizard Operating Model 2" xfId="22937" xr:uid="{2792673B-001D-4A36-B92F-102A3C804B65}"/>
    <cellStyle name="_Currency_15 Wizard Operating Model 3" xfId="22938" xr:uid="{D54608CA-12AC-4D53-8078-30B8B12A493A}"/>
    <cellStyle name="_Currency_15 Wizard Operating Model_shadow publication 2010.12" xfId="22939" xr:uid="{423BFB32-B5AA-47EE-8B9B-B137FE7D0BA0}"/>
    <cellStyle name="_Currency_15 Wizard Operating Model_shadow publication 2010.12 2" xfId="22940" xr:uid="{F45DA91D-09EF-4E10-AF77-F8D934A92FDC}"/>
    <cellStyle name="_Currency_15 Wizard Operating Model_Synthese cumul 300910" xfId="22941" xr:uid="{CE821928-9391-455A-9E0E-0CCD5AF24938}"/>
    <cellStyle name="_Currency_15 Wizard Operating Model_Synthese cumul 300910 2" xfId="22942" xr:uid="{F3E3A890-D57E-4AD6-85A0-F072C9A1F59C}"/>
    <cellStyle name="_Currency_45647 - Annexe 6a au 31 03 2011 v2" xfId="22943" xr:uid="{6EB4DA31-CF52-4EAE-9AFF-7F9B2F7B44F3}"/>
    <cellStyle name="_Currency_ABS Deal Tracer - Q3 2008" xfId="22944" xr:uid="{4C36C82E-FA1F-4B8C-B666-00CF19E41E40}"/>
    <cellStyle name="_Currency_ABS Deal Tracer - Q3 2008 2" xfId="22945" xr:uid="{C0668015-E015-4034-A37E-C85BF7082E0A}"/>
    <cellStyle name="_Currency_ABS Deal Tracer - Q3 2008 2 2" xfId="22946" xr:uid="{24A584BC-2F04-4172-8628-5ABAD36967BD}"/>
    <cellStyle name="_Currency_ABS Deal Tracer - Q3 2008 2 2 2" xfId="22947" xr:uid="{B53FDB07-BD26-46C7-AD25-3CA01E30B34B}"/>
    <cellStyle name="_Currency_ABS Deal Tracer - Q3 2008 2 3" xfId="22948" xr:uid="{45E31534-31D9-4EBD-AF27-32606D2274F2}"/>
    <cellStyle name="_Currency_ABS Deal Tracer - Q3 2008 3" xfId="22949" xr:uid="{2FB67B68-A631-47D1-B266-E58C068E4BB4}"/>
    <cellStyle name="_Currency_ABS Deal Tracer - Q3 2008 3 2" xfId="22950" xr:uid="{19A33406-C683-48E1-8520-680D9CFB0AA1}"/>
    <cellStyle name="_Currency_ABS Deal Tracer - Q3 2008 4" xfId="22951" xr:uid="{F6C8E5A2-F3C2-46F0-9397-F0F0A5DB0165}"/>
    <cellStyle name="_Currency_Aerium - Chester" xfId="22952" xr:uid="{F46E861A-9EFF-46E5-98B7-629CFEDD834A}"/>
    <cellStyle name="_Currency_Aerium - Chester 2" xfId="22953" xr:uid="{475F7826-7882-4438-A917-5A3FFB8C668F}"/>
    <cellStyle name="_Currency_Aerium - Chester 2 2" xfId="22954" xr:uid="{C6911D7D-31C0-4347-8EF1-1E3B53AE8B2A}"/>
    <cellStyle name="_Currency_Aerium - Chester 2 2 2" xfId="22955" xr:uid="{5306872D-7371-4103-9EC0-43CA8C2D1971}"/>
    <cellStyle name="_Currency_Aerium - Chester 2 3" xfId="22956" xr:uid="{BB1B3A15-D162-4660-BAA5-2DEBEC32AF5A}"/>
    <cellStyle name="_Currency_Aerium - Chester 3" xfId="22957" xr:uid="{10447529-55AB-4947-8D56-FA68F90CC79D}"/>
    <cellStyle name="_Currency_Aerium - Chester 3 2" xfId="22958" xr:uid="{31CF0C44-FE03-4D48-A8CC-A9CFEF3D7146}"/>
    <cellStyle name="_Currency_Aerium - Chester 4" xfId="22959" xr:uid="{6A5DCF95-E3C8-4C29-AEB6-5519390818CD}"/>
    <cellStyle name="_Currency_Aerium - Mercoeur" xfId="22960" xr:uid="{6A7B03CC-8F35-4685-8034-5975F9EB0FDA}"/>
    <cellStyle name="_Currency_Aerium - Mercoeur 2" xfId="22961" xr:uid="{E585AA48-F61D-45AA-AD2D-594A1896C85A}"/>
    <cellStyle name="_Currency_Aerium - Mercoeur 2 2" xfId="22962" xr:uid="{346B5E06-21FB-456D-BD6D-F089E048BD92}"/>
    <cellStyle name="_Currency_Aerium - Mercoeur 2 2 2" xfId="22963" xr:uid="{07B8DB4A-CD78-4C1F-93ED-9912F9D80802}"/>
    <cellStyle name="_Currency_Aerium - Mercoeur 2 3" xfId="22964" xr:uid="{85F5E88B-90C8-4CFF-9629-9BA1C6E9423C}"/>
    <cellStyle name="_Currency_Aerium - Mercoeur 3" xfId="22965" xr:uid="{85CA8FC8-E0EA-4CFE-93B6-45BECC117464}"/>
    <cellStyle name="_Currency_Aerium - Mercoeur 3 2" xfId="22966" xr:uid="{04A82884-2DC8-4F43-95D4-2E1D85937592}"/>
    <cellStyle name="_Currency_Aerium - Mercoeur 4" xfId="22967" xr:uid="{D7F07A57-235B-4986-BD54-1C8CC2BB5C85}"/>
    <cellStyle name="_Currency_Agregate schedules" xfId="22968" xr:uid="{A723EC0A-58F0-44B0-A793-4115A39F7423}"/>
    <cellStyle name="_Currency_Annexe 6 Détail comptes" xfId="22969" xr:uid="{3D4DCC56-AFBE-413F-8D22-63E94FDD1D2B}"/>
    <cellStyle name="_Currency_Babcock &amp; Brown Air Funding I" xfId="22970" xr:uid="{66D7F062-E26B-43AE-BB65-4B9E862B362D}"/>
    <cellStyle name="_Currency_Babcock &amp; Brown Air Funding I 2" xfId="22971" xr:uid="{B4B8AB70-E20C-450F-88F4-EE27E4C9AE79}"/>
    <cellStyle name="_Currency_Babcock &amp; Brown Air Funding I 2 2" xfId="22972" xr:uid="{1DF8808A-F362-4714-AB3B-F9C73FA66E04}"/>
    <cellStyle name="_Currency_Babcock &amp; Brown Air Funding I 2 2 2" xfId="22973" xr:uid="{F867C5EC-C01B-4192-BADD-DD569D696644}"/>
    <cellStyle name="_Currency_Babcock &amp; Brown Air Funding I 2 3" xfId="22974" xr:uid="{89811D5B-3A1C-42F7-A85A-4FD1F7EC5A98}"/>
    <cellStyle name="_Currency_Babcock &amp; Brown Air Funding I 3" xfId="22975" xr:uid="{3396C2BE-3667-44DF-8E24-1DDD0612AD6F}"/>
    <cellStyle name="_Currency_Babcock &amp; Brown Air Funding I 3 2" xfId="22976" xr:uid="{7D3C1863-2C56-4BBF-854F-C9617F0C82F9}"/>
    <cellStyle name="_Currency_Babcock &amp; Brown Air Funding I 4" xfId="22977" xr:uid="{B41FF2C7-7C46-45B0-AE1D-3BE28B009614}"/>
    <cellStyle name="_Currency_CC 3 Yr Forecast to IPO Banks (1)" xfId="22978" xr:uid="{2E6BAA91-23FA-4FBE-A706-C006C27AC74F}"/>
    <cellStyle name="_Currency_CC 3 Yr Forecast to IPO Banks (1) 2" xfId="22979" xr:uid="{9B09F616-C60C-412F-A4C3-6E5616762352}"/>
    <cellStyle name="_Currency_CC 3 Yr Forecast to IPO Banks (1) 3" xfId="22980" xr:uid="{F8F55E0F-E812-4561-B60A-CD34153C6874}"/>
    <cellStyle name="_Currency_CC 3 Yr Forecast to IPO Banks (1)_shadow publication 2010.12" xfId="22981" xr:uid="{F49D3C58-FBC0-44CB-ACBD-7BE3B4921DE9}"/>
    <cellStyle name="_Currency_CC 3 Yr Forecast to IPO Banks (1)_shadow publication 2010.12 2" xfId="22982" xr:uid="{172C4235-6B2A-457E-B4C9-DA56A6BC8AF8}"/>
    <cellStyle name="_Currency_CC 3 Yr Forecast to IPO Banks (1)_Synthese cumul 300910" xfId="22983" xr:uid="{D65EC984-D592-44B0-99D7-CA954317ABEC}"/>
    <cellStyle name="_Currency_CC 3 Yr Forecast to IPO Banks (1)_Synthese cumul 300910 2" xfId="22984" xr:uid="{88910E0F-3F7E-418D-852E-3023F4CE5A7F}"/>
    <cellStyle name="_Currency_CC Tracking Model 10-feb (nov results)" xfId="22985" xr:uid="{BEC34240-28C5-4E89-8F7B-EF902375F012}"/>
    <cellStyle name="_Currency_CC Tracking Model 10-feb (nov results) 2" xfId="22986" xr:uid="{EFFDC586-02C2-42B7-9721-D6BC1FC40630}"/>
    <cellStyle name="_Currency_CC Tracking Model 10-feb (nov results) 3" xfId="22987" xr:uid="{ED2358D8-CAFB-4820-BE7D-036000DFA9E0}"/>
    <cellStyle name="_Currency_CC Tracking Model 10-feb (nov results)_shadow publication 2010.12" xfId="22988" xr:uid="{9A07C23B-CAE7-4C96-958C-B7099DEDB591}"/>
    <cellStyle name="_Currency_CC Tracking Model 10-feb (nov results)_shadow publication 2010.12 2" xfId="22989" xr:uid="{F52F8956-8FB4-40A4-BC1E-CDC9FFDA43CC}"/>
    <cellStyle name="_Currency_CC Tracking Model 10-feb (nov results)_Synthese cumul 300910" xfId="22990" xr:uid="{312A2F02-F94B-4B07-A7FE-EAAECB927D94}"/>
    <cellStyle name="_Currency_CC Tracking Model 10-feb (nov results)_Synthese cumul 300910 2" xfId="22991" xr:uid="{900ED22E-7F1E-464E-90A6-18396872F6EF}"/>
    <cellStyle name="_Currency_CC Tracking Model 13-feb (dec results)" xfId="22992" xr:uid="{F9FAA20F-3C7F-4547-B22F-29F19AAC4D92}"/>
    <cellStyle name="_Currency_CC Tracking Model 13-feb (dec results) 2" xfId="22993" xr:uid="{32889D69-58EB-41AE-9A47-9D944D216D20}"/>
    <cellStyle name="_Currency_CC Tracking Model 13-feb (dec results) 3" xfId="22994" xr:uid="{845260A1-D732-4576-960E-1EC1A8936210}"/>
    <cellStyle name="_Currency_CC Tracking Model 13-feb (dec results)_shadow publication 2010.12" xfId="22995" xr:uid="{F51094EB-834D-4EE2-9246-10391259624A}"/>
    <cellStyle name="_Currency_CC Tracking Model 13-feb (dec results)_shadow publication 2010.12 2" xfId="22996" xr:uid="{9FD227A3-D6B9-4078-B99B-EDA948A183DD}"/>
    <cellStyle name="_Currency_CC Tracking Model 13-feb (dec results)_Synthese cumul 300910" xfId="22997" xr:uid="{99FC7F3B-2E69-4276-BB6B-5C7A833D2E3A}"/>
    <cellStyle name="_Currency_CC Tracking Model 13-feb (dec results)_Synthese cumul 300910 2" xfId="22998" xr:uid="{EDDBD03C-B320-4990-B258-493B583FC735}"/>
    <cellStyle name="_Currency_Cost Calc" xfId="22999" xr:uid="{E43574FE-E9C8-488C-A4F8-80BDE76B5F4C}"/>
    <cellStyle name="_Currency_Cost Calc 2" xfId="23000" xr:uid="{34A2590A-AD8F-40D6-A9F0-0409EEB1CCA7}"/>
    <cellStyle name="_Currency_Cost Calc 2 2" xfId="23001" xr:uid="{5826CDEE-5314-4052-BCA9-A0341754E478}"/>
    <cellStyle name="_Currency_Cost Calc 2 2 2" xfId="23002" xr:uid="{85844070-75D8-4E40-A692-A0D03081C4BF}"/>
    <cellStyle name="_Currency_Cost Calc 2 3" xfId="23003" xr:uid="{44CBE1B6-7893-45D3-BB9D-509BFD41AFE3}"/>
    <cellStyle name="_Currency_Cost Calc 3" xfId="23004" xr:uid="{8CF37E95-9934-4773-9B64-356E055FAEBE}"/>
    <cellStyle name="_Currency_Cost Calc 3 2" xfId="23005" xr:uid="{BB66AE23-9A21-40AC-A789-EE2FEBA785EF}"/>
    <cellStyle name="_Currency_Cost Calc 4" xfId="23006" xr:uid="{F84F22EA-F1C6-4BAB-BC70-857E75117D0A}"/>
    <cellStyle name="_Currency_Cost Calc_ABS Deal Tracer - Q3 2008" xfId="23007" xr:uid="{C2D70D96-2D25-4A53-B26B-83B9AED3EFB3}"/>
    <cellStyle name="_Currency_Cost Calc_ABS Deal Tracer - Q3 2008 2" xfId="23008" xr:uid="{1A14ADE6-86A7-4D66-8219-50B3377D89B9}"/>
    <cellStyle name="_Currency_Cost Calc_ABS Deal Tracer - Q3 2008 2 2" xfId="23009" xr:uid="{D785CD34-CD8A-4B24-BED8-2542881A9AD1}"/>
    <cellStyle name="_Currency_Cost Calc_ABS Deal Tracer - Q3 2008 2 2 2" xfId="23010" xr:uid="{7663699A-77AC-49F8-8CEF-79D1A615094E}"/>
    <cellStyle name="_Currency_Cost Calc_ABS Deal Tracer - Q3 2008 2 3" xfId="23011" xr:uid="{1E8074DE-18D3-431B-B495-95639A2C0D5D}"/>
    <cellStyle name="_Currency_Cost Calc_ABS Deal Tracer - Q3 2008 3" xfId="23012" xr:uid="{3BAFAEF8-D711-4934-82D0-64C6ED14FA61}"/>
    <cellStyle name="_Currency_Cost Calc_ABS Deal Tracer - Q3 2008 3 2" xfId="23013" xr:uid="{0E32CF8B-08DF-4289-9721-0E657C2DF4D7}"/>
    <cellStyle name="_Currency_Cost Calc_ABS Deal Tracer - Q3 2008 4" xfId="23014" xr:uid="{9DF7A2EC-0695-4F19-8BC3-110B753719F5}"/>
    <cellStyle name="_Currency_Cost Calc_Aerium - Chester" xfId="23015" xr:uid="{6911C1C1-BE98-4CC3-9C61-86AB44B37405}"/>
    <cellStyle name="_Currency_Cost Calc_Aerium - Chester 2" xfId="23016" xr:uid="{CED75FEB-5FF8-4065-ABF7-6964A3A9BFD2}"/>
    <cellStyle name="_Currency_Cost Calc_Aerium - Chester 2 2" xfId="23017" xr:uid="{12527FBE-E9D4-4806-869C-D26680666614}"/>
    <cellStyle name="_Currency_Cost Calc_Aerium - Chester 2 2 2" xfId="23018" xr:uid="{C23B6438-CC61-4AD6-B569-1B7D3EEEAE01}"/>
    <cellStyle name="_Currency_Cost Calc_Aerium - Chester 2 3" xfId="23019" xr:uid="{02929AEE-5FDE-4F2C-976D-CDF79F0418D0}"/>
    <cellStyle name="_Currency_Cost Calc_Aerium - Chester 3" xfId="23020" xr:uid="{A67137CE-CDDB-45C1-826B-25DBB44F4CEC}"/>
    <cellStyle name="_Currency_Cost Calc_Aerium - Chester 3 2" xfId="23021" xr:uid="{F5A1B651-880A-49F2-B58D-D133F89C41DF}"/>
    <cellStyle name="_Currency_Cost Calc_Aerium - Chester 4" xfId="23022" xr:uid="{B76DC84A-4C10-4AB7-BB69-B7CF52913742}"/>
    <cellStyle name="_Currency_Cost Calc_Aerium - Mercoeur" xfId="23023" xr:uid="{D0AEECCC-1305-4390-8211-F4EEC81DD8B2}"/>
    <cellStyle name="_Currency_Cost Calc_Aerium - Mercoeur 2" xfId="23024" xr:uid="{560E275E-CC81-4D5E-B0B2-CD746106DBD4}"/>
    <cellStyle name="_Currency_Cost Calc_Aerium - Mercoeur 2 2" xfId="23025" xr:uid="{3A7C26D9-4290-4B23-90E4-AB5B473391C8}"/>
    <cellStyle name="_Currency_Cost Calc_Aerium - Mercoeur 2 2 2" xfId="23026" xr:uid="{6F46D961-D928-4236-A2EF-B7E956DBDC73}"/>
    <cellStyle name="_Currency_Cost Calc_Aerium - Mercoeur 2 3" xfId="23027" xr:uid="{C643DC8F-2ECE-4622-A4E4-27C58D1C29F0}"/>
    <cellStyle name="_Currency_Cost Calc_Aerium - Mercoeur 3" xfId="23028" xr:uid="{08803BBB-419F-4605-85DA-99E315918B49}"/>
    <cellStyle name="_Currency_Cost Calc_Aerium - Mercoeur 3 2" xfId="23029" xr:uid="{52432EAE-975B-4A96-B23D-6B4C910FFBF9}"/>
    <cellStyle name="_Currency_Cost Calc_Aerium - Mercoeur 4" xfId="23030" xr:uid="{CC44DFB9-E214-47E3-80E1-F95D26BBE654}"/>
    <cellStyle name="_Currency_Cost Calc_Babcock &amp; Brown Air Funding I" xfId="23031" xr:uid="{657224D3-4D15-4E78-90F8-17E233B3D85D}"/>
    <cellStyle name="_Currency_Cost Calc_Babcock &amp; Brown Air Funding I 2" xfId="23032" xr:uid="{FB3F0F7D-63FA-4403-9C6A-77D93EA442C7}"/>
    <cellStyle name="_Currency_Cost Calc_Babcock &amp; Brown Air Funding I 2 2" xfId="23033" xr:uid="{FD5C99A8-C2F7-403F-A816-E6CEB1CF2D45}"/>
    <cellStyle name="_Currency_Cost Calc_Babcock &amp; Brown Air Funding I 2 2 2" xfId="23034" xr:uid="{2EBD0FD8-E21E-47F6-ACAF-4DD002B6DC40}"/>
    <cellStyle name="_Currency_Cost Calc_Babcock &amp; Brown Air Funding I 2 3" xfId="23035" xr:uid="{8561EA96-B5AB-43E7-AB95-A7902C02AEB1}"/>
    <cellStyle name="_Currency_Cost Calc_Babcock &amp; Brown Air Funding I 3" xfId="23036" xr:uid="{6D444034-0EC7-4A1E-AB2E-6DE5E8378E0B}"/>
    <cellStyle name="_Currency_Cost Calc_Babcock &amp; Brown Air Funding I 3 2" xfId="23037" xr:uid="{3175A6FA-895B-446E-A568-A500618748F6}"/>
    <cellStyle name="_Currency_Cost Calc_Babcock &amp; Brown Air Funding I 4" xfId="23038" xr:uid="{0C82039F-2F69-4720-B4C9-A062430FC241}"/>
    <cellStyle name="_Currency_Cost Calc_FCAR 364-day" xfId="23039" xr:uid="{02CBAFAE-6987-410F-9963-C56900139F24}"/>
    <cellStyle name="_Currency_Cost Calc_FCAR 364-day 2" xfId="23040" xr:uid="{1AD1D533-1EFE-45D6-BE3A-EFDF2CA4CE7D}"/>
    <cellStyle name="_Currency_Cost Calc_FCAR 364-day 2 2" xfId="23041" xr:uid="{E219FA4B-2ADD-49A5-AE39-A5C7D156F493}"/>
    <cellStyle name="_Currency_Cost Calc_FCAR 364-day 2 2 2" xfId="23042" xr:uid="{6B323515-FBFB-4FEC-8203-3EB66DC03C30}"/>
    <cellStyle name="_Currency_Cost Calc_FCAR 364-day 2 3" xfId="23043" xr:uid="{4DDDAF18-A56B-4DA7-A347-9726A15B8A4F}"/>
    <cellStyle name="_Currency_Cost Calc_FCAR 364-day 3" xfId="23044" xr:uid="{1D4E2F72-4B89-43B5-9CF2-77CA1ABBE130}"/>
    <cellStyle name="_Currency_Cost Calc_FCAR 364-day 3 2" xfId="23045" xr:uid="{7F3EA27D-8B81-40BD-94C9-D08D3F8C304C}"/>
    <cellStyle name="_Currency_Cost Calc_FCAR 364-day 4" xfId="23046" xr:uid="{DDA2ED99-BF09-4383-B081-52845ACD9580}"/>
    <cellStyle name="_Currency_Cost Calc_FCAR 5-year" xfId="23047" xr:uid="{52A9E636-CC28-45A7-8681-773CF9317E78}"/>
    <cellStyle name="_Currency_Cost Calc_FCAR 5-year 2" xfId="23048" xr:uid="{E259508F-0898-4131-AF99-6D8C155F9ADD}"/>
    <cellStyle name="_Currency_Cost Calc_FCAR 5-year 2 2" xfId="23049" xr:uid="{9342981A-6F2E-4ACB-9FF1-885F1D3C6498}"/>
    <cellStyle name="_Currency_Cost Calc_FCAR 5-year 2 2 2" xfId="23050" xr:uid="{EBDE80D3-EFDA-4375-84E9-84285AEA097D}"/>
    <cellStyle name="_Currency_Cost Calc_FCAR 5-year 2 3" xfId="23051" xr:uid="{61F9825E-37B3-4858-9AF3-946AEAE1E688}"/>
    <cellStyle name="_Currency_Cost Calc_FCAR 5-year 3" xfId="23052" xr:uid="{C735B2C6-5927-47B1-A4B7-C4785E7630F4}"/>
    <cellStyle name="_Currency_Cost Calc_FCAR 5-year 3 2" xfId="23053" xr:uid="{9FB843C8-731E-41E9-B374-F52C0EC630B9}"/>
    <cellStyle name="_Currency_Cost Calc_FCAR 5-year 4" xfId="23054" xr:uid="{0BB38481-C0E0-4DA1-A0B0-0BE6BC4004B0}"/>
    <cellStyle name="_Currency_Cost Calc_FCC Zeus" xfId="23055" xr:uid="{7CA4A5AB-A323-49E2-B05A-3406D453EC6D}"/>
    <cellStyle name="_Currency_Cost Calc_FCC Zeus 2" xfId="23056" xr:uid="{139FC27B-4D36-4946-81B0-F96BBB2737E4}"/>
    <cellStyle name="_Currency_Cost Calc_FCC Zeus 2 2" xfId="23057" xr:uid="{312B72FB-881E-4C4F-97BD-2C41716E582A}"/>
    <cellStyle name="_Currency_Cost Calc_FCC Zeus 2 2 2" xfId="23058" xr:uid="{866EE2A1-CD54-4822-ADA1-5A1F9DA214A6}"/>
    <cellStyle name="_Currency_Cost Calc_FCC Zeus 2 3" xfId="23059" xr:uid="{06B05FAA-B932-402A-80DE-043F1CB00D5D}"/>
    <cellStyle name="_Currency_Cost Calc_FCC Zeus 3" xfId="23060" xr:uid="{6B35A3D9-E8A7-42A1-B0E7-B2FC697E713C}"/>
    <cellStyle name="_Currency_Cost Calc_FCC Zeus 3 2" xfId="23061" xr:uid="{45E3E844-5DBD-43CB-81ED-5279F81A1001}"/>
    <cellStyle name="_Currency_Cost Calc_FCC Zeus 4" xfId="23062" xr:uid="{BA827EF7-86AE-46F1-AF6B-8EFC57A3AA30}"/>
    <cellStyle name="_Currency_Cost Calc_Flagstar 2007-1A C AF4" xfId="23063" xr:uid="{082F1F43-AB8E-40D5-BF79-2151DD795E8E}"/>
    <cellStyle name="_Currency_Cost Calc_Flagstar 2007-1A C AF4 2" xfId="23064" xr:uid="{23F2EC66-5E61-497D-B323-BE11343B88E7}"/>
    <cellStyle name="_Currency_Cost Calc_Flagstar 2007-1A C AF4 2 2" xfId="23065" xr:uid="{07829B13-6AB7-413D-8266-1B72E63019F4}"/>
    <cellStyle name="_Currency_Cost Calc_Flagstar 2007-1A C AF4 2 2 2" xfId="23066" xr:uid="{77160657-32F1-4EC6-8493-236DC19836D7}"/>
    <cellStyle name="_Currency_Cost Calc_Flagstar 2007-1A C AF4 2 3" xfId="23067" xr:uid="{DCCBF3B1-F3C8-4AC9-A53F-35660D14E738}"/>
    <cellStyle name="_Currency_Cost Calc_Flagstar 2007-1A C AF4 3" xfId="23068" xr:uid="{2939E51E-20D3-4120-97D4-2A9132D925E2}"/>
    <cellStyle name="_Currency_Cost Calc_Flagstar 2007-1A C AF4 3 2" xfId="23069" xr:uid="{844D1EFB-DB2F-4A1D-A1EA-011BD4CF80DD}"/>
    <cellStyle name="_Currency_Cost Calc_Flagstar 2007-1A C AF4 4" xfId="23070" xr:uid="{BA46698C-F8F5-4951-9B1A-A6B0695F938F}"/>
    <cellStyle name="_Currency_Cost Calc_ItalFinance SV2" xfId="23071" xr:uid="{4C81B10C-269A-435F-8E56-1FC8E026BCC8}"/>
    <cellStyle name="_Currency_Cost Calc_ItalFinance SV2 2" xfId="23072" xr:uid="{BE3A30F0-91B1-4CA0-BA6D-5D6EC451AEEE}"/>
    <cellStyle name="_Currency_Cost Calc_ItalFinance SV2 2 2" xfId="23073" xr:uid="{4DE11BB7-69EE-4240-9909-756EB10C4BF5}"/>
    <cellStyle name="_Currency_Cost Calc_ItalFinance SV2 2 2 2" xfId="23074" xr:uid="{31F65A54-5E37-4841-946E-7C41EA539483}"/>
    <cellStyle name="_Currency_Cost Calc_ItalFinance SV2 2 3" xfId="23075" xr:uid="{4DD9EB8E-3DED-43A3-971A-C03806CFDE47}"/>
    <cellStyle name="_Currency_Cost Calc_ItalFinance SV2 3" xfId="23076" xr:uid="{35BE76D6-0DBC-4649-BDB9-D2B2EF788A8E}"/>
    <cellStyle name="_Currency_Cost Calc_ItalFinance SV2 3 2" xfId="23077" xr:uid="{2B5187B6-E139-43EE-B907-25C015692590}"/>
    <cellStyle name="_Currency_Cost Calc_ItalFinance SV2 4" xfId="23078" xr:uid="{BB141595-CFD7-41EF-8765-6D583CC28E06}"/>
    <cellStyle name="_Currency_Cost Calc_Meliadi SaRL" xfId="23079" xr:uid="{66B30223-0C39-4471-98BA-36D2F708D1A7}"/>
    <cellStyle name="_Currency_Cost Calc_Meliadi SaRL 2" xfId="23080" xr:uid="{5D791F5B-2D9A-4E8B-943D-76C3B45C3A22}"/>
    <cellStyle name="_Currency_Cost Calc_Meliadi SaRL 2 2" xfId="23081" xr:uid="{E01DCEFB-F5A9-4A75-ADFF-E1ED6A98BF28}"/>
    <cellStyle name="_Currency_Cost Calc_Meliadi SaRL 2 2 2" xfId="23082" xr:uid="{7EC96361-6302-458D-9899-51A7AAF4F37D}"/>
    <cellStyle name="_Currency_Cost Calc_Meliadi SaRL 2 3" xfId="23083" xr:uid="{11509006-130D-472D-9404-6F6A689823DB}"/>
    <cellStyle name="_Currency_Cost Calc_Meliadi SaRL 3" xfId="23084" xr:uid="{54F0DE02-A534-4A3C-89D3-A8F083F41673}"/>
    <cellStyle name="_Currency_Cost Calc_Meliadi SaRL 3 2" xfId="23085" xr:uid="{03ADDE9B-93E7-4AD8-AC65-AC9B36876F83}"/>
    <cellStyle name="_Currency_Cost Calc_Meliadi SaRL 4" xfId="23086" xr:uid="{E7DDEAEC-C6AA-4C3C-AA0A-3BC73F888041}"/>
    <cellStyle name="_Currency_Cost Calc_Sheet1" xfId="23087" xr:uid="{DA448775-EC06-4B0A-980A-977BEE68C878}"/>
    <cellStyle name="_Currency_Cost Calc_Sheet1 2" xfId="23088" xr:uid="{FDC13CD2-D598-42B8-8482-606FDF0F3BE7}"/>
    <cellStyle name="_Currency_Cost Calc_Sheet1 2 2" xfId="23089" xr:uid="{E67D1813-FF30-4706-BE23-D959D3CF5988}"/>
    <cellStyle name="_Currency_Cost Calc_Sheet1 2 2 2" xfId="23090" xr:uid="{051210F4-42ED-4E54-BDCD-36B80B33275D}"/>
    <cellStyle name="_Currency_Cost Calc_Sheet1 2 3" xfId="23091" xr:uid="{BF8D61F8-2DAF-487C-A378-A0E56E460683}"/>
    <cellStyle name="_Currency_Cost Calc_Sheet1 3" xfId="23092" xr:uid="{3A80E4AF-BFFD-4E26-8A1B-15E0DCD58BFC}"/>
    <cellStyle name="_Currency_Cost Calc_Sheet1 3 2" xfId="23093" xr:uid="{1892610D-6BB7-46BF-A049-B3D50DD9FA33}"/>
    <cellStyle name="_Currency_Cost Calc_Sheet1 4" xfId="23094" xr:uid="{28CC75F8-A8C9-4B08-B2C9-728A9EC73BDB}"/>
    <cellStyle name="_Currency_Cost Calc_Template" xfId="23095" xr:uid="{A951ECD6-12DE-4DDA-84AC-B3A7F2FC5753}"/>
    <cellStyle name="_Currency_Cost Calc_Template 2" xfId="23096" xr:uid="{49E4D721-1661-4118-A86E-9FEA29E85C92}"/>
    <cellStyle name="_Currency_Cost Calc_Template 2 2" xfId="23097" xr:uid="{1750F40F-61A4-4B87-A146-203A746A6B9F}"/>
    <cellStyle name="_Currency_Cost Calc_Template 2 2 2" xfId="23098" xr:uid="{F38FA367-FB72-456F-8335-1FFAD0F6282C}"/>
    <cellStyle name="_Currency_Cost Calc_Template 2 3" xfId="23099" xr:uid="{F09063F6-28E0-49E4-9E9E-14F0DAD012FD}"/>
    <cellStyle name="_Currency_Cost Calc_Template 3" xfId="23100" xr:uid="{A5C049DD-8869-4C5A-B6E8-C1A412FF4AD4}"/>
    <cellStyle name="_Currency_Cost Calc_Template 3 2" xfId="23101" xr:uid="{F1620FA6-1F30-4C4D-A640-A3B42DF4330C}"/>
    <cellStyle name="_Currency_Cost Calc_Template 4" xfId="23102" xr:uid="{C0C68701-0FD4-444F-BF0A-2EA759A96B49}"/>
    <cellStyle name="_Currency_dcf" xfId="23103" xr:uid="{F80B3711-67AF-4E7A-80E5-AD1188464D41}"/>
    <cellStyle name="_Currency_dcf 2" xfId="23104" xr:uid="{37833379-B2CA-419B-90F0-C58B2DC58660}"/>
    <cellStyle name="_Currency_dcf 3" xfId="23105" xr:uid="{9C88EA60-20F3-46BF-A4AA-F4306204391D}"/>
    <cellStyle name="_Currency_dcf_shadow publication 2010.12" xfId="23106" xr:uid="{7CCCD44A-AAB8-4B8B-A2F1-9912035020B3}"/>
    <cellStyle name="_Currency_dcf_shadow publication 2010.12 2" xfId="23107" xr:uid="{6CFC4106-C5FF-4185-9EE2-2AB8029882BB}"/>
    <cellStyle name="_Currency_dcf_Synthese cumul 300910" xfId="23108" xr:uid="{516AB16F-FFC6-403C-8E3D-1A8550E4B956}"/>
    <cellStyle name="_Currency_dcf_Synthese cumul 300910 2" xfId="23109" xr:uid="{1F38A0F0-E435-4A9C-8452-E6D15CC20B6E}"/>
    <cellStyle name="_Currency_Euston DCF" xfId="23110" xr:uid="{B793BC11-19E8-451F-92EF-DB8551F8E7B5}"/>
    <cellStyle name="_Currency_Euston DCF 2" xfId="23111" xr:uid="{3939C9ED-A4A0-4FBA-A8A1-140316A8C7CB}"/>
    <cellStyle name="_Currency_Euston DCF 3" xfId="23112" xr:uid="{EE78AD8A-5FF1-48C7-8B53-31A18A5C99BC}"/>
    <cellStyle name="_Currency_Euston DCF_shadow publication 2010.12" xfId="23113" xr:uid="{591E5760-409C-4BFC-9267-1671E03AA175}"/>
    <cellStyle name="_Currency_Euston DCF_shadow publication 2010.12 2" xfId="23114" xr:uid="{528BCE2D-4BD0-4BA6-921E-ACBADB6814FA}"/>
    <cellStyle name="_Currency_Euston DCF_Synthese cumul 300910" xfId="23115" xr:uid="{37169F19-87F5-4F69-8D01-6FC366279E5F}"/>
    <cellStyle name="_Currency_Euston DCF_Synthese cumul 300910 2" xfId="23116" xr:uid="{265BAFF9-64F7-4CBE-BC1B-545F2B47668C}"/>
    <cellStyle name="_Currency_Exclusion Karma" xfId="23117" xr:uid="{0D38D7A7-5D6A-4380-A75C-3617DA7F7C65}"/>
    <cellStyle name="_Currency_Exposition des titres souverains (zone euro) au 31.12.2011 V4" xfId="23118" xr:uid="{197CB17A-E64C-4A23-B707-164E8808CC68}"/>
    <cellStyle name="_Currency_FCAR 364-day" xfId="23119" xr:uid="{DBADC03F-6E47-49B2-89ED-12993EE005FA}"/>
    <cellStyle name="_Currency_FCAR 364-day 2" xfId="23120" xr:uid="{AEDAFF9F-979D-4E22-AF1C-719F38825D7A}"/>
    <cellStyle name="_Currency_FCAR 364-day 2 2" xfId="23121" xr:uid="{E78FDA79-9293-4059-9295-95349491F58A}"/>
    <cellStyle name="_Currency_FCAR 364-day 2 2 2" xfId="23122" xr:uid="{86F98747-3166-4671-BE26-A3CD840DA175}"/>
    <cellStyle name="_Currency_FCAR 364-day 2 3" xfId="23123" xr:uid="{2CD68F79-693C-42AA-9FB8-ECE1F0A9BD5F}"/>
    <cellStyle name="_Currency_FCAR 364-day 3" xfId="23124" xr:uid="{B844C431-4686-46B4-A3B2-5F04420B2EE4}"/>
    <cellStyle name="_Currency_FCAR 364-day 3 2" xfId="23125" xr:uid="{6D204404-7D98-4A98-98F5-5DF53C091F8E}"/>
    <cellStyle name="_Currency_FCAR 364-day 4" xfId="23126" xr:uid="{7F89D6B4-4069-4760-95E2-CBA3F47160D6}"/>
    <cellStyle name="_Currency_FCAR 5-year" xfId="23127" xr:uid="{8E678E27-A328-4E88-94DC-A6D0D5713D31}"/>
    <cellStyle name="_Currency_FCAR 5-year 2" xfId="23128" xr:uid="{310B242F-5205-4AC3-B225-4F434199E929}"/>
    <cellStyle name="_Currency_FCAR 5-year 2 2" xfId="23129" xr:uid="{1DA03B0B-B9DB-4666-B4A5-7ADCF80EBDB4}"/>
    <cellStyle name="_Currency_FCAR 5-year 2 2 2" xfId="23130" xr:uid="{21EAED3C-8CB0-4686-8070-354E63BF7570}"/>
    <cellStyle name="_Currency_FCAR 5-year 2 3" xfId="23131" xr:uid="{42CD629F-6DC5-4744-BB2D-A00CE6A9819E}"/>
    <cellStyle name="_Currency_FCAR 5-year 3" xfId="23132" xr:uid="{2D48910B-50F7-40FD-BC44-4A4DE9007BA9}"/>
    <cellStyle name="_Currency_FCAR 5-year 3 2" xfId="23133" xr:uid="{8D8DE4F4-7DF7-40A1-9F9E-47784B2036E2}"/>
    <cellStyle name="_Currency_FCAR 5-year 4" xfId="23134" xr:uid="{819FF144-5542-4399-99C0-792F032BBE90}"/>
    <cellStyle name="_Currency_FCC Zeus" xfId="23135" xr:uid="{B3FD0A45-7BE1-474A-8566-B71C12B6DE8A}"/>
    <cellStyle name="_Currency_FCC Zeus 2" xfId="23136" xr:uid="{4EF4F883-0B53-43D3-8E52-D87B3F3E55B6}"/>
    <cellStyle name="_Currency_FCC Zeus 2 2" xfId="23137" xr:uid="{5C60AFD8-E003-4B6B-A939-CE9321DBD855}"/>
    <cellStyle name="_Currency_FCC Zeus 2 2 2" xfId="23138" xr:uid="{8C4D5EEC-9DFF-4CE6-9EA1-DAD04CCD7872}"/>
    <cellStyle name="_Currency_FCC Zeus 2 3" xfId="23139" xr:uid="{6A3E77D8-10A2-42FD-B4DE-A18CBF5BA232}"/>
    <cellStyle name="_Currency_FCC Zeus 3" xfId="23140" xr:uid="{13AFF94A-2316-40DB-8BD8-76BD36908843}"/>
    <cellStyle name="_Currency_FCC Zeus 3 2" xfId="23141" xr:uid="{1B1D9834-9111-4066-AEFB-411A685092C6}"/>
    <cellStyle name="_Currency_FCC Zeus 4" xfId="23142" xr:uid="{B98B59F7-8679-4EA8-91AB-A5189A73261B}"/>
    <cellStyle name="_Currency_Flagstar 2007-1A C AF4" xfId="23143" xr:uid="{647531BF-AAFF-4C16-A9D6-A6862DD11DDC}"/>
    <cellStyle name="_Currency_Flagstar 2007-1A C AF4 2" xfId="23144" xr:uid="{0F6F6A6B-0882-4FCE-9BF8-7785616C87E2}"/>
    <cellStyle name="_Currency_Flagstar 2007-1A C AF4 2 2" xfId="23145" xr:uid="{77B9EF84-EE14-417A-A270-B90E7A9B6F00}"/>
    <cellStyle name="_Currency_Flagstar 2007-1A C AF4 2 2 2" xfId="23146" xr:uid="{EC3F48AE-AD95-4DF9-948E-37A1F5CBD6FD}"/>
    <cellStyle name="_Currency_Flagstar 2007-1A C AF4 2 3" xfId="23147" xr:uid="{BB683609-F667-455A-A6F2-73469145B6E3}"/>
    <cellStyle name="_Currency_Flagstar 2007-1A C AF4 3" xfId="23148" xr:uid="{D669D476-F604-4FC8-B0DA-9235FFB38723}"/>
    <cellStyle name="_Currency_Flagstar 2007-1A C AF4 3 2" xfId="23149" xr:uid="{532EFD3C-DD21-4BB1-A75D-0B3F79367738}"/>
    <cellStyle name="_Currency_Flagstar 2007-1A C AF4 4" xfId="23150" xr:uid="{13EDAB2F-2AEB-46E8-9D32-58D27C2216EC}"/>
    <cellStyle name="_Currency_Florida consensus estimates" xfId="23151" xr:uid="{3734F925-5057-4FA4-86C6-ECA992484F6A}"/>
    <cellStyle name="_Currency_Florida consensus estimates 2" xfId="23152" xr:uid="{F6FFC170-E75B-4137-B4C1-D06B9CCDB697}"/>
    <cellStyle name="_Currency_Florida consensus estimates 3" xfId="23153" xr:uid="{B950FCE9-2711-46D0-85E5-B2E6E324B69F}"/>
    <cellStyle name="_Currency_Florida consensus estimates_shadow publication 2010.12" xfId="23154" xr:uid="{B053DD96-92CD-4552-A44E-BA0522564877}"/>
    <cellStyle name="_Currency_Florida consensus estimates_shadow publication 2010.12 2" xfId="23155" xr:uid="{C65FB835-57AE-4840-859F-4B1EB8C3438E}"/>
    <cellStyle name="_Currency_Florida consensus estimates_Synthese cumul 300910" xfId="23156" xr:uid="{A588CEC7-B70A-4C82-86C0-5E7ACAB3F169}"/>
    <cellStyle name="_Currency_Florida consensus estimates_Synthese cumul 300910 2" xfId="23157" xr:uid="{0E71460A-5F58-44A7-AA72-244D842AA778}"/>
    <cellStyle name="_Currency_Gerard 1 -20 " xfId="23158" xr:uid="{6DFB673F-A674-4FC9-9E44-9865F6D9CD95}"/>
    <cellStyle name="_Currency_Gerard 1 -20  2" xfId="23159" xr:uid="{B41092F6-E3D8-43A7-9645-F2D9B9A53977}"/>
    <cellStyle name="_Currency_Gerard 1 -20  2 2" xfId="23160" xr:uid="{55CFB3CC-4F00-49F0-A161-AF3484698B7A}"/>
    <cellStyle name="_Currency_Gerard 1 -20  2 2 2" xfId="23161" xr:uid="{5DE8C060-C765-46D6-9AA9-8D95081EFC35}"/>
    <cellStyle name="_Currency_Gerard 1 -20  2 3" xfId="23162" xr:uid="{002147B0-4A8C-4A08-B0E4-2783390C2A2D}"/>
    <cellStyle name="_Currency_Gerard 1 -20  3" xfId="23163" xr:uid="{B8B13F8F-1C6D-4ECF-AF35-0E64410502E7}"/>
    <cellStyle name="_Currency_Gerard 1 -20  3 2" xfId="23164" xr:uid="{22325078-34C7-4926-87F8-63C94484D010}"/>
    <cellStyle name="_Currency_Gerard 1 -20  4" xfId="23165" xr:uid="{2D9165DE-5C37-4DE3-9F8B-5CD8747472AE}"/>
    <cellStyle name="_Currency_Gerard 1 -20 _ABS Deal Tracer - Q3 2008" xfId="23166" xr:uid="{AF3C879E-3A3C-4686-AF36-B0376EAD7030}"/>
    <cellStyle name="_Currency_Gerard 1 -20 _ABS Deal Tracer - Q3 2008 2" xfId="23167" xr:uid="{3279F2B4-79E9-47D4-AC83-EC8FB38F4D1F}"/>
    <cellStyle name="_Currency_Gerard 1 -20 _ABS Deal Tracer - Q3 2008 2 2" xfId="23168" xr:uid="{E0BFE6D8-969E-4568-AEA1-F13EE6956E37}"/>
    <cellStyle name="_Currency_Gerard 1 -20 _ABS Deal Tracer - Q3 2008 2 2 2" xfId="23169" xr:uid="{AD45380C-F195-4764-A0F9-D9DE09FF9B2D}"/>
    <cellStyle name="_Currency_Gerard 1 -20 _ABS Deal Tracer - Q3 2008 2 3" xfId="23170" xr:uid="{0788318F-F864-4557-8234-847FCB2F3465}"/>
    <cellStyle name="_Currency_Gerard 1 -20 _ABS Deal Tracer - Q3 2008 3" xfId="23171" xr:uid="{BE0B72CB-7FEA-4196-89B0-D0687719A0BD}"/>
    <cellStyle name="_Currency_Gerard 1 -20 _ABS Deal Tracer - Q3 2008 3 2" xfId="23172" xr:uid="{B471A1CA-1D5C-47B6-91E8-0DAF85E3268F}"/>
    <cellStyle name="_Currency_Gerard 1 -20 _ABS Deal Tracer - Q3 2008 4" xfId="23173" xr:uid="{23E74BE9-CBD9-4EEB-AA3D-23B2B9559935}"/>
    <cellStyle name="_Currency_Gerard 1 -20 _Aerium - Chester" xfId="23174" xr:uid="{61C61729-8982-427C-A2BA-C1B001A88FF7}"/>
    <cellStyle name="_Currency_Gerard 1 -20 _Aerium - Chester 2" xfId="23175" xr:uid="{30EC01F3-A201-4242-BF47-17E58724C208}"/>
    <cellStyle name="_Currency_Gerard 1 -20 _Aerium - Chester 2 2" xfId="23176" xr:uid="{A62FEDAE-0BD5-432A-AB2F-A8D33E168127}"/>
    <cellStyle name="_Currency_Gerard 1 -20 _Aerium - Chester 2 2 2" xfId="23177" xr:uid="{B9755F76-C499-4663-8F98-4E369DF1E33E}"/>
    <cellStyle name="_Currency_Gerard 1 -20 _Aerium - Chester 2 3" xfId="23178" xr:uid="{67FC0D4A-CBDD-417A-AA32-62DB17BB187E}"/>
    <cellStyle name="_Currency_Gerard 1 -20 _Aerium - Chester 3" xfId="23179" xr:uid="{DF221032-BFF6-4C30-BCB6-CD0FFC87FDF6}"/>
    <cellStyle name="_Currency_Gerard 1 -20 _Aerium - Chester 3 2" xfId="23180" xr:uid="{748EB7FD-3BC6-414C-B647-12FB73A8EAB9}"/>
    <cellStyle name="_Currency_Gerard 1 -20 _Aerium - Chester 4" xfId="23181" xr:uid="{07A1E137-23CB-44C2-BCB9-854C5F090351}"/>
    <cellStyle name="_Currency_Gerard 1 -20 _Aerium - Mercoeur" xfId="23182" xr:uid="{B4F74E87-58A3-4579-A33C-BE6596412D20}"/>
    <cellStyle name="_Currency_Gerard 1 -20 _Aerium - Mercoeur 2" xfId="23183" xr:uid="{F2DFA5CF-03AE-4DA8-AD7D-EB40C665FF93}"/>
    <cellStyle name="_Currency_Gerard 1 -20 _Aerium - Mercoeur 2 2" xfId="23184" xr:uid="{633DBA9B-E0B1-4AF5-9B70-4E9F611280D1}"/>
    <cellStyle name="_Currency_Gerard 1 -20 _Aerium - Mercoeur 2 2 2" xfId="23185" xr:uid="{3DD35759-DD53-4864-AB36-5E410D7FA569}"/>
    <cellStyle name="_Currency_Gerard 1 -20 _Aerium - Mercoeur 2 3" xfId="23186" xr:uid="{CDDDABBF-8E16-4AD1-8136-FE661B26BD1C}"/>
    <cellStyle name="_Currency_Gerard 1 -20 _Aerium - Mercoeur 3" xfId="23187" xr:uid="{EC6D00D8-1E9B-401B-94D2-E9A43F4F705D}"/>
    <cellStyle name="_Currency_Gerard 1 -20 _Aerium - Mercoeur 3 2" xfId="23188" xr:uid="{4FBA47C4-04FC-433C-ADCB-DC93E63B0FD7}"/>
    <cellStyle name="_Currency_Gerard 1 -20 _Aerium - Mercoeur 4" xfId="23189" xr:uid="{72CE41C7-7663-4E88-A74F-24A134C6F4A0}"/>
    <cellStyle name="_Currency_Gerard 1 -20 _Babcock &amp; Brown Air Funding I" xfId="23190" xr:uid="{0328D072-5F7F-4198-AB16-B66C71993AE2}"/>
    <cellStyle name="_Currency_Gerard 1 -20 _Babcock &amp; Brown Air Funding I 2" xfId="23191" xr:uid="{144D92E4-54FB-4E3B-83E0-3692EEC52EF2}"/>
    <cellStyle name="_Currency_Gerard 1 -20 _Babcock &amp; Brown Air Funding I 2 2" xfId="23192" xr:uid="{688A44E2-50FB-4ED4-AE17-F28535F3960F}"/>
    <cellStyle name="_Currency_Gerard 1 -20 _Babcock &amp; Brown Air Funding I 2 2 2" xfId="23193" xr:uid="{0FE1469C-3B84-4CC2-9C80-CDDD07AFE93B}"/>
    <cellStyle name="_Currency_Gerard 1 -20 _Babcock &amp; Brown Air Funding I 2 3" xfId="23194" xr:uid="{3F149DD0-0335-49DE-85A8-6E3D4B475384}"/>
    <cellStyle name="_Currency_Gerard 1 -20 _Babcock &amp; Brown Air Funding I 3" xfId="23195" xr:uid="{6E767D44-6ED3-4991-BD8A-AE788949B273}"/>
    <cellStyle name="_Currency_Gerard 1 -20 _Babcock &amp; Brown Air Funding I 3 2" xfId="23196" xr:uid="{3F0B8BDD-F4C4-4B04-8821-F810A1E84A5D}"/>
    <cellStyle name="_Currency_Gerard 1 -20 _Babcock &amp; Brown Air Funding I 4" xfId="23197" xr:uid="{9A71CB8A-7BC5-4BC2-911B-B38D5096059C}"/>
    <cellStyle name="_Currency_Gerard 1 -20 _FCAR 364-day" xfId="23198" xr:uid="{0568C978-4468-4C6F-9F93-9A7C422D2270}"/>
    <cellStyle name="_Currency_Gerard 1 -20 _FCAR 364-day 2" xfId="23199" xr:uid="{D6F359F3-9D2A-4385-91DB-7C5D87FE3741}"/>
    <cellStyle name="_Currency_Gerard 1 -20 _FCAR 364-day 2 2" xfId="23200" xr:uid="{E94C2686-BBB7-432B-BFE0-43C20CFA0E48}"/>
    <cellStyle name="_Currency_Gerard 1 -20 _FCAR 364-day 2 2 2" xfId="23201" xr:uid="{5354AF01-313B-4D65-A952-277715174A4D}"/>
    <cellStyle name="_Currency_Gerard 1 -20 _FCAR 364-day 2 3" xfId="23202" xr:uid="{02A12ADC-C29D-495D-A970-0D4EB647C189}"/>
    <cellStyle name="_Currency_Gerard 1 -20 _FCAR 364-day 3" xfId="23203" xr:uid="{56E666C7-4ED0-4853-B784-D77589733779}"/>
    <cellStyle name="_Currency_Gerard 1 -20 _FCAR 364-day 3 2" xfId="23204" xr:uid="{A5AFD165-DBA4-4615-8BC7-42AF8B0E8DF5}"/>
    <cellStyle name="_Currency_Gerard 1 -20 _FCAR 364-day 4" xfId="23205" xr:uid="{309622F3-B532-4025-9611-4524A52FA645}"/>
    <cellStyle name="_Currency_Gerard 1 -20 _FCAR 5-year" xfId="23206" xr:uid="{B3783F79-9678-445B-8327-4FFCAC45D207}"/>
    <cellStyle name="_Currency_Gerard 1 -20 _FCAR 5-year 2" xfId="23207" xr:uid="{EFE49865-4C50-4FE2-BA8D-44D05432198C}"/>
    <cellStyle name="_Currency_Gerard 1 -20 _FCAR 5-year 2 2" xfId="23208" xr:uid="{8312F918-7CB3-4EE8-ABA3-91F18119C04B}"/>
    <cellStyle name="_Currency_Gerard 1 -20 _FCAR 5-year 2 2 2" xfId="23209" xr:uid="{7D54D265-AF61-46A5-B319-D867DFEA3C92}"/>
    <cellStyle name="_Currency_Gerard 1 -20 _FCAR 5-year 2 3" xfId="23210" xr:uid="{755882AE-F3E0-465D-9805-C8E886D61FF3}"/>
    <cellStyle name="_Currency_Gerard 1 -20 _FCAR 5-year 3" xfId="23211" xr:uid="{166D24FB-8ECD-4763-9F11-BD529B9BFCB7}"/>
    <cellStyle name="_Currency_Gerard 1 -20 _FCAR 5-year 3 2" xfId="23212" xr:uid="{62920367-0D39-4904-906E-27E1B5A637AD}"/>
    <cellStyle name="_Currency_Gerard 1 -20 _FCAR 5-year 4" xfId="23213" xr:uid="{52992EEC-E412-48BA-890B-F2AF21D9410B}"/>
    <cellStyle name="_Currency_Gerard 1 -20 _FCC Zeus" xfId="23214" xr:uid="{7B9F0D01-FBBB-4257-833D-8904CDB89B88}"/>
    <cellStyle name="_Currency_Gerard 1 -20 _FCC Zeus 2" xfId="23215" xr:uid="{91D05929-9EBB-461F-AF16-AB521BB1C64A}"/>
    <cellStyle name="_Currency_Gerard 1 -20 _FCC Zeus 2 2" xfId="23216" xr:uid="{4EECEA01-9F29-48E0-BD61-11349E95FC71}"/>
    <cellStyle name="_Currency_Gerard 1 -20 _FCC Zeus 2 2 2" xfId="23217" xr:uid="{28724CF9-AE13-46DE-A4B1-C3F1C42621E5}"/>
    <cellStyle name="_Currency_Gerard 1 -20 _FCC Zeus 2 3" xfId="23218" xr:uid="{56644504-374C-462A-B7DF-EB784B5C2B7E}"/>
    <cellStyle name="_Currency_Gerard 1 -20 _FCC Zeus 3" xfId="23219" xr:uid="{3F09F06D-B9B1-4CE0-8E94-3779B73C3533}"/>
    <cellStyle name="_Currency_Gerard 1 -20 _FCC Zeus 3 2" xfId="23220" xr:uid="{C70CC96F-3528-4A48-AB47-2A6CBC3CCBCD}"/>
    <cellStyle name="_Currency_Gerard 1 -20 _FCC Zeus 4" xfId="23221" xr:uid="{272659E4-1EA4-4887-BD9A-870961E96249}"/>
    <cellStyle name="_Currency_Gerard 1 -20 _Flagstar 2007-1A C AF4" xfId="23222" xr:uid="{A68591CB-92CE-4684-B968-D715FF3298CC}"/>
    <cellStyle name="_Currency_Gerard 1 -20 _Flagstar 2007-1A C AF4 2" xfId="23223" xr:uid="{93EC45D7-C5DF-439D-A9C8-2F9DD90CDD99}"/>
    <cellStyle name="_Currency_Gerard 1 -20 _Flagstar 2007-1A C AF4 2 2" xfId="23224" xr:uid="{B8AB8FE5-744B-485F-B715-AB13EB835706}"/>
    <cellStyle name="_Currency_Gerard 1 -20 _Flagstar 2007-1A C AF4 2 2 2" xfId="23225" xr:uid="{86623D7F-CD9F-4170-8890-5376E28CB498}"/>
    <cellStyle name="_Currency_Gerard 1 -20 _Flagstar 2007-1A C AF4 2 3" xfId="23226" xr:uid="{DAB5C67D-0AC7-4FDD-AF48-1DDAAE13AFA7}"/>
    <cellStyle name="_Currency_Gerard 1 -20 _Flagstar 2007-1A C AF4 3" xfId="23227" xr:uid="{A25F21C8-5A68-404E-B47B-31311E8800CC}"/>
    <cellStyle name="_Currency_Gerard 1 -20 _Flagstar 2007-1A C AF4 3 2" xfId="23228" xr:uid="{7BD56D6D-04E1-4220-984C-20195406AB26}"/>
    <cellStyle name="_Currency_Gerard 1 -20 _Flagstar 2007-1A C AF4 4" xfId="23229" xr:uid="{DF19359B-B528-41AA-9B8D-2B5EBC0ED86C}"/>
    <cellStyle name="_Currency_Gerard 1 -20 _ItalFinance SV2" xfId="23230" xr:uid="{FB63DA4F-0919-49ED-BCAC-BF5C2628EFDD}"/>
    <cellStyle name="_Currency_Gerard 1 -20 _ItalFinance SV2 2" xfId="23231" xr:uid="{D5EC53A5-845C-4F75-8ED2-AC9BD59A4C67}"/>
    <cellStyle name="_Currency_Gerard 1 -20 _ItalFinance SV2 2 2" xfId="23232" xr:uid="{5D7F4807-51FD-4EAE-8376-E380E689BE50}"/>
    <cellStyle name="_Currency_Gerard 1 -20 _ItalFinance SV2 2 2 2" xfId="23233" xr:uid="{40C51D5F-C297-4E1B-A2D7-77E1E40CBD0A}"/>
    <cellStyle name="_Currency_Gerard 1 -20 _ItalFinance SV2 2 3" xfId="23234" xr:uid="{636469AD-3139-4ABA-A82C-83B1AA8C196F}"/>
    <cellStyle name="_Currency_Gerard 1 -20 _ItalFinance SV2 3" xfId="23235" xr:uid="{A62EDBB8-BF1F-441F-BF66-FDFA449E6074}"/>
    <cellStyle name="_Currency_Gerard 1 -20 _ItalFinance SV2 3 2" xfId="23236" xr:uid="{5FDD7169-1EAD-4E2A-BA29-BF1F0D47BFFA}"/>
    <cellStyle name="_Currency_Gerard 1 -20 _ItalFinance SV2 4" xfId="23237" xr:uid="{820D8523-1F5B-49D5-BF06-6973715D38B1}"/>
    <cellStyle name="_Currency_Gerard 1 -20 _Meliadi SaRL" xfId="23238" xr:uid="{B6DEF844-558A-49F4-AF42-C3C663F47D2D}"/>
    <cellStyle name="_Currency_Gerard 1 -20 _Meliadi SaRL 2" xfId="23239" xr:uid="{D7C1CAB7-3F7C-4E1E-BE90-9FC93C59BB84}"/>
    <cellStyle name="_Currency_Gerard 1 -20 _Meliadi SaRL 2 2" xfId="23240" xr:uid="{9CE095D8-8F2E-410B-8DF9-B0E7B3B41037}"/>
    <cellStyle name="_Currency_Gerard 1 -20 _Meliadi SaRL 2 2 2" xfId="23241" xr:uid="{4EB72146-C6F2-475D-BFA7-015FD64CA25F}"/>
    <cellStyle name="_Currency_Gerard 1 -20 _Meliadi SaRL 2 3" xfId="23242" xr:uid="{4FB61AC7-2362-4CD2-89FC-266E7EBA213B}"/>
    <cellStyle name="_Currency_Gerard 1 -20 _Meliadi SaRL 3" xfId="23243" xr:uid="{80802FB9-6FA7-42AA-A564-B05CCFDAA9ED}"/>
    <cellStyle name="_Currency_Gerard 1 -20 _Meliadi SaRL 3 2" xfId="23244" xr:uid="{10391DD5-F7CC-4A7F-A7EC-10F5BCDD4DA0}"/>
    <cellStyle name="_Currency_Gerard 1 -20 _Meliadi SaRL 4" xfId="23245" xr:uid="{F93F082F-CE31-44FA-BF3C-C0CB04F119CA}"/>
    <cellStyle name="_Currency_Gerard 1 -20 _Sheet1" xfId="23246" xr:uid="{8C5F6E19-7D38-4A04-8A42-1B97B32FAE79}"/>
    <cellStyle name="_Currency_Gerard 1 -20 _Sheet1 2" xfId="23247" xr:uid="{D8E3FCAC-C262-4114-9E3F-112044F14D4A}"/>
    <cellStyle name="_Currency_Gerard 1 -20 _Sheet1 2 2" xfId="23248" xr:uid="{3351F264-4F27-4EFF-ACC8-CC893F7B3647}"/>
    <cellStyle name="_Currency_Gerard 1 -20 _Sheet1 2 2 2" xfId="23249" xr:uid="{C5C516F8-C0E9-481D-BF8A-796584157847}"/>
    <cellStyle name="_Currency_Gerard 1 -20 _Sheet1 2 3" xfId="23250" xr:uid="{CE13E9AA-6F43-41E6-B173-B5300073C493}"/>
    <cellStyle name="_Currency_Gerard 1 -20 _Sheet1 3" xfId="23251" xr:uid="{BD95C0FF-3FC0-4650-BB7F-6325E4F9F387}"/>
    <cellStyle name="_Currency_Gerard 1 -20 _Sheet1 3 2" xfId="23252" xr:uid="{D11B9EC2-991F-4448-9019-04FE502E35E1}"/>
    <cellStyle name="_Currency_Gerard 1 -20 _Sheet1 4" xfId="23253" xr:uid="{028E715E-400B-46B8-95B2-6AC51B3813AF}"/>
    <cellStyle name="_Currency_Gerard 1 -20 _Template" xfId="23254" xr:uid="{DAADF26A-AC16-4954-9A55-7B5FEC0DF03E}"/>
    <cellStyle name="_Currency_Gerard 1 -20 _Template 2" xfId="23255" xr:uid="{6CA0F172-DD1B-4187-901B-68BE3CD86D9D}"/>
    <cellStyle name="_Currency_Gerard 1 -20 _Template 2 2" xfId="23256" xr:uid="{F0405A53-A1F0-4D81-94F8-F214FA52EF5A}"/>
    <cellStyle name="_Currency_Gerard 1 -20 _Template 2 2 2" xfId="23257" xr:uid="{C219D311-9CB0-46B8-AC9C-ECB15B514F97}"/>
    <cellStyle name="_Currency_Gerard 1 -20 _Template 2 3" xfId="23258" xr:uid="{7F0BA670-E216-4E03-9AB7-94C257DB8A5A}"/>
    <cellStyle name="_Currency_Gerard 1 -20 _Template 3" xfId="23259" xr:uid="{5E59EAF1-252F-4C41-B9AC-F1C68E7C458B}"/>
    <cellStyle name="_Currency_Gerard 1 -20 _Template 3 2" xfId="23260" xr:uid="{18078347-5591-4168-A380-9B23ED3D5412}"/>
    <cellStyle name="_Currency_Gerard 1 -20 _Template 4" xfId="23261" xr:uid="{851C9BE5-72BD-4248-ADAB-71BFDB34A770}"/>
    <cellStyle name="_Currency_ItalFinance SV2" xfId="23262" xr:uid="{E779DC5E-35FC-4D89-8F5A-4B1FC1279C3E}"/>
    <cellStyle name="_Currency_ItalFinance SV2 2" xfId="23263" xr:uid="{4DB7D9FB-F849-4726-B2EB-7DBFF7EA86F2}"/>
    <cellStyle name="_Currency_ItalFinance SV2 2 2" xfId="23264" xr:uid="{75B0DF6F-D4CA-48B4-B03F-A5C2C5A727AF}"/>
    <cellStyle name="_Currency_ItalFinance SV2 2 2 2" xfId="23265" xr:uid="{7C3FF419-34B7-4196-BCC3-71E71BB21D4D}"/>
    <cellStyle name="_Currency_ItalFinance SV2 2 3" xfId="23266" xr:uid="{2E8F0B67-B9B1-4F57-819D-7794980AB8CD}"/>
    <cellStyle name="_Currency_ItalFinance SV2 3" xfId="23267" xr:uid="{8AB5CAFA-89B1-4BEF-BA21-A08DD8EE7855}"/>
    <cellStyle name="_Currency_ItalFinance SV2 3 2" xfId="23268" xr:uid="{B0854E6A-7538-4281-83D6-20155AC96A9A}"/>
    <cellStyle name="_Currency_ItalFinance SV2 4" xfId="23269" xr:uid="{BABF4ABD-F560-4E60-AB36-419705311D66}"/>
    <cellStyle name="_Currency_LBO (Post IM)" xfId="23270" xr:uid="{76AA2993-0542-4CCB-BDD5-68141B601A99}"/>
    <cellStyle name="_Currency_LBO (Post IM) 2" xfId="23271" xr:uid="{3F082D16-4AE1-4D24-B24A-85CACF881ACC}"/>
    <cellStyle name="_Currency_LBO (Post IM) 3" xfId="23272" xr:uid="{9B348CC5-7D85-47BD-9417-33AB222CC844}"/>
    <cellStyle name="_Currency_LBO (Post IM)_shadow publication 2010.12" xfId="23273" xr:uid="{2C2DB385-D2D5-4F2E-8F06-BC6C26D5B97E}"/>
    <cellStyle name="_Currency_LBO (Post IM)_shadow publication 2010.12 2" xfId="23274" xr:uid="{4D9026C4-09BA-4FEB-8C9D-090FA2040A5C}"/>
    <cellStyle name="_Currency_LBO (Post IM)_Synthese cumul 300910" xfId="23275" xr:uid="{07380DB2-6DFF-4CF7-ACC9-5FF28D0FA1BD}"/>
    <cellStyle name="_Currency_LBO (Post IM)_Synthese cumul 300910 2" xfId="23276" xr:uid="{0CC5A36C-A48D-41BE-B1CD-0FEC7691915E}"/>
    <cellStyle name="_Currency_lbo_short_form" xfId="23277" xr:uid="{E9F69C46-4D99-4AB6-B43D-5670133C0C0C}"/>
    <cellStyle name="_Currency_lbo_short_form 2" xfId="23278" xr:uid="{5378A2F6-6923-47ED-AD7C-6B6EE262DA94}"/>
    <cellStyle name="_Currency_lbo_short_form 3" xfId="23279" xr:uid="{138FAE36-98EE-413D-915D-60CC3962F22A}"/>
    <cellStyle name="_Currency_lbo_short_form_shadow publication 2010.12" xfId="23280" xr:uid="{656C3618-9976-40CF-95BB-A87539B6D625}"/>
    <cellStyle name="_Currency_lbo_short_form_shadow publication 2010.12 2" xfId="23281" xr:uid="{30F11607-A192-4CA0-9E16-92D910F67831}"/>
    <cellStyle name="_Currency_lbo_short_form_Synthese cumul 300910" xfId="23282" xr:uid="{40885755-0B79-4B5D-9837-6FB113A570B0}"/>
    <cellStyle name="_Currency_lbo_short_form_Synthese cumul 300910 2" xfId="23283" xr:uid="{D16B2F53-7C55-4054-8558-B5982E005342}"/>
    <cellStyle name="_Currency_Meliadi SaRL" xfId="23284" xr:uid="{1E771FCB-5BCD-4991-B628-4F44C1D2DD93}"/>
    <cellStyle name="_Currency_Meliadi SaRL 2" xfId="23285" xr:uid="{D60B6E71-3F9D-4B3B-A76F-2E158726B50C}"/>
    <cellStyle name="_Currency_Meliadi SaRL 2 2" xfId="23286" xr:uid="{9ACEFA57-9609-423A-9714-D7D22C568D33}"/>
    <cellStyle name="_Currency_Meliadi SaRL 2 2 2" xfId="23287" xr:uid="{752CB8E7-B8E5-445A-9AE2-09B924A4C365}"/>
    <cellStyle name="_Currency_Meliadi SaRL 2 3" xfId="23288" xr:uid="{A3FF4A3F-A222-4B51-960F-30DC6404A6C5}"/>
    <cellStyle name="_Currency_Meliadi SaRL 3" xfId="23289" xr:uid="{D12E35CA-3BB6-40FC-9360-B11A922B6E2A}"/>
    <cellStyle name="_Currency_Meliadi SaRL 3 2" xfId="23290" xr:uid="{B13DA749-8DF1-49C5-9021-B32A1B34E191}"/>
    <cellStyle name="_Currency_Meliadi SaRL 4" xfId="23291" xr:uid="{EE283B25-E4F2-4C09-A991-4B673834CF18}"/>
    <cellStyle name="_Currency_Prepayment-WAL Assumptions" xfId="23292" xr:uid="{123F2782-DE81-4968-9466-606C5D83BD1A}"/>
    <cellStyle name="_Currency_RApres 4.02.02" xfId="23293" xr:uid="{5E36A675-C9E2-4733-9C70-D6925C6D7A1B}"/>
    <cellStyle name="_Currency_Relative Contribution Analysis 04" xfId="23294" xr:uid="{34D04DF9-1F0B-441B-B1AA-4FA07EEC1171}"/>
    <cellStyle name="_Currency_Relative Contribution Analysis 04 2" xfId="23295" xr:uid="{0E5F4EC1-11C4-4337-A0E0-68F7EE94230D}"/>
    <cellStyle name="_Currency_Relative Contribution Analysis 04 3" xfId="23296" xr:uid="{A0631B01-C4B9-4682-BDED-7612D570B06C}"/>
    <cellStyle name="_Currency_Relative Contribution Analysis 04_shadow publication 2010.12" xfId="23297" xr:uid="{D2161B86-72AF-43AF-9E8B-32AB172726C6}"/>
    <cellStyle name="_Currency_Relative Contribution Analysis 04_shadow publication 2010.12 2" xfId="23298" xr:uid="{5A7364D7-27D0-4D23-B695-36B6D62B9EDA}"/>
    <cellStyle name="_Currency_Relative Contribution Analysis 04_Synthese cumul 300910" xfId="23299" xr:uid="{C2226B71-AE62-4677-B675-385EBBBBDE75}"/>
    <cellStyle name="_Currency_Relative Contribution Analysis 04_Synthese cumul 300910 2" xfId="23300" xr:uid="{E90A164F-4D95-4970-8D4D-ECFBA31C3F88}"/>
    <cellStyle name="_Currency_Royal Kansas  DCF2" xfId="23301" xr:uid="{654B5892-4107-4859-83E8-48762A20F545}"/>
    <cellStyle name="_Currency_Royal Kansas  DCF2 2" xfId="23302" xr:uid="{4074C428-C88D-469E-9C5A-D655112C885A}"/>
    <cellStyle name="_Currency_Royal Kansas  DCF2 3" xfId="23303" xr:uid="{45D0F042-552D-4ADB-AE18-D5A383B700F4}"/>
    <cellStyle name="_Currency_Royal Kansas  DCF2_shadow publication 2010.12" xfId="23304" xr:uid="{416B54FA-05AD-4591-8E99-FD54CFE55715}"/>
    <cellStyle name="_Currency_Royal Kansas  DCF2_shadow publication 2010.12 2" xfId="23305" xr:uid="{DFDF5540-534C-43B0-9B25-6FD5DD5FEA14}"/>
    <cellStyle name="_Currency_Royal Kansas  DCF2_Synthese cumul 300910" xfId="23306" xr:uid="{2A71F121-F9C2-4867-AB75-F37280330B97}"/>
    <cellStyle name="_Currency_Royal Kansas  DCF2_Synthese cumul 300910 2" xfId="23307" xr:uid="{BC7C7D46-0185-402B-BDB3-0AFF265466ED}"/>
    <cellStyle name="_Currency_shadow publication 2010.12" xfId="23308" xr:uid="{8B91E6B7-E3A1-457E-9249-6F54F0A215D7}"/>
    <cellStyle name="_Currency_shadow publication 2010.12 2" xfId="23309" xr:uid="{41A09027-4565-4297-BB22-83209E21A782}"/>
    <cellStyle name="_Currency_Sheet1" xfId="23310" xr:uid="{54D9C4BA-5A49-404D-8326-285E1C11E803}"/>
    <cellStyle name="_Currency_Sheet1 2" xfId="23311" xr:uid="{6493180B-274E-4D4D-A632-EBD9CC3AEDBF}"/>
    <cellStyle name="_Currency_Sheet1 2 2" xfId="23312" xr:uid="{E66BBF18-48FD-47E3-9F5E-7F7CDE0B9C7C}"/>
    <cellStyle name="_Currency_Sheet1 2 2 2" xfId="23313" xr:uid="{FE6F7CDF-C1F3-4CF8-BA47-69284282E922}"/>
    <cellStyle name="_Currency_Sheet1 2 3" xfId="23314" xr:uid="{E19084C6-1B86-4444-AA5E-EEA6120CE8E6}"/>
    <cellStyle name="_Currency_Sheet1 3" xfId="23315" xr:uid="{1EB2058E-F205-4FCA-9B8B-2D9B7162F222}"/>
    <cellStyle name="_Currency_Sheet1 3 2" xfId="23316" xr:uid="{E4BCBBF9-63A5-4F0D-8884-DA5B009B3AC7}"/>
    <cellStyle name="_Currency_Sheet1 4" xfId="23317" xr:uid="{ED766B7B-1DE0-4AA0-BC82-B09ADA840366}"/>
    <cellStyle name="_Currency_Sketch5 - Montana Impact" xfId="23318" xr:uid="{F045CCFB-3C23-4806-80B9-3EF580128B71}"/>
    <cellStyle name="_Currency_Sketch5 - Montana Impact 2" xfId="23319" xr:uid="{F9A38463-A4B9-483D-AA3F-925E9395DBC0}"/>
    <cellStyle name="_Currency_Sketch5 - Montana Impact 3" xfId="23320" xr:uid="{B03261D0-5432-4553-B32D-D9BED7884A55}"/>
    <cellStyle name="_Currency_Sketch5 - Montana Impact_shadow publication 2010.12" xfId="23321" xr:uid="{0310CBE0-585B-4AFD-BDB9-B81A0292E27E}"/>
    <cellStyle name="_Currency_Sketch5 - Montana Impact_shadow publication 2010.12 2" xfId="23322" xr:uid="{A584D8FD-6D6A-4463-8E1A-4F51D1DE440A}"/>
    <cellStyle name="_Currency_Sketch5 - Montana Impact_Synthese cumul 300910" xfId="23323" xr:uid="{F158C449-FE8E-479E-B3B7-9C77D2A7D1F1}"/>
    <cellStyle name="_Currency_Sketch5 - Montana Impact_Synthese cumul 300910 2" xfId="23324" xr:uid="{CC909256-7F51-414E-B596-219443484693}"/>
    <cellStyle name="_Currency_Synthese cumul 300910" xfId="23325" xr:uid="{BBE26546-470E-404A-9EBB-1880F65DF0BF}"/>
    <cellStyle name="_Currency_Synthese cumul 300910 2" xfId="23326" xr:uid="{3D1D565E-D9A3-4B9E-979A-AE05E095E655}"/>
    <cellStyle name="_Currency_Template" xfId="23327" xr:uid="{0281AD65-ABC0-489B-87EF-F521FF364427}"/>
    <cellStyle name="_Currency_Template 2" xfId="23328" xr:uid="{6E87EA5C-B983-4D62-84D3-4FB4A04C6ACC}"/>
    <cellStyle name="_Currency_Template 2 2" xfId="23329" xr:uid="{B360B73F-5FD0-4451-BBF8-4AC13488AD16}"/>
    <cellStyle name="_Currency_Template 2 2 2" xfId="23330" xr:uid="{24336462-A89D-42AD-906B-D17FB9A41E6B}"/>
    <cellStyle name="_Currency_Template 2 3" xfId="23331" xr:uid="{E054EC50-2973-49EB-941E-427CB33DEE49}"/>
    <cellStyle name="_Currency_Template 3" xfId="23332" xr:uid="{B99E53A2-AD42-498A-AE66-84EFF9C9B9AB}"/>
    <cellStyle name="_Currency_Template 3 2" xfId="23333" xr:uid="{A9A84492-89D2-4903-85ED-604DB66F5C1A}"/>
    <cellStyle name="_Currency_Template 4" xfId="23334" xr:uid="{7C3B604C-EAEA-4F04-96F5-52BAEB37D907}"/>
    <cellStyle name="_Currency_Tenants &amp; Costs" xfId="23335" xr:uid="{1667EDC1-F8C1-4913-B35F-E28EE53149A7}"/>
    <cellStyle name="_Currency_Tenants &amp; Costs 2" xfId="23336" xr:uid="{E3CCB758-D63B-4772-8D92-B789AFDB164D}"/>
    <cellStyle name="_Currency_Tenants &amp; Costs 2 2" xfId="23337" xr:uid="{8910296F-0C2F-459E-B283-502681CC61AD}"/>
    <cellStyle name="_Currency_Tenants &amp; Costs 2 2 2" xfId="23338" xr:uid="{63DBE6E4-E591-4937-A50C-781FAF6749E8}"/>
    <cellStyle name="_Currency_Tenants &amp; Costs 2 3" xfId="23339" xr:uid="{670AB603-EBB2-4CC7-8032-49DDAE0152AC}"/>
    <cellStyle name="_Currency_Tenants &amp; Costs 3" xfId="23340" xr:uid="{6C9A53E9-3C7F-446A-8FFA-EFB81A353466}"/>
    <cellStyle name="_Currency_Tenants &amp; Costs 3 2" xfId="23341" xr:uid="{7C11A42B-2C7D-49CC-8F2B-0D98E4D74B1E}"/>
    <cellStyle name="_Currency_Tenants &amp; Costs 4" xfId="23342" xr:uid="{8B67189F-005B-438E-B71A-84A7C27A7A84}"/>
    <cellStyle name="_Currency_Tenants &amp; Costs_ABS Deal Tracer - Q3 2008" xfId="23343" xr:uid="{E533B07D-95E8-4257-8A0B-83FDABBD36CC}"/>
    <cellStyle name="_Currency_Tenants &amp; Costs_ABS Deal Tracer - Q3 2008 2" xfId="23344" xr:uid="{CE0AA9EA-A860-4824-8033-454DDB046388}"/>
    <cellStyle name="_Currency_Tenants &amp; Costs_ABS Deal Tracer - Q3 2008 2 2" xfId="23345" xr:uid="{5FCFB4FF-3EC6-4066-B11F-65619E25855F}"/>
    <cellStyle name="_Currency_Tenants &amp; Costs_ABS Deal Tracer - Q3 2008 2 2 2" xfId="23346" xr:uid="{D402DC68-F5B7-4B5A-9A26-8AC5487602F6}"/>
    <cellStyle name="_Currency_Tenants &amp; Costs_ABS Deal Tracer - Q3 2008 2 3" xfId="23347" xr:uid="{8926D965-60AF-477C-AE49-F94E79521595}"/>
    <cellStyle name="_Currency_Tenants &amp; Costs_ABS Deal Tracer - Q3 2008 3" xfId="23348" xr:uid="{993FFE65-E619-451C-8CC9-26C58C1148E2}"/>
    <cellStyle name="_Currency_Tenants &amp; Costs_ABS Deal Tracer - Q3 2008 3 2" xfId="23349" xr:uid="{AF8884E1-D37A-43D0-883C-5249DF09FB04}"/>
    <cellStyle name="_Currency_Tenants &amp; Costs_ABS Deal Tracer - Q3 2008 4" xfId="23350" xr:uid="{C17A2D39-5B6A-486E-BECE-36DE0F69456E}"/>
    <cellStyle name="_Currency_Tenants &amp; Costs_Aerium - Chester" xfId="23351" xr:uid="{6C0B7A0B-B235-4C28-9A78-E82D3E536B6D}"/>
    <cellStyle name="_Currency_Tenants &amp; Costs_Aerium - Chester 2" xfId="23352" xr:uid="{DDEF2C90-0A60-44B7-999B-22B3A23D924E}"/>
    <cellStyle name="_Currency_Tenants &amp; Costs_Aerium - Chester 2 2" xfId="23353" xr:uid="{5A757C9A-2CF9-4483-8C65-767377B471BF}"/>
    <cellStyle name="_Currency_Tenants &amp; Costs_Aerium - Chester 2 2 2" xfId="23354" xr:uid="{4457A704-9889-4A4B-A4F9-CC248BE0C4DE}"/>
    <cellStyle name="_Currency_Tenants &amp; Costs_Aerium - Chester 2 3" xfId="23355" xr:uid="{1ED27EE7-2F87-4C42-9BDC-AB8708F37FA8}"/>
    <cellStyle name="_Currency_Tenants &amp; Costs_Aerium - Chester 3" xfId="23356" xr:uid="{64C8D7BF-EBD2-40C9-B3D9-AC3794FA0D3B}"/>
    <cellStyle name="_Currency_Tenants &amp; Costs_Aerium - Chester 3 2" xfId="23357" xr:uid="{CBA04813-E7E7-4DC1-8258-1D698E685087}"/>
    <cellStyle name="_Currency_Tenants &amp; Costs_Aerium - Chester 4" xfId="23358" xr:uid="{C1F1A0B1-672E-4B44-9F73-DB065C4704DF}"/>
    <cellStyle name="_Currency_Tenants &amp; Costs_Aerium - Mercoeur" xfId="23359" xr:uid="{AC645B35-0905-4462-8A17-583CE30D6B51}"/>
    <cellStyle name="_Currency_Tenants &amp; Costs_Aerium - Mercoeur 2" xfId="23360" xr:uid="{4C6AA062-6B3A-44BD-8AC4-F6896536AE0B}"/>
    <cellStyle name="_Currency_Tenants &amp; Costs_Aerium - Mercoeur 2 2" xfId="23361" xr:uid="{94CACFA6-4255-4EF8-B78B-86EF59FD7171}"/>
    <cellStyle name="_Currency_Tenants &amp; Costs_Aerium - Mercoeur 2 2 2" xfId="23362" xr:uid="{B0A60098-6903-4517-BBFC-75973BD0BF08}"/>
    <cellStyle name="_Currency_Tenants &amp; Costs_Aerium - Mercoeur 2 3" xfId="23363" xr:uid="{7F451F5B-1D28-494D-AAFF-48CD587F35B1}"/>
    <cellStyle name="_Currency_Tenants &amp; Costs_Aerium - Mercoeur 3" xfId="23364" xr:uid="{0A2A279A-8319-4A15-99EB-B58379882585}"/>
    <cellStyle name="_Currency_Tenants &amp; Costs_Aerium - Mercoeur 3 2" xfId="23365" xr:uid="{ED1B9041-D962-4043-B856-DAADD12C7460}"/>
    <cellStyle name="_Currency_Tenants &amp; Costs_Aerium - Mercoeur 4" xfId="23366" xr:uid="{F4DCE5F2-1301-4D94-82AE-A6384E1A0D85}"/>
    <cellStyle name="_Currency_Tenants &amp; Costs_Babcock &amp; Brown Air Funding I" xfId="23367" xr:uid="{DFB0C4E8-8279-42DE-985B-4C02EA7A3849}"/>
    <cellStyle name="_Currency_Tenants &amp; Costs_Babcock &amp; Brown Air Funding I 2" xfId="23368" xr:uid="{A6C94D69-F937-4773-A09A-BED24737C640}"/>
    <cellStyle name="_Currency_Tenants &amp; Costs_Babcock &amp; Brown Air Funding I 2 2" xfId="23369" xr:uid="{CCC4BA9E-EF08-4C37-A7B9-28AB4FBA9998}"/>
    <cellStyle name="_Currency_Tenants &amp; Costs_Babcock &amp; Brown Air Funding I 2 2 2" xfId="23370" xr:uid="{0A00AE47-194B-441E-8319-39D31E4B814F}"/>
    <cellStyle name="_Currency_Tenants &amp; Costs_Babcock &amp; Brown Air Funding I 2 3" xfId="23371" xr:uid="{64F26482-6C9C-425C-A2E1-6E0A16842ECC}"/>
    <cellStyle name="_Currency_Tenants &amp; Costs_Babcock &amp; Brown Air Funding I 3" xfId="23372" xr:uid="{5D902141-6A6E-4136-B3A3-5700B9580625}"/>
    <cellStyle name="_Currency_Tenants &amp; Costs_Babcock &amp; Brown Air Funding I 3 2" xfId="23373" xr:uid="{440E762A-FA6F-4D12-965C-47F282697A26}"/>
    <cellStyle name="_Currency_Tenants &amp; Costs_Babcock &amp; Brown Air Funding I 4" xfId="23374" xr:uid="{969471E9-28B8-4F43-9764-41CABCADEB4B}"/>
    <cellStyle name="_Currency_Tenants &amp; Costs_FCAR 364-day" xfId="23375" xr:uid="{2A3AD63F-A1F4-42CD-897C-BDE50FA834DC}"/>
    <cellStyle name="_Currency_Tenants &amp; Costs_FCAR 364-day 2" xfId="23376" xr:uid="{5CD0200D-65DC-4D54-ADDC-928AF1FCD618}"/>
    <cellStyle name="_Currency_Tenants &amp; Costs_FCAR 364-day 2 2" xfId="23377" xr:uid="{C80CD78A-438D-4FBE-991C-40EFE028A4ED}"/>
    <cellStyle name="_Currency_Tenants &amp; Costs_FCAR 364-day 2 2 2" xfId="23378" xr:uid="{34CBB656-A049-4768-9EC3-57177A4440A3}"/>
    <cellStyle name="_Currency_Tenants &amp; Costs_FCAR 364-day 2 3" xfId="23379" xr:uid="{515C1D0F-25CF-4BFC-9E02-B978B87E7644}"/>
    <cellStyle name="_Currency_Tenants &amp; Costs_FCAR 364-day 3" xfId="23380" xr:uid="{7EA29318-3712-4C2A-B686-E2C843FF2964}"/>
    <cellStyle name="_Currency_Tenants &amp; Costs_FCAR 364-day 3 2" xfId="23381" xr:uid="{D1BBB716-689C-46F4-BE53-DD898340CBA7}"/>
    <cellStyle name="_Currency_Tenants &amp; Costs_FCAR 364-day 4" xfId="23382" xr:uid="{2BCD6926-6A96-4832-AF14-8A2E6BCA17EA}"/>
    <cellStyle name="_Currency_Tenants &amp; Costs_FCAR 5-year" xfId="23383" xr:uid="{85DDD4FD-B891-4B82-A603-6FA30590C972}"/>
    <cellStyle name="_Currency_Tenants &amp; Costs_FCAR 5-year 2" xfId="23384" xr:uid="{ACB557EF-2960-4984-9268-A464DDBBF94A}"/>
    <cellStyle name="_Currency_Tenants &amp; Costs_FCAR 5-year 2 2" xfId="23385" xr:uid="{8B009478-8F36-43C6-8629-39DEAE6C0D92}"/>
    <cellStyle name="_Currency_Tenants &amp; Costs_FCAR 5-year 2 2 2" xfId="23386" xr:uid="{CE5384DA-AFC6-4D9E-AF7E-4CD08E4EBBD6}"/>
    <cellStyle name="_Currency_Tenants &amp; Costs_FCAR 5-year 2 3" xfId="23387" xr:uid="{5718B311-1170-4A7F-A6DE-3754EAF60D75}"/>
    <cellStyle name="_Currency_Tenants &amp; Costs_FCAR 5-year 3" xfId="23388" xr:uid="{6511A156-4B05-4F5A-84B1-0EB48DD5E2BD}"/>
    <cellStyle name="_Currency_Tenants &amp; Costs_FCAR 5-year 3 2" xfId="23389" xr:uid="{9E31A366-BF43-4E4B-ADDC-D1DD3A1C5528}"/>
    <cellStyle name="_Currency_Tenants &amp; Costs_FCAR 5-year 4" xfId="23390" xr:uid="{392F5051-D103-4B26-A9AC-2FB7F61351F3}"/>
    <cellStyle name="_Currency_Tenants &amp; Costs_FCC Zeus" xfId="23391" xr:uid="{3821567D-47D3-4715-B916-BDEBE0D4B827}"/>
    <cellStyle name="_Currency_Tenants &amp; Costs_FCC Zeus 2" xfId="23392" xr:uid="{21530834-CD96-49E2-BD0A-88021B0B5C43}"/>
    <cellStyle name="_Currency_Tenants &amp; Costs_FCC Zeus 2 2" xfId="23393" xr:uid="{1590CD01-FD55-49C8-9AFF-88A3C41E5D5A}"/>
    <cellStyle name="_Currency_Tenants &amp; Costs_FCC Zeus 2 2 2" xfId="23394" xr:uid="{82BC7C65-19DB-4F8A-B1ED-81B483D5805D}"/>
    <cellStyle name="_Currency_Tenants &amp; Costs_FCC Zeus 2 3" xfId="23395" xr:uid="{6772ACD7-F029-4E6E-8AD8-940E306270DE}"/>
    <cellStyle name="_Currency_Tenants &amp; Costs_FCC Zeus 3" xfId="23396" xr:uid="{4C741B84-4E28-4FD7-A3F4-EDF5A8C5AE43}"/>
    <cellStyle name="_Currency_Tenants &amp; Costs_FCC Zeus 3 2" xfId="23397" xr:uid="{1F3A66E5-CE5E-46EF-9180-CF62DEA826BA}"/>
    <cellStyle name="_Currency_Tenants &amp; Costs_FCC Zeus 4" xfId="23398" xr:uid="{4B386E34-0C45-4297-BDA3-B68B9286920F}"/>
    <cellStyle name="_Currency_Tenants &amp; Costs_Flagstar 2007-1A C AF4" xfId="23399" xr:uid="{FA20BA86-67A9-4B2C-8ED6-E2ED39CFE192}"/>
    <cellStyle name="_Currency_Tenants &amp; Costs_Flagstar 2007-1A C AF4 2" xfId="23400" xr:uid="{411841E7-814E-4FB8-92AF-530E34CD14D1}"/>
    <cellStyle name="_Currency_Tenants &amp; Costs_Flagstar 2007-1A C AF4 2 2" xfId="23401" xr:uid="{136F145E-8A06-4B87-97A5-3A14DE7C0893}"/>
    <cellStyle name="_Currency_Tenants &amp; Costs_Flagstar 2007-1A C AF4 2 2 2" xfId="23402" xr:uid="{2360C830-7857-42F2-BD4A-791206919233}"/>
    <cellStyle name="_Currency_Tenants &amp; Costs_Flagstar 2007-1A C AF4 2 3" xfId="23403" xr:uid="{0FF54E01-CDBD-4678-B2E1-C23DD3531D52}"/>
    <cellStyle name="_Currency_Tenants &amp; Costs_Flagstar 2007-1A C AF4 3" xfId="23404" xr:uid="{D5CB5BD6-6068-40B4-9A7F-708C6D315DAD}"/>
    <cellStyle name="_Currency_Tenants &amp; Costs_Flagstar 2007-1A C AF4 3 2" xfId="23405" xr:uid="{A03F69E2-2344-4359-9F70-3B3F52EC8EDF}"/>
    <cellStyle name="_Currency_Tenants &amp; Costs_Flagstar 2007-1A C AF4 4" xfId="23406" xr:uid="{882D2DF3-3E36-4BD5-994A-7BE2F4990BA0}"/>
    <cellStyle name="_Currency_Tenants &amp; Costs_ItalFinance SV2" xfId="23407" xr:uid="{D854782F-6089-408E-BA44-425574CA873F}"/>
    <cellStyle name="_Currency_Tenants &amp; Costs_ItalFinance SV2 2" xfId="23408" xr:uid="{881D9977-5546-4BE7-B2F8-D10C8DC1F0B2}"/>
    <cellStyle name="_Currency_Tenants &amp; Costs_ItalFinance SV2 2 2" xfId="23409" xr:uid="{17D3DBE8-2CA5-4344-81C6-B8D527E95F12}"/>
    <cellStyle name="_Currency_Tenants &amp; Costs_ItalFinance SV2 2 2 2" xfId="23410" xr:uid="{E79A56A1-AD2D-42BE-8A87-B62BA2F99576}"/>
    <cellStyle name="_Currency_Tenants &amp; Costs_ItalFinance SV2 2 3" xfId="23411" xr:uid="{8A799339-D1FB-403E-8039-D51BCB98306A}"/>
    <cellStyle name="_Currency_Tenants &amp; Costs_ItalFinance SV2 3" xfId="23412" xr:uid="{7F22BD2A-1B31-4AF6-8B45-6F6E97573EFF}"/>
    <cellStyle name="_Currency_Tenants &amp; Costs_ItalFinance SV2 3 2" xfId="23413" xr:uid="{A9110B88-31B5-4283-8C5A-DF55668BF9D6}"/>
    <cellStyle name="_Currency_Tenants &amp; Costs_ItalFinance SV2 4" xfId="23414" xr:uid="{7180A273-BE4A-4198-9E5E-43AEE59D1AEB}"/>
    <cellStyle name="_Currency_Tenants &amp; Costs_Meliadi SaRL" xfId="23415" xr:uid="{42AB6684-CA89-4926-A1CC-A7CDF6AA7521}"/>
    <cellStyle name="_Currency_Tenants &amp; Costs_Meliadi SaRL 2" xfId="23416" xr:uid="{77F4FBD8-7B6C-4648-9A54-CFD9CC0560EC}"/>
    <cellStyle name="_Currency_Tenants &amp; Costs_Meliadi SaRL 2 2" xfId="23417" xr:uid="{750D0DED-FAC1-4824-9ED3-66DB798789A4}"/>
    <cellStyle name="_Currency_Tenants &amp; Costs_Meliadi SaRL 2 2 2" xfId="23418" xr:uid="{FF48F1EA-779B-4151-8EB5-C8FF7DAD19ED}"/>
    <cellStyle name="_Currency_Tenants &amp; Costs_Meliadi SaRL 2 3" xfId="23419" xr:uid="{507DC031-C59A-42B7-949B-333E0F4EF243}"/>
    <cellStyle name="_Currency_Tenants &amp; Costs_Meliadi SaRL 3" xfId="23420" xr:uid="{A72CB961-BEA9-4831-842C-D585F1CD21DA}"/>
    <cellStyle name="_Currency_Tenants &amp; Costs_Meliadi SaRL 3 2" xfId="23421" xr:uid="{78010DF2-D623-4B7B-A5EF-94EBC35BB519}"/>
    <cellStyle name="_Currency_Tenants &amp; Costs_Meliadi SaRL 4" xfId="23422" xr:uid="{AF282B9A-F9C3-49B9-B9DB-B48F1F053AE5}"/>
    <cellStyle name="_Currency_Tenants &amp; Costs_Sheet1" xfId="23423" xr:uid="{5FE6C65B-2DB2-40B2-AB0E-AA49B4EA7A31}"/>
    <cellStyle name="_Currency_Tenants &amp; Costs_Sheet1 2" xfId="23424" xr:uid="{66D16C52-604F-414E-B2B6-D5E1AB1E4053}"/>
    <cellStyle name="_Currency_Tenants &amp; Costs_Sheet1 2 2" xfId="23425" xr:uid="{BF04E98F-D121-4F8B-AA62-27FB5BDB2DE5}"/>
    <cellStyle name="_Currency_Tenants &amp; Costs_Sheet1 2 2 2" xfId="23426" xr:uid="{DEF82DA3-0F41-48BC-802A-2D6BE2479D38}"/>
    <cellStyle name="_Currency_Tenants &amp; Costs_Sheet1 2 3" xfId="23427" xr:uid="{9FE452AC-2D77-4BA0-A7CA-71AF25B2AF3F}"/>
    <cellStyle name="_Currency_Tenants &amp; Costs_Sheet1 3" xfId="23428" xr:uid="{6D334FA6-368B-4454-8513-310442F49461}"/>
    <cellStyle name="_Currency_Tenants &amp; Costs_Sheet1 3 2" xfId="23429" xr:uid="{53A9A611-3667-4F18-BE2C-EB3DC67A2976}"/>
    <cellStyle name="_Currency_Tenants &amp; Costs_Sheet1 4" xfId="23430" xr:uid="{C2A1691C-E280-44DD-B5C2-13D0E66717DD}"/>
    <cellStyle name="_Currency_Tenants &amp; Costs_Template" xfId="23431" xr:uid="{E653F409-A8AE-4322-A284-30013B573A4A}"/>
    <cellStyle name="_Currency_Tenants &amp; Costs_Template 2" xfId="23432" xr:uid="{92404E24-673D-47DB-8CC8-2C146E8493BB}"/>
    <cellStyle name="_Currency_Tenants &amp; Costs_Template 2 2" xfId="23433" xr:uid="{61FA14D3-5918-4288-A90E-D6ACCA22DE3A}"/>
    <cellStyle name="_Currency_Tenants &amp; Costs_Template 2 2 2" xfId="23434" xr:uid="{D83BBFA5-A34C-45D8-8AFC-6FB103C55E77}"/>
    <cellStyle name="_Currency_Tenants &amp; Costs_Template 2 3" xfId="23435" xr:uid="{1EC338BF-16E7-4A0E-AC0F-90413424CC56}"/>
    <cellStyle name="_Currency_Tenants &amp; Costs_Template 3" xfId="23436" xr:uid="{AE87F538-419D-479C-828E-0E3CBE7D5B3B}"/>
    <cellStyle name="_Currency_Tenants &amp; Costs_Template 3 2" xfId="23437" xr:uid="{684CBF2D-862E-4777-8B2D-98E6E0BE3EC4}"/>
    <cellStyle name="_Currency_Tenants &amp; Costs_Template 4" xfId="23438" xr:uid="{975B2DC8-627F-437A-8614-AF86BCBEF758}"/>
    <cellStyle name="_Currency_Yield calculation worksheet 1a" xfId="23439" xr:uid="{9E7E0670-FA85-42CB-9833-6ED67C7EB221}"/>
    <cellStyle name="_CurrencySpace" xfId="23440" xr:uid="{EA392B00-FCA3-4E7F-869B-41271BD967FF}"/>
    <cellStyle name="_CurrencySpace 2" xfId="23441" xr:uid="{B7E7ED55-24CB-454D-9707-1BFB8E679D48}"/>
    <cellStyle name="_CurrencySpace 2 2" xfId="23442" xr:uid="{AC7E7266-FA20-4C3F-AEC3-B463C49E52F8}"/>
    <cellStyle name="_CurrencySpace 2 2 2" xfId="23443" xr:uid="{F8E4D251-3217-42E8-9CA1-190D594E89F5}"/>
    <cellStyle name="_CurrencySpace 2 3" xfId="23444" xr:uid="{383344A9-27ED-4A9D-BE12-FE6613677F74}"/>
    <cellStyle name="_CurrencySpace 2 4" xfId="23445" xr:uid="{0E4F979C-8767-4658-95ED-3B2A6344A1EF}"/>
    <cellStyle name="_CurrencySpace 3" xfId="23446" xr:uid="{01075D86-DF04-42F1-AB06-A6F3B56F38B1}"/>
    <cellStyle name="_CurrencySpace 3 2" xfId="23447" xr:uid="{771A3FBB-85F1-4B2E-A5F0-477F2D43F8D6}"/>
    <cellStyle name="_CurrencySpace 3 3" xfId="23448" xr:uid="{BD50E488-370E-4C85-86F7-E350525F027C}"/>
    <cellStyle name="_CurrencySpace 3 4" xfId="23449" xr:uid="{F93BB814-A5BE-4660-BECA-E257806E5C11}"/>
    <cellStyle name="_CurrencySpace 4" xfId="23450" xr:uid="{E096ACBB-509E-4ADF-8D73-66034EADE830}"/>
    <cellStyle name="_CurrencySpace 5" xfId="23451" xr:uid="{1FDC195E-6492-4FC7-873E-5C3B243E5E20}"/>
    <cellStyle name="_CurrencySpace_45647 - Annexe 6a au 31 03 2011 v2" xfId="23452" xr:uid="{25FAD1B6-CA5D-454A-AF40-64636D2FF7B6}"/>
    <cellStyle name="_CurrencySpace_45647 - Annexe 6a au 31 03 2011 v2 2" xfId="23453" xr:uid="{DD5D799F-265E-49FD-837C-34B1D0748207}"/>
    <cellStyle name="_CurrencySpace_Agregate schedules" xfId="23454" xr:uid="{DCC48810-8833-479D-8B2F-4B9147B1277F}"/>
    <cellStyle name="_CurrencySpace_Annexe 6 Détail comptes" xfId="23455" xr:uid="{5AF2AD6A-CC29-4457-A8C3-A1844047D13E}"/>
    <cellStyle name="_CurrencySpace_Annexe 6 Détail comptes 2" xfId="23456" xr:uid="{948C8D9A-2605-4AE9-831F-634B0E77E168}"/>
    <cellStyle name="_CurrencySpace_CC Tracking Model 10-feb (nov results)" xfId="23457" xr:uid="{7D3F47F0-88E7-4C96-BD59-09E59B69B645}"/>
    <cellStyle name="_CurrencySpace_CC Tracking Model 10-feb (nov results) 2" xfId="23458" xr:uid="{3982E2E1-F040-426D-9961-2B47B4295C83}"/>
    <cellStyle name="_CurrencySpace_CC Tracking Model 10-feb (nov results) 2 2" xfId="23459" xr:uid="{FBD6C794-E3EB-45A6-831F-2D798514ABB6}"/>
    <cellStyle name="_CurrencySpace_CC Tracking Model 10-feb (nov results) 2_CONFIGURATION" xfId="23460" xr:uid="{862C775D-E2CC-424B-B484-1728618058B0}"/>
    <cellStyle name="_CurrencySpace_CC Tracking Model 10-feb (nov results) 2_CONTROLES" xfId="23461" xr:uid="{BD2C253B-4350-4848-924D-B5CF6088BB58}"/>
    <cellStyle name="_CurrencySpace_CC Tracking Model 10-feb (nov results) 2_Degas HFTO" xfId="23462" xr:uid="{6B92A657-C354-44CF-AFB7-6FD64F601FA1}"/>
    <cellStyle name="_CurrencySpace_CC Tracking Model 10-feb (nov results) 2_Sheet2" xfId="23463" xr:uid="{EE9D2839-4329-4C3E-A662-428D9FA90C15}"/>
    <cellStyle name="_CurrencySpace_CC Tracking Model 10-feb (nov results) 3" xfId="23464" xr:uid="{BA0515DC-2B0F-4501-A2B9-B7377E596156}"/>
    <cellStyle name="_CurrencySpace_CC Tracking Model 10-feb (nov results) 4" xfId="23465" xr:uid="{BFF6BE07-90A2-485E-AD25-C462FB165193}"/>
    <cellStyle name="_CurrencySpace_CC Tracking Model 10-feb (nov results) 5" xfId="23466" xr:uid="{ED78F8E9-0C6A-4C46-8FDB-D3DF45229ECF}"/>
    <cellStyle name="_CurrencySpace_CC Tracking Model 13-feb (dec results)" xfId="23467" xr:uid="{8ED0B93E-E331-48EF-A958-8C3317AA1848}"/>
    <cellStyle name="_CurrencySpace_CC Tracking Model 13-feb (dec results) 2" xfId="23468" xr:uid="{958C394E-4883-4C55-B16B-279524E311EE}"/>
    <cellStyle name="_CurrencySpace_CC Tracking Model 13-feb (dec results) 2 2" xfId="23469" xr:uid="{51CFFB9A-7DE2-403A-A0D3-B8B71CA26496}"/>
    <cellStyle name="_CurrencySpace_CC Tracking Model 13-feb (dec results) 2_CONFIGURATION" xfId="23470" xr:uid="{E8A30632-5462-493A-A3C9-A57327E12627}"/>
    <cellStyle name="_CurrencySpace_CC Tracking Model 13-feb (dec results) 2_CONTROLES" xfId="23471" xr:uid="{244B3EDC-F4E4-48AC-8690-D87F30E117E2}"/>
    <cellStyle name="_CurrencySpace_CC Tracking Model 13-feb (dec results) 2_Degas HFTO" xfId="23472" xr:uid="{DE987A3B-4666-41FF-8945-767CBDFA1317}"/>
    <cellStyle name="_CurrencySpace_CC Tracking Model 13-feb (dec results) 2_Sheet2" xfId="23473" xr:uid="{F5951F1A-BF6B-4EDD-9C1F-F58A301B5633}"/>
    <cellStyle name="_CurrencySpace_CC Tracking Model 13-feb (dec results) 3" xfId="23474" xr:uid="{3479D985-D583-49CE-8D56-C5064A4B0DF8}"/>
    <cellStyle name="_CurrencySpace_CC Tracking Model 13-feb (dec results) 4" xfId="23475" xr:uid="{4D9A1EC0-CD6F-48B2-81A4-19B55AA6DC04}"/>
    <cellStyle name="_CurrencySpace_CC Tracking Model 13-feb (dec results) 5" xfId="23476" xr:uid="{9C0467C2-C97E-4F78-B94E-969A317EC065}"/>
    <cellStyle name="_CurrencySpace_Cost Calc" xfId="23477" xr:uid="{C7E55ED5-94FC-455D-BC6E-D47019BD9FE1}"/>
    <cellStyle name="_CurrencySpace_Cost Calc 2" xfId="23478" xr:uid="{ECC76FD4-2BC9-4995-BEDF-E5F564BE83CE}"/>
    <cellStyle name="_CurrencySpace_Cost Calc 2 2" xfId="23479" xr:uid="{D007279D-717D-4FD1-9219-6F77459F6780}"/>
    <cellStyle name="_CurrencySpace_Cost Calc 2 2 2" xfId="23480" xr:uid="{1488FB9E-EB9E-4447-93E3-604B7C344579}"/>
    <cellStyle name="_CurrencySpace_Cost Calc 2 3" xfId="23481" xr:uid="{3BE1EBFA-3EB1-4996-B08D-EA996A4AAB7C}"/>
    <cellStyle name="_CurrencySpace_Cost Calc 3" xfId="23482" xr:uid="{5D1C2553-8644-40B7-BC92-2DE88AD775DE}"/>
    <cellStyle name="_CurrencySpace_Cost Calc 3 2" xfId="23483" xr:uid="{6FC87E0F-4F2C-42D3-B324-5B0711C354DD}"/>
    <cellStyle name="_CurrencySpace_Cost Calc 4" xfId="23484" xr:uid="{7F0D4863-BD7A-4817-A0D9-DACA516F3EFE}"/>
    <cellStyle name="_CurrencySpace_Cost Calc_ABS Deal Tracer - Q3 2008" xfId="23485" xr:uid="{27A3E829-3B29-498D-8608-6483330CF802}"/>
    <cellStyle name="_CurrencySpace_Cost Calc_ABS Deal Tracer - Q3 2008 2" xfId="23486" xr:uid="{D24BFD2D-EB4A-48BA-9250-2F34E05C63CB}"/>
    <cellStyle name="_CurrencySpace_Cost Calc_ABS Deal Tracer - Q3 2008 2 2" xfId="23487" xr:uid="{DE092554-2295-4955-A9A0-CA868553B015}"/>
    <cellStyle name="_CurrencySpace_Cost Calc_ABS Deal Tracer - Q3 2008 2 2 2" xfId="23488" xr:uid="{F8AB16CC-FC37-4ADF-90BE-C43FF74FF059}"/>
    <cellStyle name="_CurrencySpace_Cost Calc_ABS Deal Tracer - Q3 2008 2 3" xfId="23489" xr:uid="{B29687C0-B84A-4C23-86B2-881477890D9A}"/>
    <cellStyle name="_CurrencySpace_Cost Calc_ABS Deal Tracer - Q3 2008 3" xfId="23490" xr:uid="{CD61A522-98B7-44F0-AF8E-8C370FB9668F}"/>
    <cellStyle name="_CurrencySpace_Cost Calc_ABS Deal Tracer - Q3 2008 3 2" xfId="23491" xr:uid="{BD1F5440-0BAE-4A22-9A5B-0E8DCD7D8A63}"/>
    <cellStyle name="_CurrencySpace_Cost Calc_ABS Deal Tracer - Q3 2008 4" xfId="23492" xr:uid="{7F2A30A8-0F4E-4139-8590-E4DA934DDDC4}"/>
    <cellStyle name="_CurrencySpace_Cost Calc_Aerium - Chester" xfId="23493" xr:uid="{68732FB0-5717-40F4-B2A1-DAEDBF7743F5}"/>
    <cellStyle name="_CurrencySpace_Cost Calc_Aerium - Chester 2" xfId="23494" xr:uid="{A33C9C23-DEC7-4C39-A4B2-917DB6EE74DC}"/>
    <cellStyle name="_CurrencySpace_Cost Calc_Aerium - Chester 2 2" xfId="23495" xr:uid="{DCFB1E5B-53D2-4D1B-B546-EE7C3549DCC8}"/>
    <cellStyle name="_CurrencySpace_Cost Calc_Aerium - Chester 2 2 2" xfId="23496" xr:uid="{4F90BE72-177E-4628-80AE-B411298A4519}"/>
    <cellStyle name="_CurrencySpace_Cost Calc_Aerium - Chester 2 3" xfId="23497" xr:uid="{DDCB768F-B859-4BB1-AF56-4778E49B32FD}"/>
    <cellStyle name="_CurrencySpace_Cost Calc_Aerium - Chester 3" xfId="23498" xr:uid="{87FACE7A-FC37-47B3-9512-AB9118487CBF}"/>
    <cellStyle name="_CurrencySpace_Cost Calc_Aerium - Chester 3 2" xfId="23499" xr:uid="{C21B63EF-529D-4ACC-8BC2-08E012944081}"/>
    <cellStyle name="_CurrencySpace_Cost Calc_Aerium - Chester 4" xfId="23500" xr:uid="{7609EFD2-F293-4AF7-8B41-D807775AFDD4}"/>
    <cellStyle name="_CurrencySpace_Cost Calc_Aerium - Mercoeur" xfId="23501" xr:uid="{86F26910-E451-4B68-A8FA-98A2A8928866}"/>
    <cellStyle name="_CurrencySpace_Cost Calc_Aerium - Mercoeur 2" xfId="23502" xr:uid="{C1336945-42EE-4CF6-8901-A5DE89BA4D30}"/>
    <cellStyle name="_CurrencySpace_Cost Calc_Aerium - Mercoeur 2 2" xfId="23503" xr:uid="{DE935B74-4ACA-4A4D-BF7C-D31D9E396754}"/>
    <cellStyle name="_CurrencySpace_Cost Calc_Aerium - Mercoeur 2 2 2" xfId="23504" xr:uid="{D16FBCAC-2B8C-4531-8FD4-536872E6DE36}"/>
    <cellStyle name="_CurrencySpace_Cost Calc_Aerium - Mercoeur 2 3" xfId="23505" xr:uid="{50EFA73F-7127-49F6-A50E-289B1B82EA22}"/>
    <cellStyle name="_CurrencySpace_Cost Calc_Aerium - Mercoeur 3" xfId="23506" xr:uid="{4F6B9A14-F974-42D4-A8E8-2637E5A84C99}"/>
    <cellStyle name="_CurrencySpace_Cost Calc_Aerium - Mercoeur 3 2" xfId="23507" xr:uid="{AB5CCA01-750D-412B-AB65-F59932B0B31E}"/>
    <cellStyle name="_CurrencySpace_Cost Calc_Aerium - Mercoeur 4" xfId="23508" xr:uid="{C9A3CBBE-99AD-414C-A96F-5CAF7AF5FDC2}"/>
    <cellStyle name="_CurrencySpace_Cost Calc_Babcock &amp; Brown Air Funding I" xfId="23509" xr:uid="{ED0073DA-705C-45E3-9768-E3A0ADBEDB3E}"/>
    <cellStyle name="_CurrencySpace_Cost Calc_Babcock &amp; Brown Air Funding I 2" xfId="23510" xr:uid="{A13B3D49-A6D6-4568-998C-2CD2172FCCB4}"/>
    <cellStyle name="_CurrencySpace_Cost Calc_Babcock &amp; Brown Air Funding I 2 2" xfId="23511" xr:uid="{95963BF8-8616-4943-9FD0-A8D6250BBF1C}"/>
    <cellStyle name="_CurrencySpace_Cost Calc_Babcock &amp; Brown Air Funding I 2 2 2" xfId="23512" xr:uid="{FBF65520-4FCA-4AE2-99A8-8BFAB68DCCD0}"/>
    <cellStyle name="_CurrencySpace_Cost Calc_Babcock &amp; Brown Air Funding I 2 3" xfId="23513" xr:uid="{C685329A-7D3F-4E40-AFBD-0DE4C71FBA0F}"/>
    <cellStyle name="_CurrencySpace_Cost Calc_Babcock &amp; Brown Air Funding I 3" xfId="23514" xr:uid="{68503ACD-46B8-4450-89E3-E83A9AAFAF3E}"/>
    <cellStyle name="_CurrencySpace_Cost Calc_Babcock &amp; Brown Air Funding I 3 2" xfId="23515" xr:uid="{5374E01E-2C88-417C-AABF-A8D93BD57ACB}"/>
    <cellStyle name="_CurrencySpace_Cost Calc_Babcock &amp; Brown Air Funding I 4" xfId="23516" xr:uid="{58BD6265-C1F0-42D0-9422-8261007D2BE1}"/>
    <cellStyle name="_CurrencySpace_Cost Calc_FCAR 364-day" xfId="23517" xr:uid="{B488E4F4-00F8-410C-918B-E9819FBF3E9A}"/>
    <cellStyle name="_CurrencySpace_Cost Calc_FCAR 364-day 2" xfId="23518" xr:uid="{69FA29CD-56CA-498F-A796-EF0785E3A03E}"/>
    <cellStyle name="_CurrencySpace_Cost Calc_FCAR 364-day 2 2" xfId="23519" xr:uid="{C8334D25-4205-41B6-930C-EFCF7C52D05B}"/>
    <cellStyle name="_CurrencySpace_Cost Calc_FCAR 364-day 2 2 2" xfId="23520" xr:uid="{5B537638-5A53-4C9E-B913-BDC06EE130A0}"/>
    <cellStyle name="_CurrencySpace_Cost Calc_FCAR 364-day 2 3" xfId="23521" xr:uid="{7C9494AB-7D65-4B3C-A92F-59BC6F1169A2}"/>
    <cellStyle name="_CurrencySpace_Cost Calc_FCAR 364-day 3" xfId="23522" xr:uid="{ADDDA3A5-8812-4CA6-96B5-7635165B5BEE}"/>
    <cellStyle name="_CurrencySpace_Cost Calc_FCAR 364-day 3 2" xfId="23523" xr:uid="{2497B388-25E7-41E7-BED7-F85A0E4386BD}"/>
    <cellStyle name="_CurrencySpace_Cost Calc_FCAR 364-day 4" xfId="23524" xr:uid="{8E1BA480-27D9-462D-BF5A-C41D09AAD459}"/>
    <cellStyle name="_CurrencySpace_Cost Calc_FCAR 5-year" xfId="23525" xr:uid="{BB5D28B4-16A6-4AF6-A1AB-9D52F54BAFB7}"/>
    <cellStyle name="_CurrencySpace_Cost Calc_FCAR 5-year 2" xfId="23526" xr:uid="{7BE6442A-0418-4956-A5B5-B847A9B0B145}"/>
    <cellStyle name="_CurrencySpace_Cost Calc_FCAR 5-year 2 2" xfId="23527" xr:uid="{E8B4B9D0-82D0-4579-B71D-BE2A237B1635}"/>
    <cellStyle name="_CurrencySpace_Cost Calc_FCAR 5-year 2 2 2" xfId="23528" xr:uid="{DE7CA2AB-606F-4E76-B65A-93AFAF87130C}"/>
    <cellStyle name="_CurrencySpace_Cost Calc_FCAR 5-year 2 3" xfId="23529" xr:uid="{4EEE444E-A2C6-4F87-857B-C162E523C1DE}"/>
    <cellStyle name="_CurrencySpace_Cost Calc_FCAR 5-year 3" xfId="23530" xr:uid="{E00554C7-984D-4D96-9BF1-028D8E4D2B30}"/>
    <cellStyle name="_CurrencySpace_Cost Calc_FCAR 5-year 3 2" xfId="23531" xr:uid="{F0357C06-BE1C-4C11-9E07-FDC67BF1C1E8}"/>
    <cellStyle name="_CurrencySpace_Cost Calc_FCAR 5-year 4" xfId="23532" xr:uid="{03BEB13D-A526-47B5-AA81-DD74162BD394}"/>
    <cellStyle name="_CurrencySpace_Cost Calc_FCC Zeus" xfId="23533" xr:uid="{47C9D840-DDAC-4D74-827A-3FFBF1B7067B}"/>
    <cellStyle name="_CurrencySpace_Cost Calc_FCC Zeus 2" xfId="23534" xr:uid="{21EF23AF-8E9F-4378-859A-C45726278D70}"/>
    <cellStyle name="_CurrencySpace_Cost Calc_FCC Zeus 2 2" xfId="23535" xr:uid="{826C4382-F943-43B9-A730-821CB4552225}"/>
    <cellStyle name="_CurrencySpace_Cost Calc_FCC Zeus 2 2 2" xfId="23536" xr:uid="{5119928C-446D-48CC-92EC-9A4B0378F087}"/>
    <cellStyle name="_CurrencySpace_Cost Calc_FCC Zeus 2 3" xfId="23537" xr:uid="{7E56BEB8-5070-4507-AF6D-7F8D30E85271}"/>
    <cellStyle name="_CurrencySpace_Cost Calc_FCC Zeus 3" xfId="23538" xr:uid="{63DC2DFC-B399-4851-8C8A-5B954E49B5BF}"/>
    <cellStyle name="_CurrencySpace_Cost Calc_FCC Zeus 3 2" xfId="23539" xr:uid="{0C091697-3521-4998-B862-3AC914D8EB62}"/>
    <cellStyle name="_CurrencySpace_Cost Calc_FCC Zeus 4" xfId="23540" xr:uid="{2EC95919-4215-4EBD-BF0E-090196D3B8C2}"/>
    <cellStyle name="_CurrencySpace_Cost Calc_Flagstar 2007-1A C AF4" xfId="23541" xr:uid="{C75E818A-E1C1-40A1-BDBF-A109BE7DC794}"/>
    <cellStyle name="_CurrencySpace_Cost Calc_Flagstar 2007-1A C AF4 2" xfId="23542" xr:uid="{402F84DD-B4F4-4BD2-B33B-79D8D27C9C4D}"/>
    <cellStyle name="_CurrencySpace_Cost Calc_Flagstar 2007-1A C AF4 2 2" xfId="23543" xr:uid="{6D768905-68F6-40E3-A6AB-8FF91382F4EF}"/>
    <cellStyle name="_CurrencySpace_Cost Calc_Flagstar 2007-1A C AF4 2 2 2" xfId="23544" xr:uid="{BA6E1F14-7310-449A-8EA6-001ED9DB5635}"/>
    <cellStyle name="_CurrencySpace_Cost Calc_Flagstar 2007-1A C AF4 2 3" xfId="23545" xr:uid="{6624C0D5-F8E9-4E1A-A549-D6006D9C9EC6}"/>
    <cellStyle name="_CurrencySpace_Cost Calc_Flagstar 2007-1A C AF4 3" xfId="23546" xr:uid="{D9C4B784-681E-4C3B-89EF-79D8666CF6B7}"/>
    <cellStyle name="_CurrencySpace_Cost Calc_Flagstar 2007-1A C AF4 3 2" xfId="23547" xr:uid="{A4C13309-30E4-427E-A1A3-CFDDE2A50C86}"/>
    <cellStyle name="_CurrencySpace_Cost Calc_Flagstar 2007-1A C AF4 4" xfId="23548" xr:uid="{14D83069-0A10-46E2-9927-7A130FC19A86}"/>
    <cellStyle name="_CurrencySpace_Cost Calc_ItalFinance SV2" xfId="23549" xr:uid="{D2F2BEC9-77AD-4612-803F-BEEB334312C4}"/>
    <cellStyle name="_CurrencySpace_Cost Calc_ItalFinance SV2 2" xfId="23550" xr:uid="{D31FD696-F2EA-434A-9764-4A6687630AD8}"/>
    <cellStyle name="_CurrencySpace_Cost Calc_ItalFinance SV2 2 2" xfId="23551" xr:uid="{BF546206-FF9D-4ED7-95C9-3635CD51CD67}"/>
    <cellStyle name="_CurrencySpace_Cost Calc_ItalFinance SV2 2 2 2" xfId="23552" xr:uid="{50F0EA88-EC17-4F94-A2E1-AED06F660914}"/>
    <cellStyle name="_CurrencySpace_Cost Calc_ItalFinance SV2 2 3" xfId="23553" xr:uid="{64C9B926-5CAA-4368-BEDB-F3BD78BA949E}"/>
    <cellStyle name="_CurrencySpace_Cost Calc_ItalFinance SV2 3" xfId="23554" xr:uid="{A42B9AA0-479F-4D7D-8019-88C06138C2D4}"/>
    <cellStyle name="_CurrencySpace_Cost Calc_ItalFinance SV2 3 2" xfId="23555" xr:uid="{F76EB9CD-0E6F-4B15-BC54-99B70430D966}"/>
    <cellStyle name="_CurrencySpace_Cost Calc_ItalFinance SV2 4" xfId="23556" xr:uid="{6B16394C-2264-4F43-8F90-070A944C7E31}"/>
    <cellStyle name="_CurrencySpace_Cost Calc_Meliadi SaRL" xfId="23557" xr:uid="{42F94F52-4D3E-41E3-9452-23539B57ACF1}"/>
    <cellStyle name="_CurrencySpace_Cost Calc_Meliadi SaRL 2" xfId="23558" xr:uid="{04874FA0-C9E7-4DE0-BE26-7F16B830D8D0}"/>
    <cellStyle name="_CurrencySpace_Cost Calc_Meliadi SaRL 2 2" xfId="23559" xr:uid="{19D80B20-3F09-4717-A29C-DB7780FEA3F7}"/>
    <cellStyle name="_CurrencySpace_Cost Calc_Meliadi SaRL 2 2 2" xfId="23560" xr:uid="{00691040-3946-4C3A-8872-E97AA515CE65}"/>
    <cellStyle name="_CurrencySpace_Cost Calc_Meliadi SaRL 2 3" xfId="23561" xr:uid="{F8D3DCF8-4E85-4A28-A872-B47F69C70677}"/>
    <cellStyle name="_CurrencySpace_Cost Calc_Meliadi SaRL 3" xfId="23562" xr:uid="{57D3A0DE-A547-4017-B51E-C95FD0E4BD3D}"/>
    <cellStyle name="_CurrencySpace_Cost Calc_Meliadi SaRL 3 2" xfId="23563" xr:uid="{B58062B2-955D-4AEE-80CD-7B47155A3488}"/>
    <cellStyle name="_CurrencySpace_Cost Calc_Meliadi SaRL 4" xfId="23564" xr:uid="{13C4E276-B1E6-4654-9A1D-0974F81B6731}"/>
    <cellStyle name="_CurrencySpace_Cost Calc_Sheet1" xfId="23565" xr:uid="{21527F5A-463A-4EB8-BEE5-08C1F8916EDA}"/>
    <cellStyle name="_CurrencySpace_Cost Calc_Sheet1 2" xfId="23566" xr:uid="{170D5052-5863-4C50-9D31-8BC84C2A5054}"/>
    <cellStyle name="_CurrencySpace_Cost Calc_Sheet1 2 2" xfId="23567" xr:uid="{A20F6402-18AD-4D17-8A6D-1CFEE8A49F9C}"/>
    <cellStyle name="_CurrencySpace_Cost Calc_Sheet1 2 2 2" xfId="23568" xr:uid="{E9041861-FD09-4562-9715-4BC38BF5F0B7}"/>
    <cellStyle name="_CurrencySpace_Cost Calc_Sheet1 2 3" xfId="23569" xr:uid="{5368B0F3-AEE6-45D7-8F14-BE273C4E4A2B}"/>
    <cellStyle name="_CurrencySpace_Cost Calc_Sheet1 3" xfId="23570" xr:uid="{76FD4AC5-00B5-4CB1-8546-341024F26AE7}"/>
    <cellStyle name="_CurrencySpace_Cost Calc_Sheet1 3 2" xfId="23571" xr:uid="{9821211D-89A0-46D2-A1EA-02C7150EF646}"/>
    <cellStyle name="_CurrencySpace_Cost Calc_Sheet1 4" xfId="23572" xr:uid="{168B317D-D60D-4ACF-870D-A05C55D53378}"/>
    <cellStyle name="_CurrencySpace_Cost Calc_Template" xfId="23573" xr:uid="{7C39487F-EF54-44FD-88F6-4698D0648FBA}"/>
    <cellStyle name="_CurrencySpace_Cost Calc_Template 2" xfId="23574" xr:uid="{5D5EC6A2-67BD-47B8-A802-0DA06B7001CA}"/>
    <cellStyle name="_CurrencySpace_Cost Calc_Template 2 2" xfId="23575" xr:uid="{4B0C6E83-8364-4107-A746-1A501370C68F}"/>
    <cellStyle name="_CurrencySpace_Cost Calc_Template 2 2 2" xfId="23576" xr:uid="{519C0BFD-6FA8-4175-82E6-8FACDAE10545}"/>
    <cellStyle name="_CurrencySpace_Cost Calc_Template 2 3" xfId="23577" xr:uid="{C495B00E-4952-4734-A0EF-65AE590489FE}"/>
    <cellStyle name="_CurrencySpace_Cost Calc_Template 3" xfId="23578" xr:uid="{350A2D69-573C-4D59-9CBB-9987F5D7C5F5}"/>
    <cellStyle name="_CurrencySpace_Cost Calc_Template 3 2" xfId="23579" xr:uid="{58BF9625-33D5-40B7-99CF-261007B41BFE}"/>
    <cellStyle name="_CurrencySpace_Cost Calc_Template 4" xfId="23580" xr:uid="{F999940C-171E-49E0-978E-DA09CDE37929}"/>
    <cellStyle name="_CurrencySpace_dcf" xfId="23581" xr:uid="{8FC654BA-0577-4029-9866-5C823E2E88A0}"/>
    <cellStyle name="_CurrencySpace_dcf 2" xfId="23582" xr:uid="{5BFCC1D4-01EA-4E8E-B9DC-8E802C912C5B}"/>
    <cellStyle name="_CurrencySpace_dcf 2 2" xfId="23583" xr:uid="{2B9CCDBB-DD7A-468E-AFB9-D94D9BCFA164}"/>
    <cellStyle name="_CurrencySpace_dcf 2_CONFIGURATION" xfId="23584" xr:uid="{BB9008B9-213E-4B95-845C-CE719CD0C08C}"/>
    <cellStyle name="_CurrencySpace_dcf 2_CONTROLES" xfId="23585" xr:uid="{F108DD8A-B246-4131-BAFF-C6286955F8EC}"/>
    <cellStyle name="_CurrencySpace_dcf 2_Degas HFTO" xfId="23586" xr:uid="{77736648-7F7B-4300-83E8-744D02159AED}"/>
    <cellStyle name="_CurrencySpace_dcf 2_Sheet2" xfId="23587" xr:uid="{10A62D13-7D84-4740-ABF8-48F5D4482E2B}"/>
    <cellStyle name="_CurrencySpace_dcf 3" xfId="23588" xr:uid="{FBEC70A4-FDBA-47C5-AF03-E3A4022CCDA4}"/>
    <cellStyle name="_CurrencySpace_dcf 4" xfId="23589" xr:uid="{3B939212-A6B2-4A63-92B4-98A7D0811C41}"/>
    <cellStyle name="_CurrencySpace_dcf 5" xfId="23590" xr:uid="{93FE4395-0BF5-4683-AD17-227F1EBF7C1B}"/>
    <cellStyle name="_CurrencySpace_Exclusion Karma" xfId="23591" xr:uid="{B3628563-33F8-4A0F-9DCB-E48AAC12C3CC}"/>
    <cellStyle name="_CurrencySpace_Exposition des titres souverains (zone euro) au 31.12.2011 V4" xfId="23592" xr:uid="{4A228F4B-6290-461A-BF6A-C8B0A9165690}"/>
    <cellStyle name="_CurrencySpace_Exposition des titres souverains (zone euro) au 31.12.2011 V4 2" xfId="23593" xr:uid="{BE73EDAC-8530-4308-8BD3-1C7C0C9D2ABB}"/>
    <cellStyle name="_CurrencySpace_Gerard 1 -20 " xfId="23594" xr:uid="{10496E6A-818A-4C7F-B000-901AB20D4986}"/>
    <cellStyle name="_CurrencySpace_Gerard 1 -20  2" xfId="23595" xr:uid="{87BCF11E-8C81-4082-94B1-73FCDD0CA023}"/>
    <cellStyle name="_CurrencySpace_Gerard 1 -20  2 2" xfId="23596" xr:uid="{A49EB308-6E87-47A1-84EC-A5160C2398BD}"/>
    <cellStyle name="_CurrencySpace_Gerard 1 -20  2 2 2" xfId="23597" xr:uid="{CDBD3B69-4960-4C02-83C3-B8B9BBFB9F13}"/>
    <cellStyle name="_CurrencySpace_Gerard 1 -20  2 3" xfId="23598" xr:uid="{F2203DBB-96D1-4E60-9822-8E72ED2F7171}"/>
    <cellStyle name="_CurrencySpace_Gerard 1 -20  3" xfId="23599" xr:uid="{549966FD-0DAC-4AF7-909E-8DAC14DBF113}"/>
    <cellStyle name="_CurrencySpace_Gerard 1 -20  3 2" xfId="23600" xr:uid="{6F53251D-D221-44A2-9D40-2837935EF77D}"/>
    <cellStyle name="_CurrencySpace_Gerard 1 -20  4" xfId="23601" xr:uid="{A230579C-C8E4-48E4-B038-6EC269482D14}"/>
    <cellStyle name="_CurrencySpace_Gerard 1 -20 _Degas HFTO" xfId="23602" xr:uid="{DB0604EA-A4DD-4299-A4A8-1FECDA5DC76C}"/>
    <cellStyle name="_CurrencySpace_LBO (Post IM)" xfId="23603" xr:uid="{F4FDA8ED-A51D-43B9-BCAD-9E1F85AB6E4D}"/>
    <cellStyle name="_CurrencySpace_LBO (Post IM) 2" xfId="23604" xr:uid="{35D5185E-E666-49EC-868B-7B49ADF3FB52}"/>
    <cellStyle name="_CurrencySpace_LBO (Post IM) 2 2" xfId="23605" xr:uid="{4A4ABA22-5A15-46B0-900D-28CAE0CF925D}"/>
    <cellStyle name="_CurrencySpace_LBO (Post IM) 2_CONFIGURATION" xfId="23606" xr:uid="{B6BE276C-9FE8-496C-AE8A-CFDC3CD583E6}"/>
    <cellStyle name="_CurrencySpace_LBO (Post IM) 2_CONTROLES" xfId="23607" xr:uid="{3CDD8B4A-70D8-4085-94AF-EE5E37526130}"/>
    <cellStyle name="_CurrencySpace_LBO (Post IM) 2_Degas HFTO" xfId="23608" xr:uid="{AFC44973-FD90-44D1-9995-CE019B925CB2}"/>
    <cellStyle name="_CurrencySpace_LBO (Post IM) 2_Sheet2" xfId="23609" xr:uid="{7F60E18C-1859-4ACF-B3C7-ED2BCB3AE8D5}"/>
    <cellStyle name="_CurrencySpace_LBO (Post IM) 3" xfId="23610" xr:uid="{8F43E919-861C-4410-AE46-991328757C93}"/>
    <cellStyle name="_CurrencySpace_LBO (Post IM) 4" xfId="23611" xr:uid="{EA228FAB-4936-4CC3-8EC4-9B06859AB4F9}"/>
    <cellStyle name="_CurrencySpace_LBO (Post IM) 5" xfId="23612" xr:uid="{A6FFB979-96F0-4AEC-97F0-FFD2E15FA83F}"/>
    <cellStyle name="_CurrencySpace_Prepayment-WAL Assumptions" xfId="23613" xr:uid="{2BC2D61B-CFB1-420D-917E-739A97A3A70B}"/>
    <cellStyle name="_CurrencySpace_RApres 4.02.02" xfId="23614" xr:uid="{C61F7C59-A087-4A53-BD2A-78E12E520167}"/>
    <cellStyle name="_CurrencySpace_shadow publication 2010.12" xfId="23615" xr:uid="{40C089BE-DE75-4895-99CF-768E0678DD2F}"/>
    <cellStyle name="_CurrencySpace_shadow publication 2010.12 2" xfId="23616" xr:uid="{73446B98-28C8-4A02-8020-A0487A268BE5}"/>
    <cellStyle name="_CurrencySpace_Synthese cumul 300910" xfId="23617" xr:uid="{587EE87E-2B99-4EAF-B168-91E81CFCB12A}"/>
    <cellStyle name="_CurrencySpace_Synthese cumul 300910 2" xfId="23618" xr:uid="{A11084BF-82BD-4F41-BD69-377532541A32}"/>
    <cellStyle name="_CurrencySpace_Tenants &amp; Costs" xfId="23619" xr:uid="{C457B7A5-E44E-407D-AD61-F0BDE0371EC1}"/>
    <cellStyle name="_CurrencySpace_Tenants &amp; Costs 2" xfId="23620" xr:uid="{FA0AD75B-E8F8-4FB1-A9A4-0512A54B40AB}"/>
    <cellStyle name="_CurrencySpace_Tenants &amp; Costs 2 2" xfId="23621" xr:uid="{AED33180-3A5A-49AC-ACB8-795FD0DEF91B}"/>
    <cellStyle name="_CurrencySpace_Tenants &amp; Costs 2 2 2" xfId="23622" xr:uid="{F0AA54B2-64BC-49CD-89AD-540B6DCDE033}"/>
    <cellStyle name="_CurrencySpace_Tenants &amp; Costs 2 3" xfId="23623" xr:uid="{2E7D380A-3969-48B2-880D-1EA5893D908A}"/>
    <cellStyle name="_CurrencySpace_Tenants &amp; Costs 3" xfId="23624" xr:uid="{25207D11-12CF-49C3-9E06-24389FC78F18}"/>
    <cellStyle name="_CurrencySpace_Tenants &amp; Costs 3 2" xfId="23625" xr:uid="{D4C96ACA-1668-45F5-950A-1218A5D891E4}"/>
    <cellStyle name="_CurrencySpace_Tenants &amp; Costs 4" xfId="23626" xr:uid="{B050F622-4B60-409F-9192-1717FDE3C4B4}"/>
    <cellStyle name="_CurrencySpace_Tenants &amp; Costs_ABS Deal Tracer - Q3 2008" xfId="23627" xr:uid="{4677D80F-79F4-43B0-8CDE-D53CFD517024}"/>
    <cellStyle name="_CurrencySpace_Tenants &amp; Costs_ABS Deal Tracer - Q3 2008 2" xfId="23628" xr:uid="{420FBFBA-9801-4D21-9A93-6093D9DF063F}"/>
    <cellStyle name="_CurrencySpace_Tenants &amp; Costs_ABS Deal Tracer - Q3 2008 2 2" xfId="23629" xr:uid="{68D95C70-E84F-4977-8B31-EAA8E48DE809}"/>
    <cellStyle name="_CurrencySpace_Tenants &amp; Costs_ABS Deal Tracer - Q3 2008 2 2 2" xfId="23630" xr:uid="{D9694AA9-5385-47DD-B9C5-809FE608C09D}"/>
    <cellStyle name="_CurrencySpace_Tenants &amp; Costs_ABS Deal Tracer - Q3 2008 2 3" xfId="23631" xr:uid="{A54DA1DA-7613-4375-967F-A6EAB55BFCD5}"/>
    <cellStyle name="_CurrencySpace_Tenants &amp; Costs_ABS Deal Tracer - Q3 2008 3" xfId="23632" xr:uid="{F7F6431F-9D2F-4227-884B-68F255C03450}"/>
    <cellStyle name="_CurrencySpace_Tenants &amp; Costs_ABS Deal Tracer - Q3 2008 3 2" xfId="23633" xr:uid="{44D53771-4F44-4E1D-919D-9552B639FEAF}"/>
    <cellStyle name="_CurrencySpace_Tenants &amp; Costs_ABS Deal Tracer - Q3 2008 4" xfId="23634" xr:uid="{E05CE612-27A7-4937-BE93-960F87A48116}"/>
    <cellStyle name="_CurrencySpace_Tenants &amp; Costs_Aerium - Chester" xfId="23635" xr:uid="{15E2B5EE-C457-44DE-B875-F07BE139768F}"/>
    <cellStyle name="_CurrencySpace_Tenants &amp; Costs_Aerium - Chester 2" xfId="23636" xr:uid="{3FE483D2-0FE8-42FA-82CF-600ED32D7B75}"/>
    <cellStyle name="_CurrencySpace_Tenants &amp; Costs_Aerium - Chester 2 2" xfId="23637" xr:uid="{669FCD34-3FBD-4C06-9874-5D7362C119A5}"/>
    <cellStyle name="_CurrencySpace_Tenants &amp; Costs_Aerium - Chester 2 2 2" xfId="23638" xr:uid="{1E0A216E-29BE-4401-8455-825B52F86931}"/>
    <cellStyle name="_CurrencySpace_Tenants &amp; Costs_Aerium - Chester 2 3" xfId="23639" xr:uid="{7F52FBC7-5A37-4558-8264-668423889F4A}"/>
    <cellStyle name="_CurrencySpace_Tenants &amp; Costs_Aerium - Chester 3" xfId="23640" xr:uid="{8BEACA87-2E6E-46B8-9BF3-4AE4CF38FB93}"/>
    <cellStyle name="_CurrencySpace_Tenants &amp; Costs_Aerium - Chester 3 2" xfId="23641" xr:uid="{721FE27B-2CBD-464B-80EC-D94035759F23}"/>
    <cellStyle name="_CurrencySpace_Tenants &amp; Costs_Aerium - Chester 4" xfId="23642" xr:uid="{4BBC7AEF-6F9B-4457-B8A0-BB4BBD1E2A04}"/>
    <cellStyle name="_CurrencySpace_Tenants &amp; Costs_Aerium - Mercoeur" xfId="23643" xr:uid="{EF6A7C49-06B6-4EF3-8B1B-2AF85F324A65}"/>
    <cellStyle name="_CurrencySpace_Tenants &amp; Costs_Aerium - Mercoeur 2" xfId="23644" xr:uid="{78EEA4DC-D897-47E5-884C-334CE1EB21F8}"/>
    <cellStyle name="_CurrencySpace_Tenants &amp; Costs_Aerium - Mercoeur 2 2" xfId="23645" xr:uid="{87073B69-FAD6-4939-91CE-12DC17EC50D2}"/>
    <cellStyle name="_CurrencySpace_Tenants &amp; Costs_Aerium - Mercoeur 2 2 2" xfId="23646" xr:uid="{0E5BF95D-D0C9-40C9-9E2F-7935B63274D3}"/>
    <cellStyle name="_CurrencySpace_Tenants &amp; Costs_Aerium - Mercoeur 2 3" xfId="23647" xr:uid="{2EFA9A4B-8BD0-4B04-9D08-6277C3E497D7}"/>
    <cellStyle name="_CurrencySpace_Tenants &amp; Costs_Aerium - Mercoeur 3" xfId="23648" xr:uid="{331996D0-FC7A-427D-9873-A2F0E05E87CD}"/>
    <cellStyle name="_CurrencySpace_Tenants &amp; Costs_Aerium - Mercoeur 3 2" xfId="23649" xr:uid="{D3F9096F-89BC-4488-8F5F-A9C121E321BC}"/>
    <cellStyle name="_CurrencySpace_Tenants &amp; Costs_Aerium - Mercoeur 4" xfId="23650" xr:uid="{DEE1C1D4-209A-4E7F-A684-0CC6AE93BD21}"/>
    <cellStyle name="_CurrencySpace_Tenants &amp; Costs_Babcock &amp; Brown Air Funding I" xfId="23651" xr:uid="{AF1693D7-2D1F-4B11-87BD-A245DAE0E20D}"/>
    <cellStyle name="_CurrencySpace_Tenants &amp; Costs_Babcock &amp; Brown Air Funding I 2" xfId="23652" xr:uid="{B31C8638-2D2A-4E6E-BD45-D58514C74FBC}"/>
    <cellStyle name="_CurrencySpace_Tenants &amp; Costs_Babcock &amp; Brown Air Funding I 2 2" xfId="23653" xr:uid="{95E35DA5-910B-4BE7-B0A1-D8DB251C76BC}"/>
    <cellStyle name="_CurrencySpace_Tenants &amp; Costs_Babcock &amp; Brown Air Funding I 2 2 2" xfId="23654" xr:uid="{08F622F0-2EB3-4157-ABAB-4443F1927080}"/>
    <cellStyle name="_CurrencySpace_Tenants &amp; Costs_Babcock &amp; Brown Air Funding I 2 3" xfId="23655" xr:uid="{91C88306-0A59-4656-A9BA-DB8850B2E14C}"/>
    <cellStyle name="_CurrencySpace_Tenants &amp; Costs_Babcock &amp; Brown Air Funding I 3" xfId="23656" xr:uid="{AD99101C-4242-467F-90BF-56AEFF1CA37C}"/>
    <cellStyle name="_CurrencySpace_Tenants &amp; Costs_Babcock &amp; Brown Air Funding I 3 2" xfId="23657" xr:uid="{A2772C59-8285-4601-8C08-3FC148E0011C}"/>
    <cellStyle name="_CurrencySpace_Tenants &amp; Costs_Babcock &amp; Brown Air Funding I 4" xfId="23658" xr:uid="{503E07B6-8190-49F2-8760-F2967D11B0DD}"/>
    <cellStyle name="_CurrencySpace_Tenants &amp; Costs_FCAR 364-day" xfId="23659" xr:uid="{DB13692F-028B-4B46-816E-301FC692CA95}"/>
    <cellStyle name="_CurrencySpace_Tenants &amp; Costs_FCAR 364-day 2" xfId="23660" xr:uid="{76B2A745-D11D-4C3B-8746-B5BD97A30D0C}"/>
    <cellStyle name="_CurrencySpace_Tenants &amp; Costs_FCAR 364-day 2 2" xfId="23661" xr:uid="{F1FA5328-B497-42CE-80D8-079E0316C858}"/>
    <cellStyle name="_CurrencySpace_Tenants &amp; Costs_FCAR 364-day 2 2 2" xfId="23662" xr:uid="{BF18D0AB-F26F-4B06-9EEB-3842F96E59DD}"/>
    <cellStyle name="_CurrencySpace_Tenants &amp; Costs_FCAR 364-day 2 3" xfId="23663" xr:uid="{79B54EEE-B119-43DC-AF0B-EDC92F40D020}"/>
    <cellStyle name="_CurrencySpace_Tenants &amp; Costs_FCAR 364-day 3" xfId="23664" xr:uid="{039D9AC2-E251-470A-8E53-50A9174AE5D9}"/>
    <cellStyle name="_CurrencySpace_Tenants &amp; Costs_FCAR 364-day 3 2" xfId="23665" xr:uid="{04FCCF92-B311-4BD0-8E73-4C615A88FF6C}"/>
    <cellStyle name="_CurrencySpace_Tenants &amp; Costs_FCAR 364-day 4" xfId="23666" xr:uid="{9615EFAB-3411-4BAB-B468-69C9C0E56644}"/>
    <cellStyle name="_CurrencySpace_Tenants &amp; Costs_FCAR 5-year" xfId="23667" xr:uid="{2E57F361-0C80-437D-938E-4029002A6C53}"/>
    <cellStyle name="_CurrencySpace_Tenants &amp; Costs_FCAR 5-year 2" xfId="23668" xr:uid="{05F0BA90-C228-4CC4-969C-3C93E4CFB5BC}"/>
    <cellStyle name="_CurrencySpace_Tenants &amp; Costs_FCAR 5-year 2 2" xfId="23669" xr:uid="{88040471-A93B-4636-A257-FBBEA7A3F2A6}"/>
    <cellStyle name="_CurrencySpace_Tenants &amp; Costs_FCAR 5-year 2 2 2" xfId="23670" xr:uid="{C5A33120-BBC5-4E85-AB9A-2F174FE96F9E}"/>
    <cellStyle name="_CurrencySpace_Tenants &amp; Costs_FCAR 5-year 2 3" xfId="23671" xr:uid="{8D35FA66-5B15-40A1-A152-D42F203FA975}"/>
    <cellStyle name="_CurrencySpace_Tenants &amp; Costs_FCAR 5-year 3" xfId="23672" xr:uid="{1D004DE1-4117-4086-AD42-FD3BC9996BCF}"/>
    <cellStyle name="_CurrencySpace_Tenants &amp; Costs_FCAR 5-year 3 2" xfId="23673" xr:uid="{9282310D-78D4-4E05-B68F-AEE5077CAA16}"/>
    <cellStyle name="_CurrencySpace_Tenants &amp; Costs_FCAR 5-year 4" xfId="23674" xr:uid="{DC5B3B48-5469-4850-BE10-30F2C834BFD1}"/>
    <cellStyle name="_CurrencySpace_Tenants &amp; Costs_FCC Zeus" xfId="23675" xr:uid="{2AE8AB82-A8B9-4ABF-911B-B560DE52B4BB}"/>
    <cellStyle name="_CurrencySpace_Tenants &amp; Costs_FCC Zeus 2" xfId="23676" xr:uid="{C0A80684-EFFD-4A19-A481-A8C567CA75C7}"/>
    <cellStyle name="_CurrencySpace_Tenants &amp; Costs_FCC Zeus 2 2" xfId="23677" xr:uid="{7BE02D8B-ADF0-4127-9AEF-AB176FFA2CAB}"/>
    <cellStyle name="_CurrencySpace_Tenants &amp; Costs_FCC Zeus 2 2 2" xfId="23678" xr:uid="{BF8884D8-CF60-41A0-84D1-B20CE9E743F8}"/>
    <cellStyle name="_CurrencySpace_Tenants &amp; Costs_FCC Zeus 2 3" xfId="23679" xr:uid="{37C951DE-1B99-4F6F-8AF6-D64E3E58C86B}"/>
    <cellStyle name="_CurrencySpace_Tenants &amp; Costs_FCC Zeus 3" xfId="23680" xr:uid="{61062C86-6F61-4BEE-8BA6-0B8E08CB4CC4}"/>
    <cellStyle name="_CurrencySpace_Tenants &amp; Costs_FCC Zeus 3 2" xfId="23681" xr:uid="{07CC69C7-0B85-47AA-883E-0AEBB7AD480A}"/>
    <cellStyle name="_CurrencySpace_Tenants &amp; Costs_FCC Zeus 4" xfId="23682" xr:uid="{A77C6EF3-48EA-4E1E-A017-33E10C98FBA0}"/>
    <cellStyle name="_CurrencySpace_Tenants &amp; Costs_Flagstar 2007-1A C AF4" xfId="23683" xr:uid="{27B2E0C8-3887-47F5-8052-A0E3BB7D3412}"/>
    <cellStyle name="_CurrencySpace_Tenants &amp; Costs_Flagstar 2007-1A C AF4 2" xfId="23684" xr:uid="{48ECAFB3-A3AF-4CF7-B4A4-2B105C127028}"/>
    <cellStyle name="_CurrencySpace_Tenants &amp; Costs_Flagstar 2007-1A C AF4 2 2" xfId="23685" xr:uid="{22A4F4D5-AD82-45BD-8F41-FB6424BC3475}"/>
    <cellStyle name="_CurrencySpace_Tenants &amp; Costs_Flagstar 2007-1A C AF4 2 2 2" xfId="23686" xr:uid="{97CF7FD7-1F73-49A2-8E82-1B5A474826AA}"/>
    <cellStyle name="_CurrencySpace_Tenants &amp; Costs_Flagstar 2007-1A C AF4 2 3" xfId="23687" xr:uid="{C493C756-B91B-47A6-8031-87CD144CB50F}"/>
    <cellStyle name="_CurrencySpace_Tenants &amp; Costs_Flagstar 2007-1A C AF4 3" xfId="23688" xr:uid="{F51116D3-B38C-4DEB-8FCB-3A0257059CE7}"/>
    <cellStyle name="_CurrencySpace_Tenants &amp; Costs_Flagstar 2007-1A C AF4 3 2" xfId="23689" xr:uid="{25E5F3D0-4D7F-404B-B757-5349EC156072}"/>
    <cellStyle name="_CurrencySpace_Tenants &amp; Costs_Flagstar 2007-1A C AF4 4" xfId="23690" xr:uid="{269D900A-2193-49E6-9617-4E95BAA87126}"/>
    <cellStyle name="_CurrencySpace_Tenants &amp; Costs_ItalFinance SV2" xfId="23691" xr:uid="{042688F0-15F4-4B92-9855-EDD006D38F07}"/>
    <cellStyle name="_CurrencySpace_Tenants &amp; Costs_ItalFinance SV2 2" xfId="23692" xr:uid="{9E94933F-4B31-4FE2-8FF4-BDB30F1D337D}"/>
    <cellStyle name="_CurrencySpace_Tenants &amp; Costs_ItalFinance SV2 2 2" xfId="23693" xr:uid="{25F032FE-15F0-4255-9682-0E871133D81B}"/>
    <cellStyle name="_CurrencySpace_Tenants &amp; Costs_ItalFinance SV2 2 2 2" xfId="23694" xr:uid="{90996AF9-6E25-4AEA-BA3D-8EA0A234279B}"/>
    <cellStyle name="_CurrencySpace_Tenants &amp; Costs_ItalFinance SV2 2 3" xfId="23695" xr:uid="{5D5DCC3F-FCDD-4DCE-A6C3-55407E8DBB89}"/>
    <cellStyle name="_CurrencySpace_Tenants &amp; Costs_ItalFinance SV2 3" xfId="23696" xr:uid="{FB52807D-5ABD-42A8-B988-4C5C521AA95B}"/>
    <cellStyle name="_CurrencySpace_Tenants &amp; Costs_ItalFinance SV2 3 2" xfId="23697" xr:uid="{CCA85E46-A093-4040-B52C-0A043EE935AC}"/>
    <cellStyle name="_CurrencySpace_Tenants &amp; Costs_ItalFinance SV2 4" xfId="23698" xr:uid="{321F95A3-F067-4A8C-AF7E-69FD29E758CF}"/>
    <cellStyle name="_CurrencySpace_Tenants &amp; Costs_Meliadi SaRL" xfId="23699" xr:uid="{067132E1-8CCB-499D-8FE9-D13ED0EABED9}"/>
    <cellStyle name="_CurrencySpace_Tenants &amp; Costs_Meliadi SaRL 2" xfId="23700" xr:uid="{2A7672ED-5DFA-4BF7-85A0-3CD859A0A05D}"/>
    <cellStyle name="_CurrencySpace_Tenants &amp; Costs_Meliadi SaRL 2 2" xfId="23701" xr:uid="{E936C685-F2C7-48D2-9488-7689B7B57CB9}"/>
    <cellStyle name="_CurrencySpace_Tenants &amp; Costs_Meliadi SaRL 2 2 2" xfId="23702" xr:uid="{A8CC31CF-587A-4661-88BE-B96D9B062F09}"/>
    <cellStyle name="_CurrencySpace_Tenants &amp; Costs_Meliadi SaRL 2 3" xfId="23703" xr:uid="{FFA53F71-F3E4-4CD1-A904-6ABC4288B01F}"/>
    <cellStyle name="_CurrencySpace_Tenants &amp; Costs_Meliadi SaRL 3" xfId="23704" xr:uid="{98DF8D29-3EE5-4AF8-8806-B2AE541A750A}"/>
    <cellStyle name="_CurrencySpace_Tenants &amp; Costs_Meliadi SaRL 3 2" xfId="23705" xr:uid="{18505B54-A86A-4C39-B0E5-A616CFB7A085}"/>
    <cellStyle name="_CurrencySpace_Tenants &amp; Costs_Meliadi SaRL 4" xfId="23706" xr:uid="{74C861F7-5BBF-449D-81DC-150FDD415E25}"/>
    <cellStyle name="_CurrencySpace_Tenants &amp; Costs_Sheet1" xfId="23707" xr:uid="{36260383-8598-46CD-B8D3-3CAF20CD1AE6}"/>
    <cellStyle name="_CurrencySpace_Tenants &amp; Costs_Sheet1 2" xfId="23708" xr:uid="{0CAFAB48-3BA6-493C-BA55-71C58623C5B4}"/>
    <cellStyle name="_CurrencySpace_Tenants &amp; Costs_Sheet1 2 2" xfId="23709" xr:uid="{9C7A9E4F-B5BE-4F71-A7AA-A954190DE445}"/>
    <cellStyle name="_CurrencySpace_Tenants &amp; Costs_Sheet1 2 2 2" xfId="23710" xr:uid="{28D05C0E-6485-4AE3-BCBA-9D01B1974534}"/>
    <cellStyle name="_CurrencySpace_Tenants &amp; Costs_Sheet1 2 3" xfId="23711" xr:uid="{C83FF896-F70A-42D6-A674-778D7ECFE190}"/>
    <cellStyle name="_CurrencySpace_Tenants &amp; Costs_Sheet1 3" xfId="23712" xr:uid="{BA607A00-4008-49B0-BBE6-456840533031}"/>
    <cellStyle name="_CurrencySpace_Tenants &amp; Costs_Sheet1 3 2" xfId="23713" xr:uid="{74EA297A-0261-4161-8629-4316CA0C7C1A}"/>
    <cellStyle name="_CurrencySpace_Tenants &amp; Costs_Sheet1 4" xfId="23714" xr:uid="{4F43E7CD-551D-4344-93EA-3E6062458E08}"/>
    <cellStyle name="_CurrencySpace_Tenants &amp; Costs_Template" xfId="23715" xr:uid="{D9B142C7-95C2-41AA-98BA-2CBEBC823FA9}"/>
    <cellStyle name="_CurrencySpace_Tenants &amp; Costs_Template 2" xfId="23716" xr:uid="{C7463294-E729-4D99-94F9-98E2945E8D64}"/>
    <cellStyle name="_CurrencySpace_Tenants &amp; Costs_Template 2 2" xfId="23717" xr:uid="{C762A4C9-170B-4FA8-B9A3-CE80CA415210}"/>
    <cellStyle name="_CurrencySpace_Tenants &amp; Costs_Template 2 2 2" xfId="23718" xr:uid="{5D26390A-1ECD-4EF1-8F9A-417B10FF7FA1}"/>
    <cellStyle name="_CurrencySpace_Tenants &amp; Costs_Template 2 3" xfId="23719" xr:uid="{2EAD5AC9-67DD-4D7D-B143-559A52A6258A}"/>
    <cellStyle name="_CurrencySpace_Tenants &amp; Costs_Template 3" xfId="23720" xr:uid="{BB2C70BA-6653-40BA-AD55-36F1B015E100}"/>
    <cellStyle name="_CurrencySpace_Tenants &amp; Costs_Template 3 2" xfId="23721" xr:uid="{0BFE7423-0203-4B58-B4A0-A8A945CF3425}"/>
    <cellStyle name="_CurrencySpace_Tenants &amp; Costs_Template 4" xfId="23722" xr:uid="{FA1C0DDA-B12A-4A8F-8A44-DE59E3F7BCDF}"/>
    <cellStyle name="_CurrencySpace_Yield calculation worksheet 1a" xfId="23723" xr:uid="{9E888A55-B728-4027-ABBD-4680ACEF4238}"/>
    <cellStyle name="_Data" xfId="23724" xr:uid="{0429C5E4-7F00-4946-9E3B-599AE38E957D}"/>
    <cellStyle name="_Data 2" xfId="23725" xr:uid="{296EED1A-D8EC-4BF1-97F5-580E34449226}"/>
    <cellStyle name="_Data 2 2" xfId="23726" xr:uid="{87153C0C-EA90-4CCC-868E-D56916C00E2F}"/>
    <cellStyle name="_Data 3" xfId="23727" xr:uid="{1FA863DB-19D4-4D26-A55E-9B1FE67F4A60}"/>
    <cellStyle name="_Data Control" xfId="23728" xr:uid="{19B6CD31-FFD4-44A2-98FF-61D474556B3B}"/>
    <cellStyle name="_Data Control 2" xfId="23729" xr:uid="{138EAD7A-9755-4C59-B3CE-A8E9FF15D8E7}"/>
    <cellStyle name="_Data Control_17-Juste valeur en annexe" xfId="23730" xr:uid="{F84F3744-EB6E-483A-86E4-9D99068CF89A}"/>
    <cellStyle name="_Data Control_2 - Appendices to be completed by the entities" xfId="23731" xr:uid="{4B5CFB62-C35C-4E3D-8002-971F2EF95FCC}"/>
    <cellStyle name="_Data Control_2 - Appendix 11 Dérivés crédit  300611 V2 UK" xfId="23732" xr:uid="{29F29F31-3E72-49A3-AC75-44E9A28ED169}"/>
    <cellStyle name="_Data Control_2 - Appendix 7d  envoi 200911 GB" xfId="23733" xr:uid="{FAAA8C01-8206-4854-9B4E-B7917E43BD75}"/>
    <cellStyle name="_Data Control_2 - Appendix 7e envoi160911" xfId="23734" xr:uid="{9508BBDC-C458-4B21-B37A-074DE2775C9C}"/>
    <cellStyle name="_Data Control_3 - Annexes d'information et notices" xfId="23735" xr:uid="{516A9210-C83D-4453-BAD5-B7980D170A76}"/>
    <cellStyle name="_Data Control_Annexe 16 - Titre classé en L&amp;R" xfId="23736" xr:uid="{B4538C42-4524-48DA-9531-8C38C4FF7CE7}"/>
    <cellStyle name="_Data Control_Annexe 1c" xfId="23737" xr:uid="{A4801F7C-9925-4635-BB2D-BF817118F25C}"/>
    <cellStyle name="_Data Control_Annexe 7c (2)" xfId="23738" xr:uid="{F2045FEF-50FE-4C31-BF33-08A80192EE0E}"/>
    <cellStyle name="_Data Control_annexe 7c mise à jour uk" xfId="23739" xr:uid="{BC4693C2-B2E3-485D-91FC-0AB711231A57}"/>
    <cellStyle name="_Data Control_Annexes FR" xfId="23740" xr:uid="{2FBBC5BF-DB85-433F-B96A-5DBA18C6E75A}"/>
    <cellStyle name="_Data Control_Appendix 7d" xfId="23741" xr:uid="{1C2C057B-78D2-467D-8D1E-56919D24EDF2}"/>
    <cellStyle name="_Data Control_Cadrage conso" xfId="23742" xr:uid="{30F84947-2C2C-4259-B0E4-7D42E6AD181C}"/>
    <cellStyle name="_Data Control_Instructions appendix 7c" xfId="23743" xr:uid="{B825903E-ACDD-4ABB-AD35-1A16BBAB5BB7}"/>
    <cellStyle name="_data starbird_200803_v1404 adj" xfId="23744" xr:uid="{CBFC73B9-295F-4103-B6FD-9F4E715283D8}"/>
    <cellStyle name="_data starbird_200803_v1404 adj 2" xfId="23745" xr:uid="{36F2D2FF-5E99-4760-AC00-9AF0C6DCC518}"/>
    <cellStyle name="_data starbird_200803_v1404 adj 2 2" xfId="23746" xr:uid="{57FC89EF-CF09-4072-9F9B-DBC795F11A51}"/>
    <cellStyle name="_data starbird_200803_v1404 adj 2 2 2" xfId="23747" xr:uid="{00C40F92-D9F9-4498-997B-07C0FE086D53}"/>
    <cellStyle name="_data starbird_200803_v1404 adj 2 3" xfId="23748" xr:uid="{DB74B3EE-6E28-4D41-89C6-326036BEEE02}"/>
    <cellStyle name="_data starbird_200803_v1404 adj 3" xfId="23749" xr:uid="{DACF2697-0C76-4276-BEE7-53C04362ED26}"/>
    <cellStyle name="_data starbird_200803_v1404 adj 3 2" xfId="23750" xr:uid="{902691EC-4C6A-4509-82C6-A405F1C4047E}"/>
    <cellStyle name="_data starbird_200803_v1404 adj 4" xfId="23751" xr:uid="{0A108190-9F61-4F54-AB08-7A478905F8D0}"/>
    <cellStyle name="_data starbird_200803_v1404 adj_Annexe 7c (2)" xfId="23752" xr:uid="{D22BCB87-BDB0-46D7-9E70-CE1EC4BFCC8E}"/>
    <cellStyle name="_data starbird_200803_v1404 adj_annexe 7c mise à jour uk" xfId="23753" xr:uid="{13F670C5-89C9-44C6-9D74-F5F4CB0079E2}"/>
    <cellStyle name="_Data_Annexe 7c (2)" xfId="23754" xr:uid="{484442BB-5DD3-4150-B3CA-AD4011A8E645}"/>
    <cellStyle name="_Data_annexe 7c mise à jour uk" xfId="23755" xr:uid="{D5434AB2-584F-43EF-8C44-D4ED81966E09}"/>
    <cellStyle name="_Data_Cadrage conso" xfId="23756" xr:uid="{4B4A80FF-F248-46F0-8C4C-5813DBC0B7A5}"/>
    <cellStyle name="_Deal Analysis - Main" xfId="23757" xr:uid="{D91631C0-4711-483E-A726-EA8BFB37C59E}"/>
    <cellStyle name="_Diversey Harbor - AMBAC request old complete" xfId="23758" xr:uid="{42F4462D-2415-477E-958D-F80DDF8B3CF9}"/>
    <cellStyle name="_Diversey Harbor - Ischus request - S&amp;U" xfId="23759" xr:uid="{7773E562-9CD7-43EA-936A-04B7A370FCA3}"/>
    <cellStyle name="_dobrasil 09-2006 reçu" xfId="23760" xr:uid="{7C2176A0-BF4C-4445-BD53-DEB06B84F5F9}"/>
    <cellStyle name="_dobrasil 09-2006 reçu_Annexe AFS_ Taiwan vie_BNPP Q12010" xfId="23761" xr:uid="{CA1C1E38-810A-4C08-8EEE-10D9CF369AE0}"/>
    <cellStyle name="_dobrasil 12-2006 reçu" xfId="23762" xr:uid="{51E5E3EF-7FE2-4EA2-BEC2-8934378DD9A1}"/>
    <cellStyle name="_dobrasil 12-2006 reçu_Annexe AFS_ Taiwan vie_BNPP Q12010" xfId="23763" xr:uid="{8A1AE690-9437-4C9B-A084-39E42E5CF9E9}"/>
    <cellStyle name="_Duke data" xfId="23764" xr:uid="{973A40D5-5B60-4E8E-98B6-FBE2301F9A1A}"/>
    <cellStyle name="_Duke data_Degas HFTO" xfId="23765" xr:uid="{286B3B2E-6F74-4BAE-AB7B-65B6E9C669EF}"/>
    <cellStyle name="_Ea" xfId="23766" xr:uid="{97B89A3D-6926-4339-A8DE-0C616612D8E4}"/>
    <cellStyle name="_ec Taird" xfId="23767" xr:uid="{E94314DF-11FD-4447-BAEE-A414934E73FD}"/>
    <cellStyle name="_ec Taird RD Transco Coda-XL" xfId="23768" xr:uid="{8082AE93-459F-4812-AA5E-9CA09C808BC2}"/>
    <cellStyle name="_ec Taivie" xfId="23769" xr:uid="{5EB81D15-DAD6-4D33-A829-BC44F31C02A8}"/>
    <cellStyle name="_ec Taivie Coda-XL" xfId="23770" xr:uid="{0F852E82-4DEB-48EA-95EC-D017522534FC}"/>
    <cellStyle name="_ec Taivie Coda-XL2" xfId="23771" xr:uid="{3650D1A4-068A-4B90-80E0-8B16A2FFC647}"/>
    <cellStyle name="_ec Taivie Coda-XL2 sans macro" xfId="23772" xr:uid="{6858B166-0E37-4CBF-B1DB-373E48FE334D}"/>
    <cellStyle name="_Effective Interest Rate" xfId="23773" xr:uid="{35F0B4D3-BEEF-4B5B-A850-89B4C28E3286}"/>
    <cellStyle name="_Effective Interest Rate 2" xfId="23774" xr:uid="{12440617-3300-46C4-AE83-7E121FE6A8B9}"/>
    <cellStyle name="_Effective Interest Rate 2 2" xfId="23775" xr:uid="{422DD981-C498-4A82-B7B7-330B433CC31B}"/>
    <cellStyle name="_Effective Interest Rate 3" xfId="23776" xr:uid="{5AE1B1A2-E95E-4C3B-A27A-5929B2123DC6}"/>
    <cellStyle name="_Effective Interest Rate_Annexe 7c (2)" xfId="23777" xr:uid="{F0EF7786-B250-4BA8-AB5D-FF84B2F3696B}"/>
    <cellStyle name="_Effective Interest Rate_annexe 7c mise à jour uk" xfId="23778" xr:uid="{BD31BB8D-450A-406C-B332-8A52026202BD}"/>
    <cellStyle name="_Effective Interest Rate_Cadrage conso" xfId="23779" xr:uid="{352ED32E-C366-4DD9-9BE3-8FDCB2EC2090}"/>
    <cellStyle name="_Elliott Model 07-05-06 Flip Book" xfId="23780" xr:uid="{FCFFF5B1-F9D9-4B4A-A27C-DD198AE16965}"/>
    <cellStyle name="_ems10223_my" xfId="23781" xr:uid="{A5B2A2DA-2DF3-4480-9984-5F4FDEA83BB1}"/>
    <cellStyle name="_Epic (Industrious) Plc" xfId="23782" xr:uid="{AF4BCC8E-2E53-416A-8219-D330804D5C03}"/>
    <cellStyle name="_Epic (Industrious) Plc 2" xfId="23783" xr:uid="{05851435-335C-4A4D-A288-8D128F47D5CD}"/>
    <cellStyle name="_Epic (Industrious) Plc 2 2" xfId="23784" xr:uid="{C2C67E63-4934-4082-85CF-525AD9FCBA80}"/>
    <cellStyle name="_Epic (Industrious) Plc 2 2 2" xfId="23785" xr:uid="{6AFE66F4-2544-4777-9494-310EC601CCBA}"/>
    <cellStyle name="_Epic (Industrious) Plc 2 3" xfId="23786" xr:uid="{B2B41396-3C6B-4B45-B778-27115E734545}"/>
    <cellStyle name="_Epic (Industrious) Plc 3" xfId="23787" xr:uid="{A11258F7-DC33-47CB-A563-D5CD0F2DF1A4}"/>
    <cellStyle name="_Epic (Industrious) Plc 3 2" xfId="23788" xr:uid="{49499CDD-CE87-4BA4-824C-E709486EBA34}"/>
    <cellStyle name="_Epic (Industrious) Plc 4" xfId="23789" xr:uid="{AE906310-C930-4F56-BA8B-BB4366591D8C}"/>
    <cellStyle name="_Epic (Industrious) Plc_Annexe 7c (2)" xfId="23790" xr:uid="{52A2E1A1-DA2A-4874-B25E-43910C51FC3A}"/>
    <cellStyle name="_Epic (Industrious) Plc_annexe 7c mise à jour uk" xfId="23791" xr:uid="{73D4F0A6-8919-42D4-ACE8-186AC8736776}"/>
    <cellStyle name="_e-plus debt - Machado1" xfId="23792" xr:uid="{F44DC505-7DD7-42AF-A01C-5D9BCD0D1897}"/>
    <cellStyle name="_e-plus debt - Machado1 2" xfId="23793" xr:uid="{6EBFB4DC-C9E4-43CC-9F5E-0EC64134E5B1}"/>
    <cellStyle name="_e-plus debt - Machado1 3" xfId="23794" xr:uid="{F52D841D-A531-4C0D-B12E-4036F21917A3}"/>
    <cellStyle name="_e-plus debt - Machado1_AFS" xfId="23795" xr:uid="{85FC4F36-9D27-4FBB-AA5C-3B41921988E6}"/>
    <cellStyle name="_e-plus debt - Machado1_Cadrage conso" xfId="23796" xr:uid="{21F7FE2D-143F-499E-80B0-78BEF9F1D390}"/>
    <cellStyle name="_e-plus debt - Machado1_Master états financiers de synthèse IFRS_201112 V0" xfId="23797" xr:uid="{1F29635E-21E2-43CC-81CB-2005C57D60CA}"/>
    <cellStyle name="_e-plus debt - Machado1_Q1_Fortis participations" xfId="23798" xr:uid="{4256F327-D5F8-48E1-A74E-D68EB0FA9082}"/>
    <cellStyle name="_e-plus debt - Machado1_Q3 2011 Fortis - Minoritaires" xfId="23799" xr:uid="{C2F37FF9-83BE-408C-B9D5-8D41992D65B3}"/>
    <cellStyle name="_e-plus debt - Machado1_Var Immo incorp Q2" xfId="23800" xr:uid="{5892E5D0-1A31-4FEA-9595-B9F0CFE4BA09}"/>
    <cellStyle name="_ESP Funding I - Cashflows for UBS 07-06-2006" xfId="23801" xr:uid="{524A739C-6ED2-4CB5-84A9-176D5E06DD4D}"/>
    <cellStyle name="_Espagne_Dir_2005T4vFinal" xfId="23802" xr:uid="{DE715F0E-37DB-4E22-9E9A-FA0F441B60C7}"/>
    <cellStyle name="_Espagne_Dir_2005T4vFinalsymbad" xfId="23803" xr:uid="{131EAC77-38CA-484F-93F9-5050E11294ED}"/>
    <cellStyle name="_ESTIM_Italie_CENTROVITA" xfId="23804" xr:uid="{2314E4C3-B6BC-455F-B259-3BDFA8E254DB}"/>
    <cellStyle name="_Estimé Ratio Fin 2007" xfId="23805" xr:uid="{BE2C4426-E5B3-44B8-B484-6AEDE6673A16}"/>
    <cellStyle name="_Estimé Ratio Fin 2007 2" xfId="23806" xr:uid="{EA47CD31-4C61-4AF9-8AD8-AA2EF925BDC7}"/>
    <cellStyle name="_Estimé Ratio Fin 2007_AFS" xfId="23807" xr:uid="{13791868-235E-4468-8E5B-9B59F3330F6C}"/>
    <cellStyle name="_Estimé Ratio Fin 2007_Etat CA FPBII Fortis - 2011 Q1" xfId="23808" xr:uid="{CEA2950A-FD72-4F66-B2B4-070F32279293}"/>
    <cellStyle name="_Estimé Ratio Fin 2007_Etat CA FPBII Fortis - 2011 Q1_Q1_Fortis participations" xfId="23809" xr:uid="{8C6AFA93-1591-405C-B286-C9E997AAA9E6}"/>
    <cellStyle name="_Estimé Ratio Fin 2007_Etat CA FPBII Fortis - 2011 Q1_Var Immo incorp Q2" xfId="23810" xr:uid="{F8B2D5FF-85F7-4A39-83FF-ACC54F6D7790}"/>
    <cellStyle name="_Estimé Ratio Fin 2007_Feuil1" xfId="23811" xr:uid="{B8FE9800-9A3F-4652-A0B3-976C9A5A55EF}"/>
    <cellStyle name="_Estimé Ratio Fin 2007_Justificatifs -2011 Q1" xfId="23812" xr:uid="{BFF16B61-60B0-4CF9-8ABF-50DA2956E972}"/>
    <cellStyle name="_Estimé Ratio Fin 2007_Q1_Fortis participations" xfId="23813" xr:uid="{2B0FE585-8DDB-4283-A7BF-964C2A194D68}"/>
    <cellStyle name="_Estimé Ratio Fin 2007_Q1_Fortis participations_Var Immo incorp Q2" xfId="23814" xr:uid="{52763A6E-5BA7-475C-86AE-F71AB0BC7315}"/>
    <cellStyle name="_Estimé Ratio Fin 2007_Var Immo incorp Q2" xfId="23815" xr:uid="{E7A8AC9D-B921-42E4-B048-77C1B9E81738}"/>
    <cellStyle name="_Etat CA FPBII Fortis - 2010 Q4" xfId="23816" xr:uid="{119A9D5C-4D6B-46D3-9704-C66E5C47E37E}"/>
    <cellStyle name="_Euro" xfId="23817" xr:uid="{BE64FB14-DC91-41DA-9D6C-2D44CD35DB8A}"/>
    <cellStyle name="_Euro 2" xfId="23818" xr:uid="{23215DBF-0A55-4D32-8A30-B7F5FAD4696E}"/>
    <cellStyle name="_Euro 2 2" xfId="23819" xr:uid="{A0528C78-D077-4740-B37E-6EDF9D2C57F7}"/>
    <cellStyle name="_Euro 2 2 2" xfId="23820" xr:uid="{0CF4A64B-5143-4DBB-BBE6-749FAAEFADBA}"/>
    <cellStyle name="_Euro 2 3" xfId="23821" xr:uid="{AE57FE2E-5EB9-4B24-B19A-5F6FECDF792A}"/>
    <cellStyle name="_Euro 2 4" xfId="23822" xr:uid="{A0ECB76B-5523-4F55-A964-B80416CC7479}"/>
    <cellStyle name="_Euro 3" xfId="23823" xr:uid="{7060D81E-61D2-46F9-808A-45EE4ACFF32E}"/>
    <cellStyle name="_Euro 3 2" xfId="23824" xr:uid="{B40B3933-732D-464B-8313-62B2FCB53899}"/>
    <cellStyle name="_Euro 3 3" xfId="23825" xr:uid="{2FE6F9E6-50CB-4EEF-92CB-2F069C0FE197}"/>
    <cellStyle name="_Euro 3 4" xfId="23826" xr:uid="{3C256074-9527-4231-8EA3-8897995197F7}"/>
    <cellStyle name="_Euro 4" xfId="23827" xr:uid="{57DA9670-31BD-46FA-AE2E-13658A61CC9B}"/>
    <cellStyle name="_Euro 5" xfId="23828" xr:uid="{4DDCCAE7-9A00-4643-87AC-E891F475B7C8}"/>
    <cellStyle name="_Euro_45647 - Annexe 6a au 31 03 2011 v2" xfId="23829" xr:uid="{A65B7E2A-03E3-4005-8256-E5EE3ACC90B0}"/>
    <cellStyle name="_Euro_ABS Deal Tracer - Q3 2008" xfId="23830" xr:uid="{050A7B97-5CDE-45CD-A0AC-35F4168AF19A}"/>
    <cellStyle name="_Euro_ABS Deal Tracer - Q3 2008 2" xfId="23831" xr:uid="{D83D0E51-ABDA-4F21-8128-D727E58AE2FD}"/>
    <cellStyle name="_Euro_ABS Deal Tracer - Q3 2008 2 2" xfId="23832" xr:uid="{22EA9505-55E7-454C-81F3-D352F27544EC}"/>
    <cellStyle name="_Euro_ABS Deal Tracer - Q3 2008 2 2 2" xfId="23833" xr:uid="{1EE858DD-4B80-4D0C-BC1F-47B8DC424073}"/>
    <cellStyle name="_Euro_ABS Deal Tracer - Q3 2008 2 3" xfId="23834" xr:uid="{F92DACB9-23D4-4F7E-9FD3-DF0469BA5758}"/>
    <cellStyle name="_Euro_ABS Deal Tracer - Q3 2008 3" xfId="23835" xr:uid="{6851165A-0B31-4DC7-912A-8C2453C528EF}"/>
    <cellStyle name="_Euro_ABS Deal Tracer - Q3 2008 3 2" xfId="23836" xr:uid="{9C0A7984-6412-4385-AF5A-314AF2DE7B55}"/>
    <cellStyle name="_Euro_ABS Deal Tracer - Q3 2008 4" xfId="23837" xr:uid="{6EB613C2-1A95-4E9C-B397-221EA609DAC0}"/>
    <cellStyle name="_Euro_Aerium - Chester" xfId="23838" xr:uid="{74D494FD-0FEA-40B8-9827-08CD86E4C1EF}"/>
    <cellStyle name="_Euro_Aerium - Chester 2" xfId="23839" xr:uid="{F1F96993-7C84-43A2-82C4-D045EBF958CF}"/>
    <cellStyle name="_Euro_Aerium - Chester 2 2" xfId="23840" xr:uid="{CCF6476A-F216-45A9-9267-A964A0010101}"/>
    <cellStyle name="_Euro_Aerium - Chester 2 2 2" xfId="23841" xr:uid="{2D562792-1974-4610-A868-4F1202AC6548}"/>
    <cellStyle name="_Euro_Aerium - Chester 2 3" xfId="23842" xr:uid="{9E65BD7E-F340-40D9-8E08-41A003AF2801}"/>
    <cellStyle name="_Euro_Aerium - Chester 3" xfId="23843" xr:uid="{1340CC64-7B38-4EDA-8982-74D0E5B25614}"/>
    <cellStyle name="_Euro_Aerium - Chester 3 2" xfId="23844" xr:uid="{52770817-2F3D-4999-9D08-45CE453FD222}"/>
    <cellStyle name="_Euro_Aerium - Chester 4" xfId="23845" xr:uid="{D5BD9BCC-CF74-4615-A055-F0693C119F29}"/>
    <cellStyle name="_Euro_Aerium - Mercoeur" xfId="23846" xr:uid="{7ADB0DA1-03DB-4AE3-BDEA-6814B1E110CE}"/>
    <cellStyle name="_Euro_Aerium - Mercoeur 2" xfId="23847" xr:uid="{E25DEF2D-6806-42D4-854A-202A0F21A327}"/>
    <cellStyle name="_Euro_Aerium - Mercoeur 2 2" xfId="23848" xr:uid="{5F8F4206-57F4-42F9-A70F-9ED634EA583A}"/>
    <cellStyle name="_Euro_Aerium - Mercoeur 2 2 2" xfId="23849" xr:uid="{0110889F-6EBE-418B-9537-A5FD42D8F4E0}"/>
    <cellStyle name="_Euro_Aerium - Mercoeur 2 3" xfId="23850" xr:uid="{53E0792A-D71D-42EA-9ABD-CD80B3BFD7A2}"/>
    <cellStyle name="_Euro_Aerium - Mercoeur 3" xfId="23851" xr:uid="{39A425BB-2DEA-480D-9EA6-448063626BB4}"/>
    <cellStyle name="_Euro_Aerium - Mercoeur 3 2" xfId="23852" xr:uid="{19900FB3-7C9F-4F99-88DD-D937A92B03F9}"/>
    <cellStyle name="_Euro_Aerium - Mercoeur 4" xfId="23853" xr:uid="{B29C3AC5-D5D9-41BE-B85C-A0B82FE12BD8}"/>
    <cellStyle name="_Euro_Annexe 6 Détail comptes" xfId="23854" xr:uid="{1FD496F4-1E48-4D01-8556-541D20FC423F}"/>
    <cellStyle name="_Euro_Babcock &amp; Brown Air Funding I" xfId="23855" xr:uid="{3E532679-F360-4402-A56C-17CBBC5D6839}"/>
    <cellStyle name="_Euro_Babcock &amp; Brown Air Funding I 2" xfId="23856" xr:uid="{1E4551C4-DE64-4987-A8E8-2F09EA69440D}"/>
    <cellStyle name="_Euro_Babcock &amp; Brown Air Funding I 2 2" xfId="23857" xr:uid="{10A3C2AE-1FBD-411C-B5D8-DE4629A7BDD5}"/>
    <cellStyle name="_Euro_Babcock &amp; Brown Air Funding I 2 2 2" xfId="23858" xr:uid="{1A9BAD56-2853-408E-A4FB-AFCAFE7FA0FC}"/>
    <cellStyle name="_Euro_Babcock &amp; Brown Air Funding I 2 3" xfId="23859" xr:uid="{EAE1612C-1C66-4410-AF91-9178418E26CB}"/>
    <cellStyle name="_Euro_Babcock &amp; Brown Air Funding I 3" xfId="23860" xr:uid="{8B9B0E35-9770-474D-8F46-7F164183CA8A}"/>
    <cellStyle name="_Euro_Babcock &amp; Brown Air Funding I 3 2" xfId="23861" xr:uid="{5E28580C-2766-4BBB-B3F3-F819ACAB6C4F}"/>
    <cellStyle name="_Euro_Babcock &amp; Brown Air Funding I 4" xfId="23862" xr:uid="{14E5D0C5-8A1B-403D-856F-1E85D2893D1C}"/>
    <cellStyle name="_Euro_Exclusion Karma" xfId="23863" xr:uid="{31A31CDB-C86F-4BC7-84D2-3046D40273FF}"/>
    <cellStyle name="_Euro_Exposition des titres souverains (zone euro) au 31.12.2011 V4" xfId="23864" xr:uid="{5AAC938E-18C0-4F24-A637-4E9F11946FF8}"/>
    <cellStyle name="_Euro_FCAR 364-day" xfId="23865" xr:uid="{7C718643-F1D2-42A7-8B95-D1434DD8EA0B}"/>
    <cellStyle name="_Euro_FCAR 364-day 2" xfId="23866" xr:uid="{B073BE87-5217-477D-BEE5-57D47D7C5C95}"/>
    <cellStyle name="_Euro_FCAR 364-day 2 2" xfId="23867" xr:uid="{53961431-1683-4021-8C2E-631CCA6A2181}"/>
    <cellStyle name="_Euro_FCAR 364-day 2 2 2" xfId="23868" xr:uid="{4B693CB4-EC77-4D81-9BDC-0F6396A1106D}"/>
    <cellStyle name="_Euro_FCAR 364-day 2 3" xfId="23869" xr:uid="{D488042A-75A3-4ED1-A193-F8EE3E745B9E}"/>
    <cellStyle name="_Euro_FCAR 364-day 3" xfId="23870" xr:uid="{B88DC272-97ED-4095-8E02-4858AF87D3DC}"/>
    <cellStyle name="_Euro_FCAR 364-day 3 2" xfId="23871" xr:uid="{A1F5D76C-774E-43CB-9811-9DD0DC2B5D8E}"/>
    <cellStyle name="_Euro_FCAR 364-day 4" xfId="23872" xr:uid="{E98B7A5A-26AD-41FD-82D5-7E90BCA4F830}"/>
    <cellStyle name="_Euro_FCAR 5-year" xfId="23873" xr:uid="{41F06DD7-D38E-40AD-B024-C6D7DC7EF1B8}"/>
    <cellStyle name="_Euro_FCAR 5-year 2" xfId="23874" xr:uid="{1DE1ED25-685A-43B3-9C65-74EB5DAA8253}"/>
    <cellStyle name="_Euro_FCAR 5-year 2 2" xfId="23875" xr:uid="{8EC19CC9-AFB3-42ED-9D8E-04A027BB23DD}"/>
    <cellStyle name="_Euro_FCAR 5-year 2 2 2" xfId="23876" xr:uid="{49744331-9F6E-4330-BC79-0F64CB809851}"/>
    <cellStyle name="_Euro_FCAR 5-year 2 3" xfId="23877" xr:uid="{4CEB2B9B-EDD2-4E8A-9B9A-8E5E4BBEC228}"/>
    <cellStyle name="_Euro_FCAR 5-year 3" xfId="23878" xr:uid="{249D34DB-AEE8-43EF-B549-0C91FCD82D74}"/>
    <cellStyle name="_Euro_FCAR 5-year 3 2" xfId="23879" xr:uid="{61FE843B-F42E-485F-AA8D-B9E824925C7C}"/>
    <cellStyle name="_Euro_FCAR 5-year 4" xfId="23880" xr:uid="{5EF9C0AD-C23B-4317-9B74-F6CA441C5BAC}"/>
    <cellStyle name="_Euro_FCC Zeus" xfId="23881" xr:uid="{71F33E3F-D7E6-4BDA-BB53-534DB02C170E}"/>
    <cellStyle name="_Euro_FCC Zeus 2" xfId="23882" xr:uid="{2762B92C-2136-46DC-A7FF-F85D6540A010}"/>
    <cellStyle name="_Euro_FCC Zeus 2 2" xfId="23883" xr:uid="{58BB476C-6D88-421C-AF37-A8C5B4BF6482}"/>
    <cellStyle name="_Euro_FCC Zeus 2 2 2" xfId="23884" xr:uid="{0B8F5FDE-3C94-4FBC-BC3B-E140DD792BF9}"/>
    <cellStyle name="_Euro_FCC Zeus 2 3" xfId="23885" xr:uid="{EC04BD80-D86A-4DC5-ABF4-CFF7160A17BC}"/>
    <cellStyle name="_Euro_FCC Zeus 3" xfId="23886" xr:uid="{54441B65-6D09-4B3B-98B0-732660C713DE}"/>
    <cellStyle name="_Euro_FCC Zeus 3 2" xfId="23887" xr:uid="{ABCB0343-8C57-43A5-9173-06AEB1E5828A}"/>
    <cellStyle name="_Euro_FCC Zeus 4" xfId="23888" xr:uid="{659C4B1A-077D-43E9-A4BA-FFB02CBD1B96}"/>
    <cellStyle name="_Euro_Flagstar 2007-1A C AF4" xfId="23889" xr:uid="{679226C6-E1A5-421D-86EE-460CD9C73F73}"/>
    <cellStyle name="_Euro_Flagstar 2007-1A C AF4 2" xfId="23890" xr:uid="{EA7B694B-CBCD-4D76-976C-DC82EE7D7D0F}"/>
    <cellStyle name="_Euro_Flagstar 2007-1A C AF4 2 2" xfId="23891" xr:uid="{87BCCBE1-A7A4-46E1-8789-67AFABACA24C}"/>
    <cellStyle name="_Euro_Flagstar 2007-1A C AF4 2 2 2" xfId="23892" xr:uid="{C7475ADF-2621-4F5A-B07F-5364CC7972CE}"/>
    <cellStyle name="_Euro_Flagstar 2007-1A C AF4 2 3" xfId="23893" xr:uid="{1D121862-7259-44D6-B3AC-1DC3C735411E}"/>
    <cellStyle name="_Euro_Flagstar 2007-1A C AF4 3" xfId="23894" xr:uid="{9AAE3911-79F9-404A-B6D6-479078808B87}"/>
    <cellStyle name="_Euro_Flagstar 2007-1A C AF4 3 2" xfId="23895" xr:uid="{C6660266-16EB-44EC-8C01-48E4F16FD877}"/>
    <cellStyle name="_Euro_Flagstar 2007-1A C AF4 4" xfId="23896" xr:uid="{1E73FB39-326D-435C-AF8E-CF4D2D3436E7}"/>
    <cellStyle name="_Euro_ItalFinance SV2" xfId="23897" xr:uid="{B0B1C82A-468B-40EF-8F29-1081F0787DC8}"/>
    <cellStyle name="_Euro_ItalFinance SV2 2" xfId="23898" xr:uid="{200187B4-00BB-409E-AEE7-836B21070FF5}"/>
    <cellStyle name="_Euro_ItalFinance SV2 2 2" xfId="23899" xr:uid="{41B7442B-2D99-4171-B625-B81EA36DE9F4}"/>
    <cellStyle name="_Euro_ItalFinance SV2 2 2 2" xfId="23900" xr:uid="{CCFB4257-501F-4032-933F-A8CB5C8F5150}"/>
    <cellStyle name="_Euro_ItalFinance SV2 2 3" xfId="23901" xr:uid="{24253C65-FF15-4433-BA3E-85F0CA962CC0}"/>
    <cellStyle name="_Euro_ItalFinance SV2 3" xfId="23902" xr:uid="{17E0A1CF-E6AE-47CF-B36E-CC220C5B4E4F}"/>
    <cellStyle name="_Euro_ItalFinance SV2 3 2" xfId="23903" xr:uid="{4DDDEE38-1369-4EF2-8626-362761F15DD6}"/>
    <cellStyle name="_Euro_ItalFinance SV2 4" xfId="23904" xr:uid="{66175DD8-DDFF-4988-9F82-D61472FD4A43}"/>
    <cellStyle name="_Euro_Meliadi SaRL" xfId="23905" xr:uid="{0586776A-812E-4EA6-A2F6-336DD09A4007}"/>
    <cellStyle name="_Euro_Meliadi SaRL 2" xfId="23906" xr:uid="{7E1AB85E-860D-4D26-BE91-2DB9CD12A481}"/>
    <cellStyle name="_Euro_Meliadi SaRL 2 2" xfId="23907" xr:uid="{C0165573-4EF2-4AFA-859C-A99696DDDB5B}"/>
    <cellStyle name="_Euro_Meliadi SaRL 2 2 2" xfId="23908" xr:uid="{6C7D601E-55BA-4559-A714-3D5342D1C890}"/>
    <cellStyle name="_Euro_Meliadi SaRL 2 3" xfId="23909" xr:uid="{2EFD6CDC-DC40-408E-B794-F4CA4C0D89DD}"/>
    <cellStyle name="_Euro_Meliadi SaRL 3" xfId="23910" xr:uid="{0D8F2398-8EC1-4CD4-B859-F6028C046D23}"/>
    <cellStyle name="_Euro_Meliadi SaRL 3 2" xfId="23911" xr:uid="{D382B063-E4FE-4F5A-B430-7C2D027DDFBA}"/>
    <cellStyle name="_Euro_Meliadi SaRL 4" xfId="23912" xr:uid="{EC47A274-D7E5-4F76-9BE8-5B4DA8CDE494}"/>
    <cellStyle name="_Euro_shadow publication 2010.12" xfId="23913" xr:uid="{655857E2-92F2-4D45-9E4F-ABC9C1CDE48B}"/>
    <cellStyle name="_Euro_shadow publication 2010.12 2" xfId="23914" xr:uid="{62E346B7-DD1A-4ACB-A125-AE55D999D8FD}"/>
    <cellStyle name="_Euro_Sheet1" xfId="23915" xr:uid="{A2EE1831-A39F-42DD-8076-F801149B5E87}"/>
    <cellStyle name="_Euro_Sheet1 2" xfId="23916" xr:uid="{1B0BF595-1B25-42A4-BF05-24DBEF15C50B}"/>
    <cellStyle name="_Euro_Sheet1 2 2" xfId="23917" xr:uid="{B79A8B74-79E8-4093-B79D-7F517BCA5019}"/>
    <cellStyle name="_Euro_Sheet1 2 2 2" xfId="23918" xr:uid="{63EC7B16-8117-4505-946C-289C5F888441}"/>
    <cellStyle name="_Euro_Sheet1 2 3" xfId="23919" xr:uid="{4FA8C43F-A4F8-40AF-A964-0B40A3A1A7EB}"/>
    <cellStyle name="_Euro_Sheet1 3" xfId="23920" xr:uid="{67BF0138-A73B-46C9-A1C9-F5327E5D86D0}"/>
    <cellStyle name="_Euro_Sheet1 3 2" xfId="23921" xr:uid="{ED39A70E-8A64-4400-976F-9D37CD4867C2}"/>
    <cellStyle name="_Euro_Sheet1 4" xfId="23922" xr:uid="{4AE52F7B-7D17-4C09-AFC2-064FD8C6BB2F}"/>
    <cellStyle name="_Euro_Synthese cumul 300910" xfId="23923" xr:uid="{FB24CBB8-00F1-477B-9646-99781298C43E}"/>
    <cellStyle name="_Euro_Synthese cumul 300910 2" xfId="23924" xr:uid="{D59CD5DD-AD0C-4E15-A7DD-ECB68709DC65}"/>
    <cellStyle name="_Euro_Template" xfId="23925" xr:uid="{391B8C4A-AE2F-450D-8075-1403DBACDE25}"/>
    <cellStyle name="_Euro_Template 2" xfId="23926" xr:uid="{81D6A2AF-0373-4872-8536-4783B5488570}"/>
    <cellStyle name="_Euro_Template 2 2" xfId="23927" xr:uid="{883848B3-2C1D-4DC0-8ADD-A04A46A3F66E}"/>
    <cellStyle name="_Euro_Template 2 2 2" xfId="23928" xr:uid="{2439A877-B69A-4FF6-AFA3-472926696A05}"/>
    <cellStyle name="_Euro_Template 2 3" xfId="23929" xr:uid="{33E1054B-BE27-4821-98B9-9E43A1216E89}"/>
    <cellStyle name="_Euro_Template 3" xfId="23930" xr:uid="{4AEF1152-61A2-476B-85CE-42426CB2784D}"/>
    <cellStyle name="_Euro_Template 3 2" xfId="23931" xr:uid="{8B536D54-962B-4D5F-8B29-BE0739947D96}"/>
    <cellStyle name="_Euro_Template 4" xfId="23932" xr:uid="{4EB88909-4647-433E-988A-FE62E017004E}"/>
    <cellStyle name="_Example 1" xfId="23933" xr:uid="{4E9123F9-33CD-4F87-932D-90EAB45DBAC1}"/>
    <cellStyle name="_Extracted_Stuff" xfId="23934" xr:uid="{82781BC3-2E88-43DE-935C-4C26CD9B94E6}"/>
    <cellStyle name="_F" xfId="23935" xr:uid="{BAC36798-3373-4212-8F41-57476F872E9C}"/>
    <cellStyle name="_Factor Exposure" xfId="23936" xr:uid="{E81B422C-F238-4118-9B79-151D3D94AABC}"/>
    <cellStyle name="_Feuil1" xfId="23937" xr:uid="{F1DDACBB-293F-40B1-96C9-64D953FFEED8}"/>
    <cellStyle name="_Feuil1_Annexe AFS_ Taiwan vie_BNPP Q12010" xfId="23938" xr:uid="{6F9B7B05-8F70-4D1C-91CF-CE3D2EA6588F}"/>
    <cellStyle name="_fichier de travail" xfId="23939" xr:uid="{1A7E9035-571B-4176-BFFB-9280288AA467}"/>
    <cellStyle name="_fichier de travail_Annexe AFS_ Taiwan vie_BNPP Q12010" xfId="23940" xr:uid="{D794F4BF-D2D9-4F51-B9BD-BFE998891494}"/>
    <cellStyle name="_findomestic SpA Unieuro 06T3" xfId="23941" xr:uid="{56290C0E-3CA5-4B3F-AA1A-33F34F307DA6}"/>
    <cellStyle name="_FITCH Conversion " xfId="23942" xr:uid="{59FD7996-FFD4-4A25-9A6A-9EB7A37AAD41}"/>
    <cellStyle name="_FITCH Conversion  2" xfId="23943" xr:uid="{EB01AD3C-D3CF-4A5D-BA39-E1EB1CE64BBB}"/>
    <cellStyle name="_FITCH Conversion  2 2" xfId="23944" xr:uid="{60FC327E-A317-4F9C-99EF-C93A71F2E02E}"/>
    <cellStyle name="_FITCH Conversion  3" xfId="23945" xr:uid="{DE1AE529-0236-4CCA-92FD-D6956B767AC3}"/>
    <cellStyle name="_FITCH Conversion _Annexe 7c (2)" xfId="23946" xr:uid="{A88EDE6A-76DA-43F3-9616-89EE9800FC38}"/>
    <cellStyle name="_FITCH Conversion _annexe 7c mise à jour uk" xfId="23947" xr:uid="{3424759C-58B3-4EAD-9582-0F10AC142EED}"/>
    <cellStyle name="_FITCH Conversion _Cadrage conso" xfId="23948" xr:uid="{43775D9D-FC24-4C58-9B67-A9540474930D}"/>
    <cellStyle name="_Fitch_MATRIX" xfId="23949" xr:uid="{02F37236-F5A0-4E0D-B2BD-AA8BBA424D69}"/>
    <cellStyle name="_Fitch_VECTOR_Model" xfId="23950" xr:uid="{5BDB1AB6-557C-49E6-A54C-65607E2EDC20}"/>
    <cellStyle name="_Fitch_VECTOR_Model_Correlation Matrix" xfId="23951" xr:uid="{B3ECD065-EA38-4A85-B334-380D15A23CBB}"/>
    <cellStyle name="_Fitch_VECTOR_Model_Factor Exposure" xfId="23952" xr:uid="{FF413669-D9F6-4798-A8CE-518C24E8FD08}"/>
    <cellStyle name="_Fitch_VECTOR_Model_Portfolio Definition" xfId="23953" xr:uid="{F3DED3D1-4BBD-4768-8E8C-611EFD76448D}"/>
    <cellStyle name="_Fitch_VECTOR_Model_Recovery Rates" xfId="23954" xr:uid="{4DC8625B-AF0A-44DB-BA08-72847E76DE31}"/>
    <cellStyle name="_Fitch_VECTOR_Model2.0" xfId="23955" xr:uid="{620287A0-0E74-48C1-95B2-648F96E007F8}"/>
    <cellStyle name="_Foglio di chiusura - Settembre 2002" xfId="23956" xr:uid="{A83134A7-689E-4F43-A0B7-523E61EA6C69}"/>
    <cellStyle name="_Friuladria 06T2" xfId="23957" xr:uid="{F644460F-8F5E-4692-9171-E7159377C0F7}"/>
    <cellStyle name="_From Lebon suivi des TSSDI en ke 200712 prudentiel" xfId="23958" xr:uid="{F4934BC8-0425-4931-BAE1-55BCB439077B}"/>
    <cellStyle name="_From Levoisin Projection NDL at local level Q4_V2" xfId="23959" xr:uid="{1B59016A-4DE4-4483-AAAA-89BB73DE8CAB}"/>
    <cellStyle name="_getdata" xfId="23960" xr:uid="{7438F701-CB3A-4F7C-8176-4D6E37E983A8}"/>
    <cellStyle name="_GMAC GAP TLMKG 06T3 CONV. 5134 ok ctrl F&amp;M" xfId="23961" xr:uid="{85125455-5D6C-4BA2-8AF0-39221A7DB533}"/>
    <cellStyle name="_H-" xfId="23962" xr:uid="{756FF139-7A7B-470D-B112-6C7AA3B3F28D}"/>
    <cellStyle name="_H - script" xfId="23963" xr:uid="{142E2843-CDA5-43DD-9452-0FC2B1CCCEF8}"/>
    <cellStyle name="_H de T Inmo Gen 03-07 (real)" xfId="23964" xr:uid="{E5CAAB30-2B02-4627-94EA-9B03A497A949}"/>
    <cellStyle name="_H de T Inmo Gen 03-07 (real)_Annexe AFS_ Taiwan vie_BNPP Q12010" xfId="23965" xr:uid="{6457EC51-C47B-4A79-84CB-4C984F685172}"/>
    <cellStyle name="_H de T Inmo Gen 06-07 (real)" xfId="23966" xr:uid="{24EBE99E-C5E3-4192-9014-4600A7A9F0A9}"/>
    <cellStyle name="_H de T Inmo Gen 06-07 (real)_Annexe AFS_ Taiwan vie_BNPP Q12010" xfId="23967" xr:uid="{A0A28560-890E-4F11-9D79-E2630FF41D93}"/>
    <cellStyle name="_Ha" xfId="23968" xr:uid="{CFD5691F-BB2B-4212-9860-BAFEEDD53080}"/>
    <cellStyle name="_Hapoalim_refresh_spreads" xfId="23969" xr:uid="{ADC84596-9697-42EE-A7D4-96BD477EFDBB}"/>
    <cellStyle name="_Hapoalim_refresh_spreads 2" xfId="23970" xr:uid="{640955BE-8346-455A-A621-005D4377A0C0}"/>
    <cellStyle name="_Hapoalim_refresh_spreads 2 2" xfId="23971" xr:uid="{7244FBC8-43AC-426C-AE09-CC1B046800EA}"/>
    <cellStyle name="_Hapoalim_refresh_spreads 2 2 2" xfId="23972" xr:uid="{56E1E1E4-645D-4006-85A8-9BA553EF6771}"/>
    <cellStyle name="_Hapoalim_refresh_spreads 2 3" xfId="23973" xr:uid="{241CAD05-6735-4F4B-B474-53FAA36422BF}"/>
    <cellStyle name="_Hapoalim_refresh_spreads 3" xfId="23974" xr:uid="{074C45D3-9199-4F73-85E3-3532DF0BE3B1}"/>
    <cellStyle name="_Hapoalim_refresh_spreads 3 2" xfId="23975" xr:uid="{62A79842-1E5B-4588-9E51-73250B272096}"/>
    <cellStyle name="_Hapoalim_refresh_spreads 4" xfId="23976" xr:uid="{D896FD35-A5B6-4A56-B8E2-C2EC0F046C02}"/>
    <cellStyle name="_Hapoalim_refresh_spreads_Annexe 7c (2)" xfId="23977" xr:uid="{09C7F5EA-E228-4370-BC52-3C4B65F79B4E}"/>
    <cellStyle name="_Hapoalim_refresh_spreads_annexe 7c mise à jour uk" xfId="23978" xr:uid="{BEE8B41A-B92F-4A1C-8205-785F0E18D103}"/>
    <cellStyle name="_Heading" xfId="23979" xr:uid="{5E09CECD-913B-4582-89F3-B3D2BF9BBE30}"/>
    <cellStyle name="_Heading 2" xfId="23980" xr:uid="{25EA5072-A8D0-4877-8A91-D5C932445872}"/>
    <cellStyle name="_Heading_~0950885" xfId="23981" xr:uid="{ED1F59EF-01B2-40B8-9B66-B081380DB9F1}"/>
    <cellStyle name="_Heading_~5830458" xfId="23982" xr:uid="{DBCE32B3-DACB-4962-B773-A9E0EB824A7D}"/>
    <cellStyle name="_Heading_~8064952" xfId="23983" xr:uid="{F0818F0D-0B57-45D8-AEDD-A1ABCB1FCA23}"/>
    <cellStyle name="_Heading_15 Wizard Operating Model" xfId="23984" xr:uid="{93479389-3461-4CB9-9EA5-45F802508D71}"/>
    <cellStyle name="_Heading_15 Wizard Operating Model 2" xfId="23985" xr:uid="{94814EC7-3D6E-4A69-AAB0-4549A2F35F58}"/>
    <cellStyle name="_Heading_15 Wizard Operating Model_Master états financiers de synthèse IFRS_201112 V0" xfId="23986" xr:uid="{66776BBA-D71F-4102-AF92-3FB9AB5F6A14}"/>
    <cellStyle name="_Heading_15 Wizard Operating Model_note 4 à insérer" xfId="23987" xr:uid="{8410CC6B-6C84-46BA-A025-5CD71FC75129}"/>
    <cellStyle name="_Heading_15 Wizard Operating Model_Queen III - PPA reversal Banking Book - 090630" xfId="23988" xr:uid="{08360680-C9B3-4D1A-8E49-0F4419858BD5}"/>
    <cellStyle name="_Heading_15 Wizard Operating Model_Queen III - PPA reversal Banking Book - 090630_21h" xfId="23989" xr:uid="{437EB154-6FD2-4870-B4E0-7E8418728901}"/>
    <cellStyle name="_Heading_15 Wizard Operating Model_Queen III - PPA reversal Banking Book - 090708h" xfId="23990" xr:uid="{7835F4FF-E7D7-4CB9-A9DC-DF08DECB8505}"/>
    <cellStyle name="_Heading_15 Wizard Operating Model_Queen III - PPA reversal Banking Book - 090709 10h08 vm" xfId="23991" xr:uid="{26BDD4BE-F872-457A-991A-31C30DF261F0}"/>
    <cellStyle name="_Heading_15 Wizard Operating Model_Queen III - PPA reversal Banking Book - 090709 12h vm" xfId="23992" xr:uid="{23B14769-CF0B-4104-A928-15DA39E60AB3}"/>
    <cellStyle name="_Heading_15 Wizard Operating Model_Queen III - PPA reversal Banking Book - 090709 vm - à répartir" xfId="23993" xr:uid="{AF24A1AD-D1CA-4264-9C3C-53057975CC10}"/>
    <cellStyle name="_Heading_15 Wizard Operating Model_Queen III - PPA reversal Banking Book - 140709 17h modifié" xfId="23994" xr:uid="{A783EACF-84B1-4563-A843-08BEF6FDC4DC}"/>
    <cellStyle name="_Heading_15 Wizard Operating Model_Queen III - PPA reversal Banking Book - 140709 18h modifié" xfId="23995" xr:uid="{80EBCE22-63B2-4223-9865-EA3C67DA358A}"/>
    <cellStyle name="_Heading_15 Wizard Operating Model_Queen III - Rationalisation des Issued Debts - 090723" xfId="23996" xr:uid="{6A3987BE-21E1-4200-824F-B3EBCDE8F207}"/>
    <cellStyle name="_Heading_CC 3 Yr Forecast to IPO Banks (1)" xfId="23997" xr:uid="{DC9134C3-F6A7-4D99-93B9-FF0D8CA80938}"/>
    <cellStyle name="_Heading_CC 3 Yr Forecast to IPO Banks (1) 2" xfId="23998" xr:uid="{754FDBDA-5510-460D-8A6F-C6B5CB34F7C1}"/>
    <cellStyle name="_Heading_CC 3 Yr Forecast to IPO Banks (1)_~0950885" xfId="23999" xr:uid="{B17EC9C2-F3D0-43CC-9E52-52B8B5784AC4}"/>
    <cellStyle name="_Heading_CC 3 Yr Forecast to IPO Banks (1)_~5830458" xfId="24000" xr:uid="{20880786-AD9E-4F96-8563-5DF939CF37D7}"/>
    <cellStyle name="_Heading_CC 3 Yr Forecast to IPO Banks (1)_~8064952" xfId="24001" xr:uid="{BBB2F0BD-424E-4FB9-98A4-946126454006}"/>
    <cellStyle name="_Heading_CC 3 Yr Forecast to IPO Banks (1)_Fichier des tableaux ENG_EF_sc590" xfId="24002" xr:uid="{825CFB10-D917-4D6F-8008-3B55E0318EA3}"/>
    <cellStyle name="_Heading_CC 3 Yr Forecast to IPO Banks (1)_Master états financiers de synthèse IFRS_201112 V0" xfId="24003" xr:uid="{1F3D35FE-1F46-4FCE-9EDB-8AB574F8FE30}"/>
    <cellStyle name="_Heading_CC 3 Yr Forecast to IPO Banks (1)_Queen III - PPA reversal Banking Book - 090630" xfId="24004" xr:uid="{9D66C1BD-CE2D-4E94-8B44-E06A6DA25A8A}"/>
    <cellStyle name="_Heading_CC 3 Yr Forecast to IPO Banks (1)_Queen III - PPA reversal Banking Book - 090630_21h" xfId="24005" xr:uid="{5AD865B6-6AAA-49A2-95FC-C1D77F25826E}"/>
    <cellStyle name="_Heading_CC 3 Yr Forecast to IPO Banks (1)_Queen III - PPA reversal Banking Book - 090708h" xfId="24006" xr:uid="{066012E1-B37F-4DB1-BBD6-1E7713C8C32D}"/>
    <cellStyle name="_Heading_CC 3 Yr Forecast to IPO Banks (1)_Queen III - PPA reversal Banking Book - 090709 12h vm pour databook" xfId="24007" xr:uid="{8BB592BA-0674-4398-848D-2A71E11804F8}"/>
    <cellStyle name="_Heading_CC 3 Yr Forecast to IPO Banks (1)_Queen III - Rationalisation des Issued Debts - 090723" xfId="24008" xr:uid="{FA22E490-A730-4D6B-9D57-16BE7190E3F7}"/>
    <cellStyle name="_Heading_CC 3 Yr Forecast to IPO Banks (1)_Tableauxà modifier dans états fin_gb_rev" xfId="24009" xr:uid="{7191DCB4-8074-414A-A75A-58D965F0F5D7}"/>
    <cellStyle name="_Heading_Comps 24May02_Final" xfId="24010" xr:uid="{29CF12A3-5169-4BFC-B7C1-B5C75B10CD8F}"/>
    <cellStyle name="_Heading_Comps 24May02_Final 2" xfId="24011" xr:uid="{6783B020-022C-49F3-B3E4-CEA96FF979CD}"/>
    <cellStyle name="_Heading_Comps 24May02_Final_~0950885" xfId="24012" xr:uid="{AC0F1438-476D-4F21-A507-F13CD14B55B7}"/>
    <cellStyle name="_Heading_Comps 24May02_Final_~5830458" xfId="24013" xr:uid="{17147C41-C963-45DD-B735-C69AE0DD0889}"/>
    <cellStyle name="_Heading_Comps 24May02_Final_~8064952" xfId="24014" xr:uid="{5421C618-03B5-47E0-9375-96E37E1614BB}"/>
    <cellStyle name="_Heading_Comps 24May02_Final_Fichier des tableaux ENG_EF_sc590" xfId="24015" xr:uid="{FB1DD94A-7486-4F6D-875A-23846104F106}"/>
    <cellStyle name="_Heading_Comps 24May02_Final_Master états financiers de synthèse IFRS_201112 V0" xfId="24016" xr:uid="{AEC9E4DE-7789-4A45-AF14-EF7BAFD0EB80}"/>
    <cellStyle name="_Heading_Comps 24May02_Final_Queen III - PPA reversal Banking Book - 090630" xfId="24017" xr:uid="{08F61ECF-6EBB-441D-BC60-50ABF42D120D}"/>
    <cellStyle name="_Heading_Comps 24May02_Final_Queen III - PPA reversal Banking Book - 090630_21h" xfId="24018" xr:uid="{A6FEBF10-4F3B-447B-B6A0-0E3F96A71C3A}"/>
    <cellStyle name="_Heading_Comps 24May02_Final_Queen III - PPA reversal Banking Book - 090708h" xfId="24019" xr:uid="{221670F5-A548-4F32-AF9F-10C337175863}"/>
    <cellStyle name="_Heading_Comps 24May02_Final_Queen III - PPA reversal Banking Book - 090709 12h vm pour databook" xfId="24020" xr:uid="{3B9AF0A3-7A53-497F-A730-8DC3862F3C7B}"/>
    <cellStyle name="_Heading_Comps 24May02_Final_Queen III - Rationalisation des Issued Debts - 090723" xfId="24021" xr:uid="{E9A2B1F8-4FE1-46E2-9D2E-D3EB1B64C001}"/>
    <cellStyle name="_Heading_Comps 24May02_Final_Tableauxà modifier dans états fin_gb_rev" xfId="24022" xr:uid="{0140303E-DA2A-471E-9BC2-7014FC16DD10}"/>
    <cellStyle name="_Heading_Exclusion Karma" xfId="24023" xr:uid="{D2430203-E9A9-4C30-80A3-638003FD77C8}"/>
    <cellStyle name="_Heading_Exposition des titres souverains (zone euro) au 31.12.2011 V4" xfId="24024" xr:uid="{60488654-0AC6-4D05-83FB-9E74F5CFEB26}"/>
    <cellStyle name="_Heading_Fichier des tableaux ENG_EF_sc590" xfId="24025" xr:uid="{2CBE7F15-4BB9-445D-BA02-064CB2A84B88}"/>
    <cellStyle name="_Heading_Master états financiers de synthèse IFRS_201112 V0" xfId="24026" xr:uid="{6B8DC4FF-FB44-4CEE-8706-FFA4F5D11690}"/>
    <cellStyle name="_Heading_Multi-Family Property Data Tape v1" xfId="24027" xr:uid="{60F233DA-EB3B-4F48-991E-EA755409F755}"/>
    <cellStyle name="_Heading_Multi-Family Property Data Tape v1 2" xfId="24028" xr:uid="{C6C8BA51-5292-4092-94CD-BF450B41C7C5}"/>
    <cellStyle name="_Heading_Multi-Family Property Data Tape v1 2 2" xfId="24029" xr:uid="{0BAC09DA-5ABA-48BB-B57B-FD2B80A6BBF7}"/>
    <cellStyle name="_Heading_Multi-Family Property Data Tape v1 2 2 2" xfId="24030" xr:uid="{8147992F-6DA8-48C2-AF8F-7E69B958646A}"/>
    <cellStyle name="_Heading_Multi-Family Property Data Tape v1 2 3" xfId="24031" xr:uid="{9E8E368E-5681-494C-8B19-8824FF5B22BF}"/>
    <cellStyle name="_Heading_Multi-Family Property Data Tape v1 3" xfId="24032" xr:uid="{348051D1-614C-461D-96D5-84C1BC1A1274}"/>
    <cellStyle name="_Heading_Multi-Family Property Data Tape v1 3 2" xfId="24033" xr:uid="{1F96471B-0B57-499E-A1A0-93E4BD6E609A}"/>
    <cellStyle name="_Heading_Multi-Family Property Data Tape v1 4" xfId="24034" xr:uid="{D7553ABC-1CC8-41E4-AD11-D61640D910AB}"/>
    <cellStyle name="_Heading_Multi-Family Property Data Tape v1_Annexe 7c (2)" xfId="24035" xr:uid="{D71494BE-7346-42B1-85F0-EBBC669E3FC1}"/>
    <cellStyle name="_Heading_Multi-Family Property Data Tape v1_annexe 7c mise à jour uk" xfId="24036" xr:uid="{809DCA9B-FD69-48D6-9A60-6202A772A207}"/>
    <cellStyle name="_Heading_prestemp" xfId="24037" xr:uid="{EE167ACA-C9CF-4E47-BA76-499503201568}"/>
    <cellStyle name="_Heading_prestemp 2" xfId="24038" xr:uid="{1C17FE10-DC85-44B9-9800-A725CEEAD236}"/>
    <cellStyle name="_Heading_prestemp_~0950885" xfId="24039" xr:uid="{650C9809-98E7-484A-AA31-A0AFDEB517AE}"/>
    <cellStyle name="_Heading_prestemp_~5830458" xfId="24040" xr:uid="{9F2D458C-EB41-4D6C-83C3-E97B16C8B384}"/>
    <cellStyle name="_Heading_prestemp_~8064952" xfId="24041" xr:uid="{51066052-54EA-4DC9-A1BC-93CE4B6495EC}"/>
    <cellStyle name="_Heading_prestemp_Fichier des tableaux ENG_EF_sc590" xfId="24042" xr:uid="{31566D28-611B-4A1A-8903-C8FBFCA88E5F}"/>
    <cellStyle name="_Heading_prestemp_Master états financiers de synthèse IFRS_201112 V0" xfId="24043" xr:uid="{790A7563-4625-4D92-BD33-433864F3FBA8}"/>
    <cellStyle name="_Heading_prestemp_Queen III - PPA reversal Banking Book - 090630" xfId="24044" xr:uid="{2244ACB6-1E93-4B2B-A04E-731A1CA4DE2D}"/>
    <cellStyle name="_Heading_prestemp_Queen III - PPA reversal Banking Book - 090630_21h" xfId="24045" xr:uid="{DDED6316-640E-4817-AA86-DB4D3105FCFC}"/>
    <cellStyle name="_Heading_prestemp_Queen III - PPA reversal Banking Book - 090708h" xfId="24046" xr:uid="{78C69C04-8610-45CE-B74C-2EAF42395D08}"/>
    <cellStyle name="_Heading_prestemp_Queen III - PPA reversal Banking Book - 090709 12h vm pour databook" xfId="24047" xr:uid="{EB64B848-20D0-42B6-8071-F94878733899}"/>
    <cellStyle name="_Heading_prestemp_Queen III - Rationalisation des Issued Debts - 090723" xfId="24048" xr:uid="{0BEE57BC-CD71-41AB-816A-0AAAE489991C}"/>
    <cellStyle name="_Heading_prestemp_Tableauxà modifier dans états fin_gb_rev" xfId="24049" xr:uid="{1226486A-8C6B-411E-91C1-FA4EA48E122C}"/>
    <cellStyle name="_Heading_Queen III - PPA reversal Banking Book - 090630" xfId="24050" xr:uid="{19E45014-F831-4506-967D-4E5C523CF1D7}"/>
    <cellStyle name="_Heading_Queen III - PPA reversal Banking Book - 090630_21h" xfId="24051" xr:uid="{B79307DE-4E83-445B-8FDA-FD0634B5DF4A}"/>
    <cellStyle name="_Heading_Queen III - PPA reversal Banking Book - 090708h" xfId="24052" xr:uid="{865D701A-78AC-463F-ACB6-E2DD7EDBAEC9}"/>
    <cellStyle name="_Heading_Queen III - PPA reversal Banking Book - 090709 12h vm pour databook" xfId="24053" xr:uid="{C999A1F3-0902-4800-8F75-F381873DE9D8}"/>
    <cellStyle name="_Heading_Queen III - Rationalisation des Issued Debts - 090723" xfId="24054" xr:uid="{4304B186-C3DC-4BAE-B945-FBF5E4E0E462}"/>
    <cellStyle name="_Heading_Revenue Increase Decrease 04-08" xfId="24055" xr:uid="{CC2BE7E5-DE77-423C-8A86-27C92EF163ED}"/>
    <cellStyle name="_Heading_Revenue Increase Decrease 04-08 2" xfId="24056" xr:uid="{9F244799-F45E-4F6E-8E0A-A3F2FAAC945C}"/>
    <cellStyle name="_Heading_Revenue Increase Decrease 04-08_~0950885" xfId="24057" xr:uid="{033C0D88-C4E3-4923-A0A5-66DDF488EDCB}"/>
    <cellStyle name="_Heading_Revenue Increase Decrease 04-08_~5830458" xfId="24058" xr:uid="{036BF987-F1B0-4A90-8174-42DE14B011B9}"/>
    <cellStyle name="_Heading_Revenue Increase Decrease 04-08_~8064952" xfId="24059" xr:uid="{D7248186-392C-47D8-A526-758AB500ACB0}"/>
    <cellStyle name="_Heading_Revenue Increase Decrease 04-08_Fichier des tableaux ENG_EF_sc590" xfId="24060" xr:uid="{B67437D2-62A5-46EB-B4EE-EC6E7A942612}"/>
    <cellStyle name="_Heading_Revenue Increase Decrease 04-08_Master états financiers de synthèse IFRS_201112 V0" xfId="24061" xr:uid="{491E149C-9C54-4F5D-8D0B-B25FAE6C2FA6}"/>
    <cellStyle name="_Heading_Revenue Increase Decrease 04-08_Queen III - PPA reversal Banking Book - 090630" xfId="24062" xr:uid="{AD97482F-DAAF-4752-AF57-BA20968AF2E8}"/>
    <cellStyle name="_Heading_Revenue Increase Decrease 04-08_Queen III - PPA reversal Banking Book - 090630_21h" xfId="24063" xr:uid="{0BD03A5E-9209-47F8-A6C8-BE1977EC41AC}"/>
    <cellStyle name="_Heading_Revenue Increase Decrease 04-08_Queen III - PPA reversal Banking Book - 090708h" xfId="24064" xr:uid="{98F28744-15AB-473E-A4A7-E0D0AF9DF935}"/>
    <cellStyle name="_Heading_Revenue Increase Decrease 04-08_Queen III - PPA reversal Banking Book - 090709 12h vm pour databook" xfId="24065" xr:uid="{05E214B5-B20F-4B44-8FCC-7C5665E401CC}"/>
    <cellStyle name="_Heading_Revenue Increase Decrease 04-08_Queen III - Rationalisation des Issued Debts - 090723" xfId="24066" xr:uid="{84A4F10E-9C38-4C67-A9D2-B43AEC0025DA}"/>
    <cellStyle name="_Heading_Revenue Increase Decrease 04-08_Tableauxà modifier dans états fin_gb_rev" xfId="24067" xr:uid="{68041950-2590-4897-AFB9-9162AC47ECEC}"/>
    <cellStyle name="_Heading_Tableauxà modifier dans états fin_gb_rev" xfId="24068" xr:uid="{AB01EEAA-2945-46B6-A58B-F10D2643BB1F}"/>
    <cellStyle name="_Hh" xfId="24069" xr:uid="{312E947A-4CDD-46D0-B01E-3847380555BD}"/>
    <cellStyle name="_Highlight" xfId="24070" xr:uid="{E0184E8D-8910-49A7-A9ED-0A10C9C51305}"/>
    <cellStyle name="_Highlight 10" xfId="24071" xr:uid="{1796008B-97EF-4A43-9AD1-69B521BF04F7}"/>
    <cellStyle name="_Highlight 11" xfId="24072" xr:uid="{851A89AD-5F2A-4EDC-AFA4-ACE82851CF50}"/>
    <cellStyle name="_Highlight 12" xfId="24073" xr:uid="{89F8C6BD-D500-4E75-9D93-CB933606BA43}"/>
    <cellStyle name="_Highlight 13" xfId="24074" xr:uid="{CEF7ED35-332E-4989-85EA-4E5ADDCF5016}"/>
    <cellStyle name="_Highlight 14" xfId="24075" xr:uid="{89146700-0245-4633-9D02-4A077CDC435F}"/>
    <cellStyle name="_Highlight 15" xfId="24076" xr:uid="{B1C969CF-5A12-4B4C-8F3C-71420252F2E0}"/>
    <cellStyle name="_Highlight 16" xfId="24077" xr:uid="{876F5E7C-1FEA-4EF4-AA4E-D4C30B80A432}"/>
    <cellStyle name="_Highlight 17" xfId="24078" xr:uid="{48387559-BC40-41F1-9031-964D83C91155}"/>
    <cellStyle name="_Highlight 2" xfId="24079" xr:uid="{53CBE428-8E25-4384-BBBE-58AAF6182821}"/>
    <cellStyle name="_Highlight 2 2" xfId="24080" xr:uid="{3E7E9EBE-E4FA-4ADF-9DB8-43C83ABD16EF}"/>
    <cellStyle name="_Highlight 2 2 2" xfId="24081" xr:uid="{55EA42A1-96BE-4D3F-A6B5-04D51FA5A0D0}"/>
    <cellStyle name="_Highlight 2 3" xfId="24082" xr:uid="{576E14A6-21CE-4F9A-98C7-C322C19A78A4}"/>
    <cellStyle name="_Highlight 2_Degas HFTO" xfId="24083" xr:uid="{019E8025-8F84-414D-8D12-25E6683F0348}"/>
    <cellStyle name="_Highlight 3" xfId="24084" xr:uid="{126D263D-8F07-4FC9-A33D-BE181B046BD9}"/>
    <cellStyle name="_Highlight 3 2" xfId="24085" xr:uid="{A29790F9-C45A-43B2-A6BE-3BA5B2BD1681}"/>
    <cellStyle name="_Highlight 4" xfId="24086" xr:uid="{88B22267-4F59-4596-904A-494D679467C7}"/>
    <cellStyle name="_Highlight 5" xfId="24087" xr:uid="{27F171FC-B8A8-4D14-958B-1CB49626665B}"/>
    <cellStyle name="_Highlight 6" xfId="24088" xr:uid="{43E97F53-E548-4994-A798-E85A9E9D5A80}"/>
    <cellStyle name="_Highlight 7" xfId="24089" xr:uid="{85CD5BAB-34A7-4BE7-8537-ACC5E1196FD9}"/>
    <cellStyle name="_Highlight 8" xfId="24090" xr:uid="{4B84D54C-C6D3-447E-89DD-4FCCB5A154E6}"/>
    <cellStyle name="_Highlight 9" xfId="24091" xr:uid="{7A552F98-A9C8-43A3-8C3E-BF8FB37938A4}"/>
    <cellStyle name="_Highlight_Caroline Model" xfId="24092" xr:uid="{4E58A75A-C7F7-412A-AAD4-FE46B845417F}"/>
    <cellStyle name="_Highlight_Caroline Model 10" xfId="24093" xr:uid="{AE846C1E-8A98-4DEE-ADAE-7FF2B92627E2}"/>
    <cellStyle name="_Highlight_Caroline Model 11" xfId="24094" xr:uid="{4FF52EAE-BB66-477A-A7B9-E67519DC828C}"/>
    <cellStyle name="_Highlight_Caroline Model 12" xfId="24095" xr:uid="{06DCAB92-79D1-4824-AB44-509B41D0257A}"/>
    <cellStyle name="_Highlight_Caroline Model 13" xfId="24096" xr:uid="{AEC5F210-A652-43D4-9BF3-879CEAAE8B23}"/>
    <cellStyle name="_Highlight_Caroline Model 14" xfId="24097" xr:uid="{953AE18A-941C-44A7-914C-E2A738F74D0B}"/>
    <cellStyle name="_Highlight_Caroline Model 15" xfId="24098" xr:uid="{13A1A6EE-7441-4668-8588-4251EC3E79FB}"/>
    <cellStyle name="_Highlight_Caroline Model 16" xfId="24099" xr:uid="{9F54844D-A678-4139-9F8C-2CF99B232F2A}"/>
    <cellStyle name="_Highlight_Caroline Model 17" xfId="24100" xr:uid="{293FAABE-1016-4C95-AD0D-2688358DD8E4}"/>
    <cellStyle name="_Highlight_Caroline Model 2" xfId="24101" xr:uid="{5D2B44E9-BFB1-4424-81D2-A697BD5C78CE}"/>
    <cellStyle name="_Highlight_Caroline Model 2_Degas HFTO" xfId="24102" xr:uid="{ADFFB658-BE01-4F4A-91D8-89CDC0160537}"/>
    <cellStyle name="_Highlight_Caroline Model 3" xfId="24103" xr:uid="{05D32713-C8C9-4D22-B393-186E5A311A6C}"/>
    <cellStyle name="_Highlight_Caroline Model 4" xfId="24104" xr:uid="{EA45CB31-B881-4BF5-9241-8E4EB511BC88}"/>
    <cellStyle name="_Highlight_Caroline Model 5" xfId="24105" xr:uid="{4104099E-4200-4C57-825C-F43099EBB307}"/>
    <cellStyle name="_Highlight_Caroline Model 6" xfId="24106" xr:uid="{60146CAE-6877-4CC9-B518-001CA47DAC12}"/>
    <cellStyle name="_Highlight_Caroline Model 7" xfId="24107" xr:uid="{55EFB684-4037-4934-93C3-4FF8A801E660}"/>
    <cellStyle name="_Highlight_Caroline Model 8" xfId="24108" xr:uid="{907F1426-0A45-40EB-A64F-23AE365B6E58}"/>
    <cellStyle name="_Highlight_Caroline Model 9" xfId="24109" xr:uid="{2FDFAA63-647A-4BA4-A962-9F881958C002}"/>
    <cellStyle name="_Highlight_Caroline Model_Degas HFTO" xfId="24110" xr:uid="{755E90C2-300D-4D80-A49D-B6FCEF36108D}"/>
    <cellStyle name="_Highlight_Caroline Model_Display" xfId="24111" xr:uid="{3620A01E-FE2D-4F7E-B1EA-16393440E7EC}"/>
    <cellStyle name="_Highlight_Caroline Model_Sheet1" xfId="24112" xr:uid="{3D3480DB-158C-41FA-9D7A-A17E7C42179A}"/>
    <cellStyle name="_Highlight_Comps 24May02_Final" xfId="24113" xr:uid="{4AADF6BC-A6E7-4554-A540-BD4FCD104F8F}"/>
    <cellStyle name="_Highlight_Comps 24May02_Final 10" xfId="24114" xr:uid="{42D26BC9-9AC7-4601-99E2-7C3E79E7588D}"/>
    <cellStyle name="_Highlight_Comps 24May02_Final 11" xfId="24115" xr:uid="{630AF02D-86A3-40A8-B008-702B42F06114}"/>
    <cellStyle name="_Highlight_Comps 24May02_Final 12" xfId="24116" xr:uid="{DDE9BEB9-C2CA-4505-AE97-43D97E0F9509}"/>
    <cellStyle name="_Highlight_Comps 24May02_Final 13" xfId="24117" xr:uid="{65452B62-EC2A-41A0-9A65-7B90ECB9AE77}"/>
    <cellStyle name="_Highlight_Comps 24May02_Final 14" xfId="24118" xr:uid="{5D70B97F-4E00-4A23-9BCF-773413E6CA1A}"/>
    <cellStyle name="_Highlight_Comps 24May02_Final 15" xfId="24119" xr:uid="{2BCFD31D-92D4-4408-9D8E-55C6A7D15906}"/>
    <cellStyle name="_Highlight_Comps 24May02_Final 16" xfId="24120" xr:uid="{C5B71B7D-D1D7-4875-844F-B05E08176D32}"/>
    <cellStyle name="_Highlight_Comps 24May02_Final 17" xfId="24121" xr:uid="{36AFB653-3724-4FC8-810C-AA80EE905CA9}"/>
    <cellStyle name="_Highlight_Comps 24May02_Final 2" xfId="24122" xr:uid="{51B1FD09-B8CD-41D2-95C3-392405F99258}"/>
    <cellStyle name="_Highlight_Comps 24May02_Final 3" xfId="24123" xr:uid="{AFB02A32-6BA2-40EF-BDCB-3D018B520646}"/>
    <cellStyle name="_Highlight_Comps 24May02_Final 4" xfId="24124" xr:uid="{B11B8CC9-A1BF-4AA3-81BA-80AB65E2AB15}"/>
    <cellStyle name="_Highlight_Comps 24May02_Final 5" xfId="24125" xr:uid="{D4F4DB1B-7ED9-4D34-8181-4DF88D350C90}"/>
    <cellStyle name="_Highlight_Comps 24May02_Final 6" xfId="24126" xr:uid="{7A7B6204-5F62-4B9B-B3F4-E7050FFA65E2}"/>
    <cellStyle name="_Highlight_Comps 24May02_Final 7" xfId="24127" xr:uid="{0A205064-0CC4-48A0-A93F-E5D95A005A88}"/>
    <cellStyle name="_Highlight_Comps 24May02_Final 8" xfId="24128" xr:uid="{83303E7E-156B-40AE-BF21-F9463DFCCBBE}"/>
    <cellStyle name="_Highlight_Comps 24May02_Final 9" xfId="24129" xr:uid="{8853A69C-66DB-46F5-A556-EB468D190CA8}"/>
    <cellStyle name="_Highlight_Comps 24May02_Final_Degas HFTO" xfId="24130" xr:uid="{EEE7B6DA-CC4B-4A6A-A467-5E2175DE0B67}"/>
    <cellStyle name="_Highlight_Comps 24May02_Final_Display" xfId="24131" xr:uid="{475DB352-2261-42DB-83C7-08261FAF269F}"/>
    <cellStyle name="_Highlight_Comps 24May02_Final_Sheet1" xfId="24132" xr:uid="{3996926C-E2F5-4C1E-8709-DF46C7290511}"/>
    <cellStyle name="_Highlight_Degas HFTO" xfId="24133" xr:uid="{1944E8DF-2E85-4723-8C9C-B43CC3B7B000}"/>
    <cellStyle name="_Highlight_Display" xfId="24134" xr:uid="{61A5401F-EBB2-4DDF-B214-DD6B12FD7CEE}"/>
    <cellStyle name="_Highlight_Financials" xfId="24135" xr:uid="{39338E5E-B0DC-4BBE-87FD-02ABD12B15B4}"/>
    <cellStyle name="_Highlight_Financials 10" xfId="24136" xr:uid="{10345C68-1D62-4BA2-B4D9-0C75E783BBE6}"/>
    <cellStyle name="_Highlight_Financials 11" xfId="24137" xr:uid="{18A1DC43-7EC2-447F-A9ED-A59B77AFA614}"/>
    <cellStyle name="_Highlight_Financials 12" xfId="24138" xr:uid="{096E28BD-9223-4765-B79E-716EC6CAEB18}"/>
    <cellStyle name="_Highlight_Financials 13" xfId="24139" xr:uid="{9637A0A1-42BA-404E-BA79-FC7AF916D8AF}"/>
    <cellStyle name="_Highlight_Financials 14" xfId="24140" xr:uid="{B5E47009-F4BE-4C18-B126-D392D0A7BF0E}"/>
    <cellStyle name="_Highlight_Financials 15" xfId="24141" xr:uid="{E2F6CA9C-3F8D-4FDE-8559-EC4744E8B3E7}"/>
    <cellStyle name="_Highlight_Financials 16" xfId="24142" xr:uid="{42FDB321-C005-44C2-B9D0-F0251E59F3EE}"/>
    <cellStyle name="_Highlight_Financials 17" xfId="24143" xr:uid="{1F3A946A-5C3C-48DD-9C9B-A5BEC0F16A23}"/>
    <cellStyle name="_Highlight_Financials 2" xfId="24144" xr:uid="{45DF1301-DE1D-476D-AC19-CF0F4DE0C6C2}"/>
    <cellStyle name="_Highlight_Financials 2_Degas HFTO" xfId="24145" xr:uid="{A31D1337-3E17-4593-A737-EB7D048E522B}"/>
    <cellStyle name="_Highlight_Financials 3" xfId="24146" xr:uid="{FA49D9D6-34E5-40D2-AB51-8F9D69F16D71}"/>
    <cellStyle name="_Highlight_Financials 4" xfId="24147" xr:uid="{0617CCCC-BD11-4128-8591-9C99F8AE1E57}"/>
    <cellStyle name="_Highlight_Financials 5" xfId="24148" xr:uid="{29236C64-BEEB-4495-8616-265E5FF1916D}"/>
    <cellStyle name="_Highlight_Financials 6" xfId="24149" xr:uid="{D3FE61D9-985B-4B08-BB03-E5F81739AFEB}"/>
    <cellStyle name="_Highlight_Financials 7" xfId="24150" xr:uid="{DB63A590-A40E-4B24-A321-207EDDC01396}"/>
    <cellStyle name="_Highlight_Financials 8" xfId="24151" xr:uid="{FD52D6A8-0370-4150-9399-5DF2B08C02D3}"/>
    <cellStyle name="_Highlight_Financials 9" xfId="24152" xr:uid="{F3FEFFFA-B79A-49E9-9564-97894385D939}"/>
    <cellStyle name="_Highlight_Financials_Degas HFTO" xfId="24153" xr:uid="{BD36029D-2A52-44B6-84E5-916913C71B5F}"/>
    <cellStyle name="_Highlight_Financials_Display" xfId="24154" xr:uid="{C9B88612-1831-4F76-AA07-5B78F6DC6C25}"/>
    <cellStyle name="_Highlight_Financials_Sheet1" xfId="24155" xr:uid="{8595628A-2FC4-47C8-B1D4-6DAFC372BDFE}"/>
    <cellStyle name="_Highlight_Management Numbers Linked" xfId="24156" xr:uid="{DE948F30-E89A-4C23-AB5D-1D43053784AB}"/>
    <cellStyle name="_Highlight_Management Numbers Linked 10" xfId="24157" xr:uid="{182CE98A-058E-4473-855B-85351D995A02}"/>
    <cellStyle name="_Highlight_Management Numbers Linked 11" xfId="24158" xr:uid="{2D0983D4-25DE-4BB1-BCFE-DC2370551C50}"/>
    <cellStyle name="_Highlight_Management Numbers Linked 12" xfId="24159" xr:uid="{4867BBC4-3093-4C83-B60C-3335D5D26319}"/>
    <cellStyle name="_Highlight_Management Numbers Linked 13" xfId="24160" xr:uid="{F52D567D-495D-484D-AB42-64EB36B4B0CC}"/>
    <cellStyle name="_Highlight_Management Numbers Linked 14" xfId="24161" xr:uid="{21A3A9C3-206F-4291-8834-E7CDDD40777F}"/>
    <cellStyle name="_Highlight_Management Numbers Linked 15" xfId="24162" xr:uid="{6AFBAD07-7C57-4180-80FE-FF6F06A45CBB}"/>
    <cellStyle name="_Highlight_Management Numbers Linked 16" xfId="24163" xr:uid="{22C5A7A1-B737-4F62-8A17-B2F811380D3C}"/>
    <cellStyle name="_Highlight_Management Numbers Linked 17" xfId="24164" xr:uid="{20E09E8D-C1AE-4BBB-865D-E08550060A38}"/>
    <cellStyle name="_Highlight_Management Numbers Linked 2" xfId="24165" xr:uid="{2F670DBA-2397-42AC-AEB6-304C0781431D}"/>
    <cellStyle name="_Highlight_Management Numbers Linked 2 2" xfId="24166" xr:uid="{EBCA0633-8460-40E0-9B1B-E87FB7DFEFB6}"/>
    <cellStyle name="_Highlight_Management Numbers Linked 2_Degas HFTO" xfId="24167" xr:uid="{9C2DFE07-2F13-4364-9165-B801DC061FCB}"/>
    <cellStyle name="_Highlight_Management Numbers Linked 3" xfId="24168" xr:uid="{E25D3C07-B36C-4133-822A-F8CA24E4C6AD}"/>
    <cellStyle name="_Highlight_Management Numbers Linked 4" xfId="24169" xr:uid="{9F2D226F-E65A-4D8B-9E89-0A7F723F28A2}"/>
    <cellStyle name="_Highlight_Management Numbers Linked 5" xfId="24170" xr:uid="{B83C6B5B-6D64-4CCB-B244-A0D9282928B1}"/>
    <cellStyle name="_Highlight_Management Numbers Linked 6" xfId="24171" xr:uid="{5110C45F-433A-435A-9B7A-A9379D0B8DE9}"/>
    <cellStyle name="_Highlight_Management Numbers Linked 7" xfId="24172" xr:uid="{7A964C4F-45D7-4F90-8428-7726FDDBD6F4}"/>
    <cellStyle name="_Highlight_Management Numbers Linked 8" xfId="24173" xr:uid="{14E37450-8930-4C82-A89C-357691225FF2}"/>
    <cellStyle name="_Highlight_Management Numbers Linked 9" xfId="24174" xr:uid="{0CDE6ED2-4F34-4974-A10C-ED4348FCE00B}"/>
    <cellStyle name="_Highlight_Management Numbers Linked_Degas HFTO" xfId="24175" xr:uid="{21750725-29A8-44DD-97CB-083672FC26D7}"/>
    <cellStyle name="_Highlight_Management Numbers Linked_Display" xfId="24176" xr:uid="{79C44ECF-DE12-4CE2-8E81-FEAE75EB585C}"/>
    <cellStyle name="_Highlight_Management Numbers Linked_Sheet1" xfId="24177" xr:uid="{E1B113F1-1097-42F1-B8BA-C07020587BF6}"/>
    <cellStyle name="_Highlight_Revenue Increase Decrease 04-08" xfId="24178" xr:uid="{A2310F3A-65B7-401C-87F6-DA27FEB9D59F}"/>
    <cellStyle name="_Highlight_Revenue Increase Decrease 04-08 10" xfId="24179" xr:uid="{DAE2EBDB-CB45-4850-8216-EA3431650AB1}"/>
    <cellStyle name="_Highlight_Revenue Increase Decrease 04-08 11" xfId="24180" xr:uid="{37A2EA47-D103-47EA-A9CB-4D6DB422E574}"/>
    <cellStyle name="_Highlight_Revenue Increase Decrease 04-08 12" xfId="24181" xr:uid="{A1A3F327-3901-4C1F-9207-6ACB91D017E7}"/>
    <cellStyle name="_Highlight_Revenue Increase Decrease 04-08 13" xfId="24182" xr:uid="{47E0D913-71B2-4A19-80CF-2A271A42F266}"/>
    <cellStyle name="_Highlight_Revenue Increase Decrease 04-08 14" xfId="24183" xr:uid="{7AA242BC-57BF-4AD5-872C-6A077C5A105A}"/>
    <cellStyle name="_Highlight_Revenue Increase Decrease 04-08 15" xfId="24184" xr:uid="{5FFB5254-B1F6-4CC7-B349-E18C976F69AD}"/>
    <cellStyle name="_Highlight_Revenue Increase Decrease 04-08 16" xfId="24185" xr:uid="{EF23DC8B-F45F-4EC2-BF82-C3211CDA1E2E}"/>
    <cellStyle name="_Highlight_Revenue Increase Decrease 04-08 17" xfId="24186" xr:uid="{207DEAFD-380A-45D4-83A0-B687FDDEF42A}"/>
    <cellStyle name="_Highlight_Revenue Increase Decrease 04-08 2" xfId="24187" xr:uid="{BE9CC0DC-0829-4126-9CB7-13AA906932C6}"/>
    <cellStyle name="_Highlight_Revenue Increase Decrease 04-08 2 2" xfId="24188" xr:uid="{3700D0B6-FBBF-4048-871F-45B2DF9F13DB}"/>
    <cellStyle name="_Highlight_Revenue Increase Decrease 04-08 2_Degas HFTO" xfId="24189" xr:uid="{AEA5BC06-F6BD-4BB4-A325-6E50FEE0B77A}"/>
    <cellStyle name="_Highlight_Revenue Increase Decrease 04-08 3" xfId="24190" xr:uid="{45BBA590-1AD3-4EE6-966B-7B81D79B07EF}"/>
    <cellStyle name="_Highlight_Revenue Increase Decrease 04-08 4" xfId="24191" xr:uid="{9D4157F1-F855-4172-A99D-9DC3B00626B4}"/>
    <cellStyle name="_Highlight_Revenue Increase Decrease 04-08 5" xfId="24192" xr:uid="{F5FBD5BF-E6E1-4F0E-A77F-C6878F258BE4}"/>
    <cellStyle name="_Highlight_Revenue Increase Decrease 04-08 6" xfId="24193" xr:uid="{530CB09D-B599-4008-A3C6-33187BD6EBD1}"/>
    <cellStyle name="_Highlight_Revenue Increase Decrease 04-08 7" xfId="24194" xr:uid="{720A4054-199B-4E12-980C-6AD413F4B802}"/>
    <cellStyle name="_Highlight_Revenue Increase Decrease 04-08 8" xfId="24195" xr:uid="{5A23048B-2D54-4890-8933-3FD36CC042C7}"/>
    <cellStyle name="_Highlight_Revenue Increase Decrease 04-08 9" xfId="24196" xr:uid="{8B3746A1-8F4D-4FE6-81D5-B0D2E0711A34}"/>
    <cellStyle name="_Highlight_Revenue Increase Decrease 04-08_Degas HFTO" xfId="24197" xr:uid="{20C1FE23-EA0C-42B9-8793-F9800D2B2D66}"/>
    <cellStyle name="_Highlight_Revenue Increase Decrease 04-08_Display" xfId="24198" xr:uid="{95CC47CD-F785-4C90-98E6-D2890AA33FA4}"/>
    <cellStyle name="_Highlight_Revenue Increase Decrease 04-08_Sheet1" xfId="24199" xr:uid="{7A143693-51A8-4C92-A36C-4717E9E69E3F}"/>
    <cellStyle name="_Highlight_Sheet1" xfId="24200" xr:uid="{3C831B8C-9305-48F7-A1C8-814EE470BC55}"/>
    <cellStyle name="_HT AFS Securities pays non BO comentado JUN (GRAL) V.1" xfId="24201" xr:uid="{93CA3C86-6BEC-4F53-ADFF-0728A450E371}"/>
    <cellStyle name="_HT AFS Securities pays non BO comentado JUN (GRAL) V.1_Annexe AFS_ Taiwan vie_BNPP Q12010" xfId="24202" xr:uid="{4CDF983D-683E-4F37-8A41-1DC458F5AE1D}"/>
    <cellStyle name="_HT diferido est. Vida 12.06. Ultima Version" xfId="24203" xr:uid="{9CC48E18-E9C5-449C-9939-C758E5ED7E14}"/>
    <cellStyle name="_HT diferido est. Vida 12.06. Ultima Version_Annexe AFS_ Taiwan vie_BNPP Q12010" xfId="24204" xr:uid="{919F9CC4-804B-4A73-92DF-228D4EEAF4BB}"/>
    <cellStyle name="_ID RISK" xfId="24205" xr:uid="{ED2DF900-1473-4FE6-B7EE-8D36E5AFF928}"/>
    <cellStyle name="_ID RISK 2" xfId="24206" xr:uid="{105A6704-BCD5-45DC-A145-E37CBC1C278E}"/>
    <cellStyle name="_ID RISK 2 2" xfId="24207" xr:uid="{8220BBF6-C950-4210-8029-C115F517D324}"/>
    <cellStyle name="_ID RISK 2 2 2" xfId="24208" xr:uid="{A368D1B0-7154-44E0-A135-8BA6A0726C34}"/>
    <cellStyle name="_ID RISK 2 3" xfId="24209" xr:uid="{90CCB4B6-A634-4D63-A741-9345E15C779D}"/>
    <cellStyle name="_ID RISK 3" xfId="24210" xr:uid="{BD22D9D0-0DE9-4C35-BDEA-517975B1524A}"/>
    <cellStyle name="_ID RISK 3 2" xfId="24211" xr:uid="{B7616C62-0D86-49FB-AD5B-96C075B8B450}"/>
    <cellStyle name="_ID RISK 4" xfId="24212" xr:uid="{7C1BEB26-3A51-4094-AA74-459589DAFEDA}"/>
    <cellStyle name="_ID RISK_Annexe 7c (2)" xfId="24213" xr:uid="{6E390C3F-D20D-49F5-91F8-B8EFC25900AE}"/>
    <cellStyle name="_ID RISK_annexe 7c mise à jour uk" xfId="24214" xr:uid="{9353B2DD-E9DF-4536-A44D-5BC8C9BFCA3F}"/>
    <cellStyle name="_ID RISK_Annexes FR" xfId="24215" xr:uid="{42C376A1-A96A-401F-BBA7-605AE06D4D1A}"/>
    <cellStyle name="_Info Sheet" xfId="24216" xr:uid="{BCBD7ECC-446F-48AA-BE12-4055A27EF82C}"/>
    <cellStyle name="_Instructions Annexe 7c" xfId="24217" xr:uid="{FCA3CA0C-145D-4BA9-A8B8-A087172DD3F0}"/>
    <cellStyle name="_Instructions appendix 7c" xfId="24218" xr:uid="{43E2766D-0F12-4548-8E8D-1C1CFB08D9AF}"/>
    <cellStyle name="_Italie_AdE_01T4" xfId="24219" xr:uid="{3E44452D-3E55-4D60-AE5F-D8778DFC483D}"/>
    <cellStyle name="_Italie_AdE_02T1" xfId="24220" xr:uid="{945EAEDD-DA06-43C6-BA8A-3388BD59BC89}"/>
    <cellStyle name="_Italie_Ade_02T3" xfId="24221" xr:uid="{B9955C64-516E-45E7-B190-CEC973D6308E}"/>
    <cellStyle name="_Italie_Ade_02T4_Cardif SpA" xfId="24222" xr:uid="{0994CE9A-9EF8-46D3-B539-B227EB128A05}"/>
    <cellStyle name="_Italie_Ade_02T4_Cardif SpA.xls Graphique 1" xfId="24223" xr:uid="{E1656DA5-298B-4986-B60F-4A4E07CB546A}"/>
    <cellStyle name="_Italie_Ade_02T4_Cardif SpA.xls Graphique 2" xfId="24224" xr:uid="{BB0D0925-EAB0-468F-B47C-E39E8AB90F42}"/>
    <cellStyle name="_Italie_Ade_02T4_Cardif SV  RD" xfId="24225" xr:uid="{0B97AD51-C20D-4350-8745-85F6275B340F}"/>
    <cellStyle name="_Italie_Ade_02T4_Cardif SV  RD(def)" xfId="24226" xr:uid="{2FED863A-719A-4F58-B1EF-A123EED787EE}"/>
    <cellStyle name="_Italie_Ade_02T4_Cardif SV  RD(def).xls Graphique 1" xfId="24227" xr:uid="{2C8EBCD5-5614-4E45-BA3C-711F4CCD487E}"/>
    <cellStyle name="_Italie_Ade_02T4_Cardif SV  RD(def).xls Graphique 2" xfId="24228" xr:uid="{40BB9C19-D7BA-4026-AB11-C7C5C7246377}"/>
    <cellStyle name="_Italie_Ade_02T4_Cardif SV &amp; RD" xfId="24229" xr:uid="{6B865767-4BCC-4AE1-8FAB-3155A3C0CAB4}"/>
    <cellStyle name="_Italie_Ade_02T4_Centrovita.xls Graphique 1" xfId="24230" xr:uid="{96597DBC-8CE7-4D0C-965C-B569F08DD8DE}"/>
    <cellStyle name="_Italie_Ade_02T4_Centrovita.xls Graphique 2" xfId="24231" xr:uid="{20F8C71E-8E16-4F4A-8CB9-1514A8070AE3}"/>
    <cellStyle name="_Italie_AdE_03T1_Centrovita" xfId="24232" xr:uid="{BEA56935-4BF8-4BE4-B9F5-DD761C827537}"/>
    <cellStyle name="_Italie_AdE_03T3_Cardif  SV  RD" xfId="24233" xr:uid="{EF09DCB1-C81F-4445-B5E1-9EF02F6DBE35}"/>
    <cellStyle name="_Italie_Ade_03T3_Cardif SpA" xfId="24234" xr:uid="{331115E7-8793-4A7C-AACD-61B448AC30A1}"/>
    <cellStyle name="_Italie_AdE_03T4_Cardif  SV  RD" xfId="24235" xr:uid="{2E723406-FC27-4400-95F2-750D79FB21A0}"/>
    <cellStyle name="_Italie_Ade_03T4_Cardif SpA" xfId="24236" xr:uid="{E00273B2-6F60-4A45-BDEF-9DDF3449A17D}"/>
    <cellStyle name="_Italie_AdE_04T1_Cardif  SV RD" xfId="24237" xr:uid="{50BFB968-FAF4-473B-93E5-E6AD281744A8}"/>
    <cellStyle name="_Italie_Ade_04T1_Cardif SpA" xfId="24238" xr:uid="{E882DF80-1C5A-4A3D-AC02-C2AE9FECDE3E}"/>
    <cellStyle name="_Italie_AdE_04T2 Cardif  SV RD" xfId="24239" xr:uid="{F5ADC2DE-A134-4F00-AF4C-B4CAB7B78949}"/>
    <cellStyle name="_Italie_AdE_04T2 Cardif  SV RD (DE)" xfId="24240" xr:uid="{97CAEAD8-8611-4A58-8C45-ED757F9014F3}"/>
    <cellStyle name="_Italie_AdE_04T2 Cardif  SV RD(DE)" xfId="24241" xr:uid="{5BB825DE-1763-4C67-931F-F69592090731}"/>
    <cellStyle name="_Italie_AdE_04T2 Cardif  SV RDdef" xfId="24242" xr:uid="{5313B723-49FB-41E7-911A-1C8A40148700}"/>
    <cellStyle name="_Italie_Ade_04T2 Cardif SpA (def 23_07)" xfId="24243" xr:uid="{C21B856D-05DD-4A7E-AD2D-F3E722812CB2}"/>
    <cellStyle name="_Italie_Ade_04T2 Cardif SpA_TAPPO" xfId="24244" xr:uid="{9730D6AE-A399-4D7E-8D4F-430394B74212}"/>
    <cellStyle name="_Italie_Ade_04T2 Cardif SpA_TAPPOdef" xfId="24245" xr:uid="{D234E824-7D43-453E-BA7E-6AE777B33E2C}"/>
    <cellStyle name="_Italie_Ade_04T2_Cardif SpA" xfId="24246" xr:uid="{6BEB7758-544F-4482-B781-0F8D9BD5380A}"/>
    <cellStyle name="_Italie_Ade_04T2_Centrovita" xfId="24247" xr:uid="{EB3660C1-3305-42CB-908C-14F67BA51645}"/>
    <cellStyle name="_Italie_Ade_04T3 Cardif SpA" xfId="24248" xr:uid="{D5A9CDED-B71F-4DA2-BB2A-3E5354027DFE}"/>
    <cellStyle name="_Italie_AdE_04T3 Cardif SV RD" xfId="24249" xr:uid="{E94C7917-25E9-48F3-96BC-8C625C87684E}"/>
    <cellStyle name="_Italie_Ade_04T4 Cardif SpA" xfId="24250" xr:uid="{7A024821-496E-4DAF-AE87-53AA4AC98B55}"/>
    <cellStyle name="_Italie_Ade_04T4 Cardif SpA 26-01-05 ore 17-00" xfId="24251" xr:uid="{CB913499-F013-440D-AEC8-CD653019E554}"/>
    <cellStyle name="_Italie_AdE_04T4 Cardif SV RD" xfId="24252" xr:uid="{4BB476A5-0FF7-4371-82CC-9B989F7EA423}"/>
    <cellStyle name="_Italie_Ade_04T4 Centrovita" xfId="24253" xr:uid="{023272D8-F325-4230-8713-CCFDB0B1EA81}"/>
    <cellStyle name="_Italie_Ade_05T1 Cardif SpA" xfId="24254" xr:uid="{A4916280-B79D-4E2B-82F5-0FBA151A2049}"/>
    <cellStyle name="_Italie_AdE_05T1 Cardif SV RD" xfId="24255" xr:uid="{CC28D2D5-44A0-4571-9B94-288F2CCB8A42}"/>
    <cellStyle name="_Italie_Ade_05T2 Cardif SpA" xfId="24256" xr:uid="{BB9BADB0-FA71-40E5-8A11-E744B3A19F24}"/>
    <cellStyle name="_Italie_AdE_05T2 Cardif SV RD" xfId="24257" xr:uid="{A2152216-C517-41D4-8536-6A220BB78921}"/>
    <cellStyle name="_Italie_Ade_05T3 Cardif SpA" xfId="24258" xr:uid="{D95BEF55-840D-494C-BE46-D0B053D1573A}"/>
    <cellStyle name="_Italie_AdE_05T3 Cardif SV RD" xfId="24259" xr:uid="{2A9AA2CB-8DF4-4245-8CE8-9C96AD686217}"/>
    <cellStyle name="_Italie_Ade_05T4 Cardif SpA" xfId="24260" xr:uid="{E59EA02C-095C-4431-AA82-5AE6D807D5E2}"/>
    <cellStyle name="_Italie_AdE_05T4 Cardif SV RD" xfId="24261" xr:uid="{6D521AA9-CF86-45CA-A8B1-44F2201E47A4}"/>
    <cellStyle name="_Italie_AdE_05T4 Cardif SV RDv2" xfId="24262" xr:uid="{C99855BA-BB9D-4F62-ACB9-75DD668E1C5F}"/>
    <cellStyle name="_Italie_AdE_05T4 Cardif SV RDv4" xfId="24263" xr:uid="{9720B84C-40A4-4A19-B708-0D4402B9DC6B}"/>
    <cellStyle name="_Italie_Ade_06T1 Cardif SpA" xfId="24264" xr:uid="{DD6D675E-6365-40D1-9A9F-0AD93E6AC74B}"/>
    <cellStyle name="_Italie_Ade_06T1 Cardif SpA da utilizzare per 06T2" xfId="24265" xr:uid="{B4AC6840-7E57-42C5-92EA-48FAF8510E39}"/>
    <cellStyle name="_Italie_AdE_06T1 Cardif SV RD" xfId="24266" xr:uid="{8D7D9337-002F-4EED-89B0-C8406C132EAB}"/>
    <cellStyle name="_Italie_AdE_06T1 Cardif SV RD da utilizzatre per 06T2" xfId="24267" xr:uid="{D954D2B4-CB42-483D-A7D9-1DF24FBBE735}"/>
    <cellStyle name="_Italie_AdE_06T1 Cardif SV RDv2" xfId="24268" xr:uid="{FF0BE07D-F67F-473D-B224-16F89768D4CF}"/>
    <cellStyle name="_Italie_Ade_06T1 Centrovita da utilizzare per 06T2" xfId="24269" xr:uid="{EBC9394A-CA6C-4BE2-8530-82514FBB57CE}"/>
    <cellStyle name="_Italie_Ade_06T2 Cardif SpA" xfId="24270" xr:uid="{089A571B-91DE-4DB9-BAB5-976BFE980B7D}"/>
    <cellStyle name="_Italie_AdE_06T2 Cardif SV RD" xfId="24271" xr:uid="{54E97065-F8CA-41ED-9384-8FCDDEAF4E69}"/>
    <cellStyle name="_Italie_Ade_06T3 Cardif SpA" xfId="24272" xr:uid="{D623824D-9C5E-463B-A26D-E3E0F35AF523}"/>
    <cellStyle name="_Italie_AdE_06T3 Cardif SV RD" xfId="24273" xr:uid="{64F290B0-9B67-4A1F-8C44-C2A4E2CBA3A1}"/>
    <cellStyle name="_Italie_Ade_06T3 Centrovita" xfId="24274" xr:uid="{4923E06E-627F-4045-8854-9FC48D323C42}"/>
    <cellStyle name="_Italie_Ade_Cardif SpA Modello" xfId="24275" xr:uid="{57986C1F-CEC9-4069-BB2F-94FEEF52875E}"/>
    <cellStyle name="_Italie_Ade_Centrovita Modello" xfId="24276" xr:uid="{14C5AB3B-91F9-4187-B3A6-1CF90BA50CB2}"/>
    <cellStyle name="_Ivy Lane - Vero Request" xfId="24277" xr:uid="{F2CC7384-726A-4E9E-AF29-93FF4CFFE6FB}"/>
    <cellStyle name="_Ivy Lane CDO - Ischus Request" xfId="24278" xr:uid="{6F139BAE-33C5-48DA-82E4-35C68CF2F0AC}"/>
    <cellStyle name="_jap1200" xfId="24279" xr:uid="{4A60B04B-EE13-4099-BD5B-CCE089A82A58}"/>
    <cellStyle name="_junk" xfId="24280" xr:uid="{CCA33041-423B-418E-92E1-86A691896CED}"/>
    <cellStyle name="_Justificatifs" xfId="24281" xr:uid="{6EAFA5F1-98B6-42B5-9760-D2C6A7832A26}"/>
    <cellStyle name="_Justificatifs V0911" xfId="24282" xr:uid="{9B86AD10-F70D-4CD8-B0D4-F316FD0F1923}"/>
    <cellStyle name="_Justificatifs V0911_Etat CA FPBII Fortis - 2011 Q1" xfId="24283" xr:uid="{86945368-2DB1-4098-8E99-A751A048E8C7}"/>
    <cellStyle name="_Justificatifs V0911_Etat CA FPBII Fortis - 2011 Q1_Q1_Fortis participations" xfId="24284" xr:uid="{55AF4C89-C4CD-4E7E-B91B-92AB24A18C86}"/>
    <cellStyle name="_Justificatifs V0911_Etat CA FPBII Fortis - 2011 Q1_Var Immo incorp Q2" xfId="24285" xr:uid="{E675686E-2FD6-4322-84D5-45068A42BCC1}"/>
    <cellStyle name="_Justificatifs_Feuil1" xfId="24286" xr:uid="{119CA4A8-2447-4965-A8F5-5604CC4476C1}"/>
    <cellStyle name="_Justificatifs_Var Immo incorp Q2" xfId="24287" xr:uid="{E260E127-D7FC-4796-9D64-33F246E7B7FF}"/>
    <cellStyle name="_K - Fitch" xfId="24288" xr:uid="{D0E1A203-CDCA-42D7-A87A-A1719CDE7035}"/>
    <cellStyle name="_Knignt_niveau2_Avril19" xfId="24289" xr:uid="{0BD5FFC7-7A11-4D90-977E-97F9D5F9988D}"/>
    <cellStyle name="_korealife 06-03 envoye" xfId="24290" xr:uid="{012B7483-A53D-45BF-BBDD-A0950BD6924E}"/>
    <cellStyle name="_KPN Fixed" xfId="24291" xr:uid="{3205F169-764B-49CF-B2FB-7EB6EABC7013}"/>
    <cellStyle name="_KPN Fixed 2" xfId="24292" xr:uid="{846C5FF5-ACBC-407F-BC11-D56602613085}"/>
    <cellStyle name="_KPN Fixed 2 2" xfId="24293" xr:uid="{A8E1D12A-FFCA-4743-AE4C-D37643CD4B42}"/>
    <cellStyle name="_KPN Fixed 2_CONFIGURATION" xfId="24294" xr:uid="{B0D5C67D-C16A-444F-B73E-6966FE274566}"/>
    <cellStyle name="_KPN Fixed 2_CONTROLES" xfId="24295" xr:uid="{5276CE31-699D-4088-AB6B-B134AA78F245}"/>
    <cellStyle name="_KPN Fixed 2_Degas HFTO" xfId="24296" xr:uid="{DB669321-AD27-4AC0-A3D3-664C63D59033}"/>
    <cellStyle name="_KPN Fixed 2_Sheet2" xfId="24297" xr:uid="{968AE82D-7266-4960-8729-E41F81986AAD}"/>
    <cellStyle name="_KPN Fixed 3" xfId="24298" xr:uid="{CD4B4209-085C-4C6B-BCC2-C12878D9B605}"/>
    <cellStyle name="_KPN Fixed 4" xfId="24299" xr:uid="{2804B67E-74B3-4866-919F-D64A6E31CE50}"/>
    <cellStyle name="_KPN Fixed 5" xfId="24300" xr:uid="{A905A315-BD96-47BC-B6E2-2837BEEFBC54}"/>
    <cellStyle name="_L2 - Cash Flows" xfId="24301" xr:uid="{F12B5830-C8EC-4BE4-9EBB-12C80DF586C8}"/>
    <cellStyle name="_LatAm" xfId="24302" xr:uid="{37B80EAF-ABDA-4DF6-BECA-C5C297EDFD48}"/>
    <cellStyle name="_Lead BS (5)" xfId="24303" xr:uid="{1AB24020-2BD3-4F69-B00A-575E0A1B357D}"/>
    <cellStyle name="_Lead BS (5) 2" xfId="24304" xr:uid="{9C1FC2A3-0D93-4FF9-9BB6-1A97E56A1698}"/>
    <cellStyle name="_Lead BS (5) 3" xfId="24305" xr:uid="{EAF68B24-A883-4894-8C68-870D0C334926}"/>
    <cellStyle name="_Lead BS (5)_AFS" xfId="24306" xr:uid="{5FE24E49-A298-4D55-9835-14F7EFDEC411}"/>
    <cellStyle name="_Lead BS (5)_Cadrage conso" xfId="24307" xr:uid="{D5B41FBD-460F-47F5-986B-B90BEF6CF351}"/>
    <cellStyle name="_Lead BS (5)_Q1_Fortis participations" xfId="24308" xr:uid="{CD5F8F4A-24E6-4211-9A62-BE491F3EE4FC}"/>
    <cellStyle name="_Lead BS (5)_Q3 2011 Fortis - Minoritaires" xfId="24309" xr:uid="{C01A3E7E-9EE3-4594-87C7-F9E6CD48DF23}"/>
    <cellStyle name="_Lead BS (5)_Var Immo incorp Q2" xfId="24310" xr:uid="{3068B961-214D-4233-8B14-22E09EB95390}"/>
    <cellStyle name="_Lease Group 06T2" xfId="24311" xr:uid="{D34E4387-F111-4A43-A673-02AC907735B5}"/>
    <cellStyle name="_Loans Admin " xfId="24312" xr:uid="{85A4F439-C035-4BAF-9A62-18BAA062CEFA}"/>
    <cellStyle name="_Loans Admin  2" xfId="24313" xr:uid="{511D6982-DD46-4EC9-B7FD-5BFC393F8990}"/>
    <cellStyle name="_Loans Admin _17-Juste valeur en annexe" xfId="24314" xr:uid="{1DE916DE-5F43-4F2A-9E3E-1E9A6D4E573C}"/>
    <cellStyle name="_Loans Admin _2 - Appendices to be completed by the entities" xfId="24315" xr:uid="{5423078D-A2FF-406D-A2B5-EC1ECFDAA646}"/>
    <cellStyle name="_Loans Admin _2 - Appendix 11 Dérivés crédit  300611 V2 UK" xfId="24316" xr:uid="{2781A4AD-0DED-4E46-9F40-DC3BF38670AC}"/>
    <cellStyle name="_Loans Admin _2 - Appendix 7d  envoi 200911 GB" xfId="24317" xr:uid="{AF855D88-582E-4D9F-98A6-8E3CC60674D4}"/>
    <cellStyle name="_Loans Admin _2 - Appendix 7e envoi160911" xfId="24318" xr:uid="{937DCE74-9703-42C4-B4F8-53D4B383CCD4}"/>
    <cellStyle name="_Loans Admin _3 - Annexes d'information et notices" xfId="24319" xr:uid="{AD388DF7-3979-4D13-9F1C-083DAFB034AF}"/>
    <cellStyle name="_Loans Admin _Annexe 16 - Titre classé en L&amp;R" xfId="24320" xr:uid="{700D78F7-EB30-4A85-B007-44D51CF3C2DD}"/>
    <cellStyle name="_Loans Admin _Annexe 1c" xfId="24321" xr:uid="{54FD7B15-F8AB-4005-97A4-E244ABE6FACC}"/>
    <cellStyle name="_Loans Admin _Annexe 7c (2)" xfId="24322" xr:uid="{8F5756DC-901F-4AAC-9D69-6CDBF6309296}"/>
    <cellStyle name="_Loans Admin _annexe 7c mise à jour uk" xfId="24323" xr:uid="{507E9E74-6ACA-4E1C-805A-9B445AA3EA17}"/>
    <cellStyle name="_Loans Admin _Annexes FR" xfId="24324" xr:uid="{67B2691F-441E-4243-B70C-D5B1FD47D3FC}"/>
    <cellStyle name="_Loans Admin _Appendix 7d" xfId="24325" xr:uid="{4FC58CBD-DD20-4D9D-964F-A040FBF63432}"/>
    <cellStyle name="_Loans Admin _Cadrage conso" xfId="24326" xr:uid="{ED5A09AE-28C4-4D8B-891C-6E69CE3F7B7D}"/>
    <cellStyle name="_Loans Admin _Instructions appendix 7c" xfId="24327" xr:uid="{5A911621-D672-4F96-B8B3-004BBCE17D78}"/>
    <cellStyle name="_Locat gap 06T2" xfId="24328" xr:uid="{677E7622-8D8A-4C89-9488-CB38FDA4B480}"/>
    <cellStyle name="_man swaps" xfId="24329" xr:uid="{BAE8A6EB-F598-4520-BBD7-0F754947A80A}"/>
    <cellStyle name="_Matchpoint" xfId="24330" xr:uid="{84D28FA2-396C-4A14-A0F5-1F706CCB0239}"/>
    <cellStyle name="_Matchpoint 2" xfId="24331" xr:uid="{B77E1DB9-1E8D-4AF5-B8D9-5BBD09F47527}"/>
    <cellStyle name="_Matchpoint_17-Juste valeur en annexe" xfId="24332" xr:uid="{95577B7F-08D7-4A09-8096-CEDCF5C00661}"/>
    <cellStyle name="_Matchpoint_2 - Appendices to be completed by the entities" xfId="24333" xr:uid="{BB62C396-BDB3-4316-BD2A-66CCE3FB5E20}"/>
    <cellStyle name="_Matchpoint_2 - Appendix 11 Dérivés crédit  300611 V2 UK" xfId="24334" xr:uid="{7ACFB0A2-4E6C-498E-9D45-87F647D812EF}"/>
    <cellStyle name="_Matchpoint_2 - Appendix 7d  envoi 200911 GB" xfId="24335" xr:uid="{4E6CF4BB-5FEA-4751-9C79-7B83E295F30D}"/>
    <cellStyle name="_Matchpoint_2 - Appendix 7e envoi160911" xfId="24336" xr:uid="{FCA24C38-1FD1-4F15-BDBE-F1B87132B69E}"/>
    <cellStyle name="_Matchpoint_3 - Annexes d'information et notices" xfId="24337" xr:uid="{D4DD26DD-4313-4A84-ACE8-B2772939F01D}"/>
    <cellStyle name="_Matchpoint_Annexe 16 - Titre classé en L&amp;R" xfId="24338" xr:uid="{174F30D0-4B08-40B8-94E1-15855B3AC946}"/>
    <cellStyle name="_Matchpoint_Annexe 1c" xfId="24339" xr:uid="{4D7442A5-CE9F-466E-974F-49FDB458DAC4}"/>
    <cellStyle name="_Matchpoint_Annexe 7c (2)" xfId="24340" xr:uid="{57A89E4C-2D1C-460E-901E-CB874CB20001}"/>
    <cellStyle name="_Matchpoint_annexe 7c mise à jour uk" xfId="24341" xr:uid="{1774B78E-2083-4673-BE69-E1237AF3DBFA}"/>
    <cellStyle name="_Matchpoint_Annexes FR" xfId="24342" xr:uid="{CCE0AE25-E56A-45CA-914F-BC5A6444B7A4}"/>
    <cellStyle name="_Matchpoint_Appendix 7d" xfId="24343" xr:uid="{BF06A373-D57D-44F9-B839-069A724289F9}"/>
    <cellStyle name="_Matchpoint_Cadrage conso" xfId="24344" xr:uid="{743C7F02-8B41-47C5-A705-19D7C98FCD74}"/>
    <cellStyle name="_Matchpoint_Instructions appendix 7c" xfId="24345" xr:uid="{FE32F813-7D69-41AB-B712-C16DAFE965C2}"/>
    <cellStyle name="_Menu" xfId="24346" xr:uid="{19D93D29-445F-4A9F-B0F7-0777B0337D5B}"/>
    <cellStyle name="_Min 40" xfId="24347" xr:uid="{AA085E41-B0C4-45BA-BA98-49B5B095B46D}"/>
    <cellStyle name="_Min 40 2" xfId="24348" xr:uid="{349264DD-2638-414F-85B5-6CE9C251438C}"/>
    <cellStyle name="_Min 40 2 2" xfId="24349" xr:uid="{AB59C893-2E33-4DE7-A32B-BBA9B1E0121F}"/>
    <cellStyle name="_Min 40 2 2 2" xfId="24350" xr:uid="{800C630D-AA8D-4146-B1B7-C64F144D34FB}"/>
    <cellStyle name="_Min 40 2 3" xfId="24351" xr:uid="{E1738E60-DAAA-46CE-BE05-B296CA0CD881}"/>
    <cellStyle name="_Min 40 3" xfId="24352" xr:uid="{069D7985-26D3-469A-A027-DBDA462BB757}"/>
    <cellStyle name="_Min 40 3 2" xfId="24353" xr:uid="{1B8A1D2C-D992-475D-B0C3-E2D669583E1C}"/>
    <cellStyle name="_Min 40 4" xfId="24354" xr:uid="{B0798376-E5BB-4C03-9862-8A10345F362E}"/>
    <cellStyle name="_Min 40_Annexe 7c (2)" xfId="24355" xr:uid="{BF66FFD5-2189-4C71-BFB1-C0A4A3AF581B}"/>
    <cellStyle name="_Min 40_annexe 7c mise à jour uk" xfId="24356" xr:uid="{810C2C2D-82F2-4DA0-B7C2-AA3D16AE805E}"/>
    <cellStyle name="_Min 60" xfId="24357" xr:uid="{D1057D27-7688-4D62-9D47-A4E70AB43801}"/>
    <cellStyle name="_Min 60 2" xfId="24358" xr:uid="{9C6EFB69-D8F3-4BCA-ABC7-F3F1685C52D3}"/>
    <cellStyle name="_Min 60 2 2" xfId="24359" xr:uid="{79D50FF3-9C86-4351-9ACB-9E27393D52C0}"/>
    <cellStyle name="_Min 60 2 2 2" xfId="24360" xr:uid="{BAF770A8-A803-4169-A69F-3F83C73DD507}"/>
    <cellStyle name="_Min 60 2 3" xfId="24361" xr:uid="{1F1358D0-D8B3-400C-805B-E3D03963E03C}"/>
    <cellStyle name="_Min 60 3" xfId="24362" xr:uid="{155D23BA-BBA9-4A18-A93F-2169FB9E917F}"/>
    <cellStyle name="_Min 60 3 2" xfId="24363" xr:uid="{2F798375-8998-423B-9B2D-07BC209B1996}"/>
    <cellStyle name="_Min 60 4" xfId="24364" xr:uid="{7D2BA20F-5CF5-4366-AB46-2BAB70059F90}"/>
    <cellStyle name="_Min 60_Annexe 7c (2)" xfId="24365" xr:uid="{9A422D8C-2C94-4901-9AEC-BDE3236D35FE}"/>
    <cellStyle name="_Min 60_annexe 7c mise à jour uk" xfId="24366" xr:uid="{EE105CAA-1828-491F-97B5-80811D2C0F83}"/>
    <cellStyle name="_Min 80" xfId="24367" xr:uid="{AAA907BF-74B9-46CA-8034-5117F951A1E3}"/>
    <cellStyle name="_Min 80 2" xfId="24368" xr:uid="{B6563C23-BD5C-4167-ABBC-89A0A6D19AEF}"/>
    <cellStyle name="_Min 80 2 2" xfId="24369" xr:uid="{95EBEFBC-5422-420D-9BDD-031045725018}"/>
    <cellStyle name="_Min 80 2 2 2" xfId="24370" xr:uid="{F19C0E9F-5D76-42F8-8229-840715EFA0EF}"/>
    <cellStyle name="_Min 80 2 3" xfId="24371" xr:uid="{9CA879D4-D1C1-460D-A79C-624F27075BE2}"/>
    <cellStyle name="_Min 80 3" xfId="24372" xr:uid="{4D8863FE-0BE1-4B07-ADFB-4385A3598436}"/>
    <cellStyle name="_Min 80 3 2" xfId="24373" xr:uid="{E0826697-6807-472D-979D-8565BD378E25}"/>
    <cellStyle name="_Min 80 4" xfId="24374" xr:uid="{76A63CE0-14DD-48F9-832B-AB0A9CFE953C}"/>
    <cellStyle name="_Min 80_Annexe 7c (2)" xfId="24375" xr:uid="{BACE0FC1-DECD-4C73-A1D9-B56EA9AE1D24}"/>
    <cellStyle name="_Min 80_annexe 7c mise à jour uk" xfId="24376" xr:uid="{D24D6893-E154-47A9-9B26-2991773CA5AE}"/>
    <cellStyle name="_mir-2000-Nov-03_eod " xfId="24377" xr:uid="{74AF8568-4697-425C-8BBA-A842EDBDA3E9}"/>
    <cellStyle name="_MktIssuer" xfId="24378" xr:uid="{F194B3EB-C1FF-474B-BED5-960B1FC76374}"/>
    <cellStyle name="_MktSpreads" xfId="24379" xr:uid="{FDCBD409-3A27-457E-A77B-8C4BD06D65B6}"/>
    <cellStyle name="_Multiple" xfId="24380" xr:uid="{257CAEC4-768C-497C-ACE6-1E1ED5B4199F}"/>
    <cellStyle name="_Multiple 2" xfId="24381" xr:uid="{723A5EF5-E21A-44D0-98F8-8CBE18710BA3}"/>
    <cellStyle name="_Multiple 2 2" xfId="24382" xr:uid="{0FE20E87-FE5C-47AE-9D50-B3226E74202F}"/>
    <cellStyle name="_Multiple 2 2 2" xfId="24383" xr:uid="{EB0337C0-CDB9-48EE-B92C-FC5E734474A0}"/>
    <cellStyle name="_Multiple 2 3" xfId="24384" xr:uid="{B78CF798-5C6C-4285-B20B-79F471712158}"/>
    <cellStyle name="_Multiple 2 4" xfId="24385" xr:uid="{1996943E-5D05-4C40-A4AB-BF65CC11E539}"/>
    <cellStyle name="_Multiple 3" xfId="24386" xr:uid="{9F6A2367-E6EA-4A50-8ACE-56226FE72BC1}"/>
    <cellStyle name="_Multiple 3 2" xfId="24387" xr:uid="{DC69F468-C5C4-4A56-8C8F-2E0DD09B241E}"/>
    <cellStyle name="_Multiple 3 3" xfId="24388" xr:uid="{6CEAB5BC-F41A-485A-82F6-56E2CADE58A9}"/>
    <cellStyle name="_Multiple 3 4" xfId="24389" xr:uid="{8C21CEFD-6156-43CB-B982-59E4649F09B7}"/>
    <cellStyle name="_Multiple 4" xfId="24390" xr:uid="{17DC78B4-F500-4B84-B8A8-C94F3BF3D1EF}"/>
    <cellStyle name="_Multiple 5" xfId="24391" xr:uid="{0821500E-1CCB-4141-AE22-B41C70458BAB}"/>
    <cellStyle name="_Multiple_45647 - Annexe 6a au 31 03 2011 v2" xfId="24392" xr:uid="{4DF288A9-02F5-481C-B792-C203DC2BC44C}"/>
    <cellStyle name="_Multiple_ABS Deal Tracer - Q3 2008" xfId="24393" xr:uid="{84F371D2-D841-45CF-9C48-34C3DAE287E1}"/>
    <cellStyle name="_Multiple_ABS Deal Tracer - Q3 2008 2" xfId="24394" xr:uid="{B25D40EA-AF25-40D1-8AC0-D4AC1AF2858A}"/>
    <cellStyle name="_Multiple_ABS Deal Tracer - Q3 2008 2 2" xfId="24395" xr:uid="{51AA63A2-827C-422E-BB78-6ADA565ACA8E}"/>
    <cellStyle name="_Multiple_ABS Deal Tracer - Q3 2008 2 2 2" xfId="24396" xr:uid="{3B2872DA-F327-4B35-87D8-847A9C1174CC}"/>
    <cellStyle name="_Multiple_ABS Deal Tracer - Q3 2008 2 3" xfId="24397" xr:uid="{817F9905-EAA9-4509-9478-1A21DCF3DB75}"/>
    <cellStyle name="_Multiple_ABS Deal Tracer - Q3 2008 3" xfId="24398" xr:uid="{56BBDF05-266E-46CF-ADA5-CD593836E3D1}"/>
    <cellStyle name="_Multiple_ABS Deal Tracer - Q3 2008 3 2" xfId="24399" xr:uid="{17FE4E08-FA12-44EF-A5F4-12F137FE6AFD}"/>
    <cellStyle name="_Multiple_ABS Deal Tracer - Q3 2008 4" xfId="24400" xr:uid="{A3FAB231-DD13-494F-AF82-368BA3837073}"/>
    <cellStyle name="_Multiple_Aerium - Chester" xfId="24401" xr:uid="{86930999-1EAE-4739-833E-AC6A6FC406A0}"/>
    <cellStyle name="_Multiple_Aerium - Chester 2" xfId="24402" xr:uid="{9001CE5D-B04C-41C7-81ED-FBA6A6DC4F83}"/>
    <cellStyle name="_Multiple_Aerium - Chester 2 2" xfId="24403" xr:uid="{AF2A1BCC-939D-4299-979D-68EBE52AAAE5}"/>
    <cellStyle name="_Multiple_Aerium - Chester 2 2 2" xfId="24404" xr:uid="{3494352B-5920-4E52-9401-7FF4AEA5C6E2}"/>
    <cellStyle name="_Multiple_Aerium - Chester 2 3" xfId="24405" xr:uid="{F8478A0E-DE14-4C95-8FF9-97C9C47BA0C5}"/>
    <cellStyle name="_Multiple_Aerium - Chester 3" xfId="24406" xr:uid="{D9A88B46-091F-4925-9D23-115941D01A18}"/>
    <cellStyle name="_Multiple_Aerium - Chester 3 2" xfId="24407" xr:uid="{828DD9E1-BEC9-42A1-99D2-6523CCBCB4D4}"/>
    <cellStyle name="_Multiple_Aerium - Chester 4" xfId="24408" xr:uid="{84CAB231-5A1D-427A-AD06-E306F64696F5}"/>
    <cellStyle name="_Multiple_Aerium - Mercoeur" xfId="24409" xr:uid="{5340792E-AB14-4ED8-87A1-7EFA8DE56A1D}"/>
    <cellStyle name="_Multiple_Aerium - Mercoeur 2" xfId="24410" xr:uid="{B8617F1A-12D3-4FA5-9AFA-B617215F56D8}"/>
    <cellStyle name="_Multiple_Aerium - Mercoeur 2 2" xfId="24411" xr:uid="{97B1F1E9-9C49-458A-8016-366749776671}"/>
    <cellStyle name="_Multiple_Aerium - Mercoeur 2 2 2" xfId="24412" xr:uid="{999C8560-4054-4FE4-A921-DFD6322A6DB3}"/>
    <cellStyle name="_Multiple_Aerium - Mercoeur 2 3" xfId="24413" xr:uid="{8F1D09F1-8D40-47C8-A9F4-2AF6472D49A6}"/>
    <cellStyle name="_Multiple_Aerium - Mercoeur 3" xfId="24414" xr:uid="{DE3DA02B-4886-4FCB-8A92-0DB2AFE8C021}"/>
    <cellStyle name="_Multiple_Aerium - Mercoeur 3 2" xfId="24415" xr:uid="{0F21FDA1-544A-4A2D-A5AE-60A8B27EAE26}"/>
    <cellStyle name="_Multiple_Aerium - Mercoeur 4" xfId="24416" xr:uid="{98149B6E-FB10-4FE9-8FCF-C257B61F8ED0}"/>
    <cellStyle name="_Multiple_Agregate schedules" xfId="24417" xr:uid="{29437321-5878-4439-891E-0DB857515379}"/>
    <cellStyle name="_Multiple_Annexe 6 Détail comptes" xfId="24418" xr:uid="{31A47DAF-7E0F-4F0F-99DA-CA3262D20944}"/>
    <cellStyle name="_Multiple_Babcock &amp; Brown Air Funding I" xfId="24419" xr:uid="{43292EDB-E346-486E-AD66-F27363064D35}"/>
    <cellStyle name="_Multiple_Babcock &amp; Brown Air Funding I 2" xfId="24420" xr:uid="{35D56343-38F7-4A7C-BCB8-AB60CE3029E0}"/>
    <cellStyle name="_Multiple_Babcock &amp; Brown Air Funding I 2 2" xfId="24421" xr:uid="{220DA1F9-E055-40C5-93BB-C7E2A5E65DA8}"/>
    <cellStyle name="_Multiple_Babcock &amp; Brown Air Funding I 2 2 2" xfId="24422" xr:uid="{64F7112A-3486-4AB4-B0E7-B14570C0FF12}"/>
    <cellStyle name="_Multiple_Babcock &amp; Brown Air Funding I 2 3" xfId="24423" xr:uid="{5FEC2F3A-6502-4F5F-B0AC-960C3E76D251}"/>
    <cellStyle name="_Multiple_Babcock &amp; Brown Air Funding I 3" xfId="24424" xr:uid="{2A0D8C07-EB97-434F-BC69-97F6C3358253}"/>
    <cellStyle name="_Multiple_Babcock &amp; Brown Air Funding I 3 2" xfId="24425" xr:uid="{B86E8FAA-C835-4B89-82C0-43CB63C55C41}"/>
    <cellStyle name="_Multiple_Babcock &amp; Brown Air Funding I 4" xfId="24426" xr:uid="{D2DA5B68-5598-4673-B112-2E1A25865055}"/>
    <cellStyle name="_Multiple_CC Tracking Model 10-feb (nov results)" xfId="24427" xr:uid="{0E02399A-7BB3-4BF6-B2E0-0FF9E307DEBF}"/>
    <cellStyle name="_Multiple_CC Tracking Model 10-feb (nov results) 2" xfId="24428" xr:uid="{2225B4FF-EF7D-40EB-A71B-B86DCA23D801}"/>
    <cellStyle name="_Multiple_CC Tracking Model 10-feb (nov results) 3" xfId="24429" xr:uid="{B34018D1-E605-4C63-BAE1-70DD7C2FF809}"/>
    <cellStyle name="_Multiple_CC Tracking Model 10-feb (nov results)_shadow publication 2010.12" xfId="24430" xr:uid="{57F75A45-7561-4C07-AB92-F71A107DDF43}"/>
    <cellStyle name="_Multiple_CC Tracking Model 10-feb (nov results)_shadow publication 2010.12 2" xfId="24431" xr:uid="{A9719883-495F-42AA-A69E-6D02B008E756}"/>
    <cellStyle name="_Multiple_CC Tracking Model 10-feb (nov results)_Synthese cumul 300910" xfId="24432" xr:uid="{3366515E-9729-420E-B87A-566B0D7B11B3}"/>
    <cellStyle name="_Multiple_CC Tracking Model 10-feb (nov results)_Synthese cumul 300910 2" xfId="24433" xr:uid="{B1F459CD-8C7F-4DD0-9F0E-C3AC4B84F0CA}"/>
    <cellStyle name="_Multiple_CC Tracking Model 13-feb (dec results)" xfId="24434" xr:uid="{93EDD039-7FED-41AE-88AB-E9758035EB60}"/>
    <cellStyle name="_Multiple_CC Tracking Model 13-feb (dec results) 2" xfId="24435" xr:uid="{590B73C1-9B32-42C2-9399-484FEE0C182C}"/>
    <cellStyle name="_Multiple_CC Tracking Model 13-feb (dec results) 3" xfId="24436" xr:uid="{5FF94DBF-D852-4308-BAAE-70FEC9E4B55E}"/>
    <cellStyle name="_Multiple_CC Tracking Model 13-feb (dec results)_shadow publication 2010.12" xfId="24437" xr:uid="{89E741AC-FDAA-4CC2-80FC-9AFCACD8E4CE}"/>
    <cellStyle name="_Multiple_CC Tracking Model 13-feb (dec results)_shadow publication 2010.12 2" xfId="24438" xr:uid="{5B680329-8B94-4B57-B089-3BE2952C1A5C}"/>
    <cellStyle name="_Multiple_CC Tracking Model 13-feb (dec results)_Synthese cumul 300910" xfId="24439" xr:uid="{159F9CB8-BE8C-4C1E-AD78-D7CCBB538093}"/>
    <cellStyle name="_Multiple_CC Tracking Model 13-feb (dec results)_Synthese cumul 300910 2" xfId="24440" xr:uid="{F1C3AE59-3AE3-43BD-A6F6-723AB54CFFEF}"/>
    <cellStyle name="_Multiple_Cost Calc" xfId="24441" xr:uid="{A432BBCB-B659-4063-8651-DD25FB8CB1CF}"/>
    <cellStyle name="_Multiple_Cost Calc 2" xfId="24442" xr:uid="{A51168AE-85AC-4038-9490-45C99AA0EF18}"/>
    <cellStyle name="_Multiple_Cost Calc 2 2" xfId="24443" xr:uid="{D8E2CF86-9663-4DB7-A431-A1AE72AF8D90}"/>
    <cellStyle name="_Multiple_Cost Calc 2 2 2" xfId="24444" xr:uid="{C81F1B8B-F0D0-45BE-B5B7-13E75ED43BFD}"/>
    <cellStyle name="_Multiple_Cost Calc 2 3" xfId="24445" xr:uid="{F658002E-E002-4B9D-BF5D-3D64B274937D}"/>
    <cellStyle name="_Multiple_Cost Calc 3" xfId="24446" xr:uid="{7933FC0E-9960-46F2-A227-F101E3C715CE}"/>
    <cellStyle name="_Multiple_Cost Calc 3 2" xfId="24447" xr:uid="{B75A6949-37A1-481E-B9B6-22BD3A57F1F6}"/>
    <cellStyle name="_Multiple_Cost Calc 4" xfId="24448" xr:uid="{314A8B8C-33A3-4E90-8CEC-EE9BA7175F67}"/>
    <cellStyle name="_Multiple_Cost Calc_ABS Deal Tracer - Q3 2008" xfId="24449" xr:uid="{2E6FD46E-F0BF-4C0F-AE36-D729D8565CEA}"/>
    <cellStyle name="_Multiple_Cost Calc_ABS Deal Tracer - Q3 2008 2" xfId="24450" xr:uid="{E0DD87E8-604C-47A3-8928-4E90F7147E16}"/>
    <cellStyle name="_Multiple_Cost Calc_ABS Deal Tracer - Q3 2008 2 2" xfId="24451" xr:uid="{29D62B3C-29A7-4B37-88FA-8397BF045709}"/>
    <cellStyle name="_Multiple_Cost Calc_ABS Deal Tracer - Q3 2008 2 2 2" xfId="24452" xr:uid="{1C5DA63B-AD0B-451F-8CFB-0623D756701D}"/>
    <cellStyle name="_Multiple_Cost Calc_ABS Deal Tracer - Q3 2008 2 3" xfId="24453" xr:uid="{6C5F374E-4CF1-4214-B441-46C7E22DA471}"/>
    <cellStyle name="_Multiple_Cost Calc_ABS Deal Tracer - Q3 2008 3" xfId="24454" xr:uid="{CA6029B3-6173-4C56-830A-C73A5D9C9622}"/>
    <cellStyle name="_Multiple_Cost Calc_ABS Deal Tracer - Q3 2008 3 2" xfId="24455" xr:uid="{F6AE4567-ED2D-4421-B9CA-C1E5A6905927}"/>
    <cellStyle name="_Multiple_Cost Calc_ABS Deal Tracer - Q3 2008 4" xfId="24456" xr:uid="{3EE5587E-D2FB-439F-972A-B6FEBBE9AE49}"/>
    <cellStyle name="_Multiple_Cost Calc_Aerium - Chester" xfId="24457" xr:uid="{08B6F05F-C110-4659-A3F3-19FA6C635619}"/>
    <cellStyle name="_Multiple_Cost Calc_Aerium - Chester 2" xfId="24458" xr:uid="{FE5EF170-8E98-4395-920C-3183BE8A9F8A}"/>
    <cellStyle name="_Multiple_Cost Calc_Aerium - Chester 2 2" xfId="24459" xr:uid="{9BF9543D-71A6-4F65-B61D-0972CA5A5105}"/>
    <cellStyle name="_Multiple_Cost Calc_Aerium - Chester 2 2 2" xfId="24460" xr:uid="{C7C73C26-DD3E-4E80-8285-226BFA994FA3}"/>
    <cellStyle name="_Multiple_Cost Calc_Aerium - Chester 2 3" xfId="24461" xr:uid="{5FA97C52-110D-414B-99AD-C61EDFEE1AE8}"/>
    <cellStyle name="_Multiple_Cost Calc_Aerium - Chester 3" xfId="24462" xr:uid="{4453AEA8-6DCB-4025-AA9C-BA371AB9C14E}"/>
    <cellStyle name="_Multiple_Cost Calc_Aerium - Chester 3 2" xfId="24463" xr:uid="{E8496F1B-CE45-48CF-9FBE-E01FCF738DA6}"/>
    <cellStyle name="_Multiple_Cost Calc_Aerium - Chester 4" xfId="24464" xr:uid="{58919348-9D4C-40CA-805B-C18CFE87BF7F}"/>
    <cellStyle name="_Multiple_Cost Calc_Aerium - Mercoeur" xfId="24465" xr:uid="{1BECDFFA-4409-497D-818D-B78C55BF8AD9}"/>
    <cellStyle name="_Multiple_Cost Calc_Aerium - Mercoeur 2" xfId="24466" xr:uid="{06E05193-5715-4B2D-8EAC-96E3545248BB}"/>
    <cellStyle name="_Multiple_Cost Calc_Aerium - Mercoeur 2 2" xfId="24467" xr:uid="{B83B5DA1-CB3C-47D6-A0DC-31423E506DBF}"/>
    <cellStyle name="_Multiple_Cost Calc_Aerium - Mercoeur 2 2 2" xfId="24468" xr:uid="{1A776216-228B-4088-8E62-AC944A54792A}"/>
    <cellStyle name="_Multiple_Cost Calc_Aerium - Mercoeur 2 3" xfId="24469" xr:uid="{66D71C7A-887C-47D5-BB0E-02AB2BE9AAF6}"/>
    <cellStyle name="_Multiple_Cost Calc_Aerium - Mercoeur 3" xfId="24470" xr:uid="{DC8D176E-DA27-48F2-93ED-A7CF337E7835}"/>
    <cellStyle name="_Multiple_Cost Calc_Aerium - Mercoeur 3 2" xfId="24471" xr:uid="{9BEB3252-8F44-4B53-99F6-81D392DC8128}"/>
    <cellStyle name="_Multiple_Cost Calc_Aerium - Mercoeur 4" xfId="24472" xr:uid="{E999EBC0-9088-481A-9585-BBFA320F36D6}"/>
    <cellStyle name="_Multiple_Cost Calc_Babcock &amp; Brown Air Funding I" xfId="24473" xr:uid="{E54A1081-0AFE-4A36-A58B-1418130E9A48}"/>
    <cellStyle name="_Multiple_Cost Calc_Babcock &amp; Brown Air Funding I 2" xfId="24474" xr:uid="{D026ECED-E05D-4E5D-AA20-A55AD91E376B}"/>
    <cellStyle name="_Multiple_Cost Calc_Babcock &amp; Brown Air Funding I 2 2" xfId="24475" xr:uid="{C98F0A1A-2154-4487-8A1C-3C39CB33A38B}"/>
    <cellStyle name="_Multiple_Cost Calc_Babcock &amp; Brown Air Funding I 2 2 2" xfId="24476" xr:uid="{D25A2D35-BBC2-44C8-A17B-E75F158ABF90}"/>
    <cellStyle name="_Multiple_Cost Calc_Babcock &amp; Brown Air Funding I 2 3" xfId="24477" xr:uid="{7500C6FA-EAD2-4167-94B6-7EABF7541D51}"/>
    <cellStyle name="_Multiple_Cost Calc_Babcock &amp; Brown Air Funding I 3" xfId="24478" xr:uid="{77BB2922-4D86-496E-A187-461AA8E0D239}"/>
    <cellStyle name="_Multiple_Cost Calc_Babcock &amp; Brown Air Funding I 3 2" xfId="24479" xr:uid="{F2B53BC4-366C-4609-A922-4957751375CA}"/>
    <cellStyle name="_Multiple_Cost Calc_Babcock &amp; Brown Air Funding I 4" xfId="24480" xr:uid="{AAB4E9CB-BCBF-43F8-90AB-112DC0BCE9CF}"/>
    <cellStyle name="_Multiple_Cost Calc_FCAR 364-day" xfId="24481" xr:uid="{93A862E3-9DB6-4666-93A1-FA611C59EBF9}"/>
    <cellStyle name="_Multiple_Cost Calc_FCAR 364-day 2" xfId="24482" xr:uid="{4EE12205-66E9-4F90-9AE2-17FDE50720D6}"/>
    <cellStyle name="_Multiple_Cost Calc_FCAR 364-day 2 2" xfId="24483" xr:uid="{FA045C8E-A588-4112-A1AD-1AB52FF8A040}"/>
    <cellStyle name="_Multiple_Cost Calc_FCAR 364-day 2 2 2" xfId="24484" xr:uid="{2F48243D-D2B4-4187-BB17-61236DE0D8FB}"/>
    <cellStyle name="_Multiple_Cost Calc_FCAR 364-day 2 3" xfId="24485" xr:uid="{24239C2C-50ED-402F-AD3C-B121DDD67493}"/>
    <cellStyle name="_Multiple_Cost Calc_FCAR 364-day 3" xfId="24486" xr:uid="{9C0481E4-FA33-4079-87BB-671B250EFE74}"/>
    <cellStyle name="_Multiple_Cost Calc_FCAR 364-day 3 2" xfId="24487" xr:uid="{8BB8DE12-A5D8-4710-978B-88D2C2FDD5DC}"/>
    <cellStyle name="_Multiple_Cost Calc_FCAR 364-day 4" xfId="24488" xr:uid="{288A8EF8-AEF0-4B35-BA54-F2AAA4C12E4D}"/>
    <cellStyle name="_Multiple_Cost Calc_FCAR 5-year" xfId="24489" xr:uid="{CC852B65-3695-4EB0-B549-C9EF8E42C2C0}"/>
    <cellStyle name="_Multiple_Cost Calc_FCAR 5-year 2" xfId="24490" xr:uid="{1DB846BB-0F5B-4A99-9F5A-BA5CC3A41617}"/>
    <cellStyle name="_Multiple_Cost Calc_FCAR 5-year 2 2" xfId="24491" xr:uid="{DA148208-F4C7-4D70-97CE-C7C5C95D9DAA}"/>
    <cellStyle name="_Multiple_Cost Calc_FCAR 5-year 2 2 2" xfId="24492" xr:uid="{EF50B734-9E35-4A39-B066-32FF4900A031}"/>
    <cellStyle name="_Multiple_Cost Calc_FCAR 5-year 2 3" xfId="24493" xr:uid="{B43E9A5E-4DA5-4B02-9D98-EBD6CAFB9E15}"/>
    <cellStyle name="_Multiple_Cost Calc_FCAR 5-year 3" xfId="24494" xr:uid="{2D0E5D77-2DE7-4769-AE85-EF23EFDEFE00}"/>
    <cellStyle name="_Multiple_Cost Calc_FCAR 5-year 3 2" xfId="24495" xr:uid="{54CA2FB3-79A1-4FEF-8ABE-57048C5D500A}"/>
    <cellStyle name="_Multiple_Cost Calc_FCAR 5-year 4" xfId="24496" xr:uid="{921C2097-511C-47EA-BF49-CFAA91A35821}"/>
    <cellStyle name="_Multiple_Cost Calc_FCC Zeus" xfId="24497" xr:uid="{D21F0CC8-868D-4481-9013-2769C17E8FBE}"/>
    <cellStyle name="_Multiple_Cost Calc_FCC Zeus 2" xfId="24498" xr:uid="{78752799-BA33-4E5A-B4A4-25DAC9EC9A99}"/>
    <cellStyle name="_Multiple_Cost Calc_FCC Zeus 2 2" xfId="24499" xr:uid="{EAB8B18E-07B5-41C3-8811-77EC87B157F1}"/>
    <cellStyle name="_Multiple_Cost Calc_FCC Zeus 2 2 2" xfId="24500" xr:uid="{073E5914-7126-4F40-947A-1F138056EC70}"/>
    <cellStyle name="_Multiple_Cost Calc_FCC Zeus 2 3" xfId="24501" xr:uid="{1C44630C-3BEC-440F-A88E-06F40CAEE2E9}"/>
    <cellStyle name="_Multiple_Cost Calc_FCC Zeus 3" xfId="24502" xr:uid="{580D8714-C8B7-4ADB-95EF-CD1DFA056761}"/>
    <cellStyle name="_Multiple_Cost Calc_FCC Zeus 3 2" xfId="24503" xr:uid="{B0546738-D9B9-4200-A84F-E75EAF6D52F1}"/>
    <cellStyle name="_Multiple_Cost Calc_FCC Zeus 4" xfId="24504" xr:uid="{9D286734-0B10-46FA-9811-BD09EB096587}"/>
    <cellStyle name="_Multiple_Cost Calc_Flagstar 2007-1A C AF4" xfId="24505" xr:uid="{B3B5198B-C83E-4876-9C7E-4DC29C5BFEE0}"/>
    <cellStyle name="_Multiple_Cost Calc_Flagstar 2007-1A C AF4 2" xfId="24506" xr:uid="{6AC681D3-45A3-47C8-8DA4-4DBB2F908933}"/>
    <cellStyle name="_Multiple_Cost Calc_Flagstar 2007-1A C AF4 2 2" xfId="24507" xr:uid="{35242033-F082-45DA-89C5-0E60AF448319}"/>
    <cellStyle name="_Multiple_Cost Calc_Flagstar 2007-1A C AF4 2 2 2" xfId="24508" xr:uid="{2D5C1A86-053C-4E52-AB59-CD89B5D00737}"/>
    <cellStyle name="_Multiple_Cost Calc_Flagstar 2007-1A C AF4 2 3" xfId="24509" xr:uid="{A99E0A2E-BCED-40D6-A11C-8906F8747625}"/>
    <cellStyle name="_Multiple_Cost Calc_Flagstar 2007-1A C AF4 3" xfId="24510" xr:uid="{D5FC1C22-A02B-48FA-AA0C-5954ED9B83F7}"/>
    <cellStyle name="_Multiple_Cost Calc_Flagstar 2007-1A C AF4 3 2" xfId="24511" xr:uid="{26E5028B-2EC4-4CEE-891C-8FD75A6E2203}"/>
    <cellStyle name="_Multiple_Cost Calc_Flagstar 2007-1A C AF4 4" xfId="24512" xr:uid="{174FCC7C-9699-4BDA-B82A-5BFE74553FC0}"/>
    <cellStyle name="_Multiple_Cost Calc_ItalFinance SV2" xfId="24513" xr:uid="{C89091E5-5FB4-4A81-BEEC-B712D19DC390}"/>
    <cellStyle name="_Multiple_Cost Calc_ItalFinance SV2 2" xfId="24514" xr:uid="{D7704D4B-ED5F-43A9-B61A-7D0576738562}"/>
    <cellStyle name="_Multiple_Cost Calc_ItalFinance SV2 2 2" xfId="24515" xr:uid="{9BD42BBB-B9E5-439C-8FE3-3E1E0E5F66D6}"/>
    <cellStyle name="_Multiple_Cost Calc_ItalFinance SV2 2 2 2" xfId="24516" xr:uid="{6CA95787-19EE-4B3A-952E-80F84B107638}"/>
    <cellStyle name="_Multiple_Cost Calc_ItalFinance SV2 2 3" xfId="24517" xr:uid="{5C8F7536-62A0-489B-839B-6239DE683651}"/>
    <cellStyle name="_Multiple_Cost Calc_ItalFinance SV2 3" xfId="24518" xr:uid="{138B61BF-75D3-4E35-B70A-32127923CDF8}"/>
    <cellStyle name="_Multiple_Cost Calc_ItalFinance SV2 3 2" xfId="24519" xr:uid="{E7EDA027-2FE1-4C75-A45E-0D9FDC084271}"/>
    <cellStyle name="_Multiple_Cost Calc_ItalFinance SV2 4" xfId="24520" xr:uid="{51299E5A-1130-4363-BC91-48F5568D540C}"/>
    <cellStyle name="_Multiple_Cost Calc_Meliadi SaRL" xfId="24521" xr:uid="{98E40946-504A-46B1-BC0A-D3735710DE0A}"/>
    <cellStyle name="_Multiple_Cost Calc_Meliadi SaRL 2" xfId="24522" xr:uid="{E5368C64-84D0-41E5-9496-CE3225A5476B}"/>
    <cellStyle name="_Multiple_Cost Calc_Meliadi SaRL 2 2" xfId="24523" xr:uid="{B2387B73-0BCF-4B19-AF1D-1F9587AC8BD3}"/>
    <cellStyle name="_Multiple_Cost Calc_Meliadi SaRL 2 2 2" xfId="24524" xr:uid="{6D47A934-FD9D-4EAC-8B36-9AD042B10F73}"/>
    <cellStyle name="_Multiple_Cost Calc_Meliadi SaRL 2 3" xfId="24525" xr:uid="{E6F9DA15-14A4-44D3-A3DB-C836FC19B3EE}"/>
    <cellStyle name="_Multiple_Cost Calc_Meliadi SaRL 3" xfId="24526" xr:uid="{317CA01D-9F00-44AD-80EA-14692B938F44}"/>
    <cellStyle name="_Multiple_Cost Calc_Meliadi SaRL 3 2" xfId="24527" xr:uid="{2892031A-E0D2-4E78-B23D-A561884CF2DA}"/>
    <cellStyle name="_Multiple_Cost Calc_Meliadi SaRL 4" xfId="24528" xr:uid="{F7BD075F-6386-4156-8ECE-F4E31B9A720B}"/>
    <cellStyle name="_Multiple_Cost Calc_Sheet1" xfId="24529" xr:uid="{30B604C4-4162-4405-AE84-7F364F83A44C}"/>
    <cellStyle name="_Multiple_Cost Calc_Sheet1 2" xfId="24530" xr:uid="{DCCB3CB2-78C0-465E-B423-E2DDA769E921}"/>
    <cellStyle name="_Multiple_Cost Calc_Sheet1 2 2" xfId="24531" xr:uid="{B256E509-331D-4484-B48D-EEC16D5B937D}"/>
    <cellStyle name="_Multiple_Cost Calc_Sheet1 2 2 2" xfId="24532" xr:uid="{121A309B-CE00-4098-8B3A-E26187E5B02A}"/>
    <cellStyle name="_Multiple_Cost Calc_Sheet1 2 3" xfId="24533" xr:uid="{E1333A09-E88B-49ED-96D7-E427529E7A39}"/>
    <cellStyle name="_Multiple_Cost Calc_Sheet1 3" xfId="24534" xr:uid="{219D3AD8-CBA5-41B6-8836-58D311C4EFCE}"/>
    <cellStyle name="_Multiple_Cost Calc_Sheet1 3 2" xfId="24535" xr:uid="{51AE8DED-3E50-40DE-969C-4C72B968C95C}"/>
    <cellStyle name="_Multiple_Cost Calc_Sheet1 4" xfId="24536" xr:uid="{B3871E4C-1AFF-4954-97AD-58CA3570ACB5}"/>
    <cellStyle name="_Multiple_Cost Calc_Template" xfId="24537" xr:uid="{53100311-3052-4957-8D9D-D250D24500E9}"/>
    <cellStyle name="_Multiple_Cost Calc_Template 2" xfId="24538" xr:uid="{687D8077-318E-4CFA-B49B-2479613D59F6}"/>
    <cellStyle name="_Multiple_Cost Calc_Template 2 2" xfId="24539" xr:uid="{9137A39E-912C-45EF-9AD1-66F5427F0507}"/>
    <cellStyle name="_Multiple_Cost Calc_Template 2 2 2" xfId="24540" xr:uid="{23764AF1-420B-4857-88CC-E707DBEDFF24}"/>
    <cellStyle name="_Multiple_Cost Calc_Template 2 3" xfId="24541" xr:uid="{8B1B2C95-5C2B-4FB6-A4E3-D4B2C8065829}"/>
    <cellStyle name="_Multiple_Cost Calc_Template 3" xfId="24542" xr:uid="{7C1285E4-DB3D-40C5-B6A9-28814A3C7035}"/>
    <cellStyle name="_Multiple_Cost Calc_Template 3 2" xfId="24543" xr:uid="{75FEB8CD-E410-4EAA-ADDC-D5A6AA0BF892}"/>
    <cellStyle name="_Multiple_Cost Calc_Template 4" xfId="24544" xr:uid="{D3933E50-253E-41A9-A691-FFDA0D0C7AA6}"/>
    <cellStyle name="_Multiple_dcf" xfId="24545" xr:uid="{1761EE4B-5BB6-44A4-BDA2-BA6AE9F777F6}"/>
    <cellStyle name="_Multiple_dcf 2" xfId="24546" xr:uid="{6F613B3F-88C8-4A75-BC8B-8A8E2AB6849E}"/>
    <cellStyle name="_Multiple_dcf 3" xfId="24547" xr:uid="{5979309A-A5A0-4E42-922E-C60EB546163A}"/>
    <cellStyle name="_Multiple_dcf_shadow publication 2010.12" xfId="24548" xr:uid="{851C344F-6D2E-48A1-940F-AC9F720B1367}"/>
    <cellStyle name="_Multiple_dcf_shadow publication 2010.12 2" xfId="24549" xr:uid="{9F79B1B9-7E1F-4225-8ACF-73ABC356EFF6}"/>
    <cellStyle name="_Multiple_dcf_Synthese cumul 300910" xfId="24550" xr:uid="{EC1A4F0A-4DD4-401D-A992-FEA21D38AF19}"/>
    <cellStyle name="_Multiple_dcf_Synthese cumul 300910 2" xfId="24551" xr:uid="{7FB14DC1-479D-442A-8E1C-1AF5E00F0ED2}"/>
    <cellStyle name="_Multiple_Exclusion Karma" xfId="24552" xr:uid="{9ECCEED0-B678-4FB9-B004-63613DB264DB}"/>
    <cellStyle name="_Multiple_Exposition des titres souverains (zone euro) au 31.12.2011 V4" xfId="24553" xr:uid="{D8D6F69A-9D51-4B64-9134-8004E8B77E31}"/>
    <cellStyle name="_Multiple_FCAR 364-day" xfId="24554" xr:uid="{2CF35F46-081F-445E-9901-54ED90613859}"/>
    <cellStyle name="_Multiple_FCAR 364-day 2" xfId="24555" xr:uid="{77507812-072B-4B0E-A3BB-8D6898CD78AA}"/>
    <cellStyle name="_Multiple_FCAR 364-day 2 2" xfId="24556" xr:uid="{8D1B5061-50B7-4EA9-BB2A-1CED1DA8B2A3}"/>
    <cellStyle name="_Multiple_FCAR 364-day 2 2 2" xfId="24557" xr:uid="{D3E91240-ECB1-44CB-BBAF-2DA1EC56DE31}"/>
    <cellStyle name="_Multiple_FCAR 364-day 2 3" xfId="24558" xr:uid="{0A3A9B13-C41E-4313-9310-8777639E1BEC}"/>
    <cellStyle name="_Multiple_FCAR 364-day 3" xfId="24559" xr:uid="{44E2333D-6B20-413D-8F68-AAB087F2DD19}"/>
    <cellStyle name="_Multiple_FCAR 364-day 3 2" xfId="24560" xr:uid="{02A6D777-C4DC-4DD0-96B8-560E7D484EE4}"/>
    <cellStyle name="_Multiple_FCAR 364-day 4" xfId="24561" xr:uid="{7999E2C1-AB4C-43DD-8C79-659D96D292B7}"/>
    <cellStyle name="_Multiple_FCAR 5-year" xfId="24562" xr:uid="{7AA772A0-1308-4138-A1A7-646B651EFE30}"/>
    <cellStyle name="_Multiple_FCAR 5-year 2" xfId="24563" xr:uid="{92217F87-9A4C-4461-A7E7-0FE54D76CE25}"/>
    <cellStyle name="_Multiple_FCAR 5-year 2 2" xfId="24564" xr:uid="{285F2003-F2EB-4BFE-8C47-C18B128DFDEB}"/>
    <cellStyle name="_Multiple_FCAR 5-year 2 2 2" xfId="24565" xr:uid="{611EA4C3-CC59-4BC5-8E9E-39C103513B9E}"/>
    <cellStyle name="_Multiple_FCAR 5-year 2 3" xfId="24566" xr:uid="{7E4A68CF-BD71-41E6-817A-7A5A804887E0}"/>
    <cellStyle name="_Multiple_FCAR 5-year 3" xfId="24567" xr:uid="{478F12FA-0D21-44E3-8A6C-D59475B43A3E}"/>
    <cellStyle name="_Multiple_FCAR 5-year 3 2" xfId="24568" xr:uid="{49F0AF5E-8085-4FF8-902A-0BC1286DC1D2}"/>
    <cellStyle name="_Multiple_FCAR 5-year 4" xfId="24569" xr:uid="{761F0D56-11D6-4E86-AA87-20F1C0DD076B}"/>
    <cellStyle name="_Multiple_FCC Zeus" xfId="24570" xr:uid="{8CEE4D0E-3773-4BFE-9B88-2831A7E0F52C}"/>
    <cellStyle name="_Multiple_FCC Zeus 2" xfId="24571" xr:uid="{AC51211E-90CA-42FA-AE62-03CB7179C401}"/>
    <cellStyle name="_Multiple_FCC Zeus 2 2" xfId="24572" xr:uid="{B67AC16E-A3C3-418E-9359-331869098672}"/>
    <cellStyle name="_Multiple_FCC Zeus 2 2 2" xfId="24573" xr:uid="{D34E414E-F26B-4DC1-AC6B-90BDBCAC9CA9}"/>
    <cellStyle name="_Multiple_FCC Zeus 2 3" xfId="24574" xr:uid="{19422990-0DE6-44C9-ACFB-B34A9F74B085}"/>
    <cellStyle name="_Multiple_FCC Zeus 3" xfId="24575" xr:uid="{D3B7D463-C62E-4896-AABE-139FE31AD035}"/>
    <cellStyle name="_Multiple_FCC Zeus 3 2" xfId="24576" xr:uid="{80CE3964-EDF9-46A2-90B0-BCE4CD4FEB90}"/>
    <cellStyle name="_Multiple_FCC Zeus 4" xfId="24577" xr:uid="{4817835C-4E61-41C4-A5A3-9E0EBF4FDB0E}"/>
    <cellStyle name="_Multiple_Flagstar 2007-1A C AF4" xfId="24578" xr:uid="{BB678064-A083-49DE-B3A5-305702B1F642}"/>
    <cellStyle name="_Multiple_Flagstar 2007-1A C AF4 2" xfId="24579" xr:uid="{41317F9F-56FE-473F-BE91-FBA4A7597CA8}"/>
    <cellStyle name="_Multiple_Flagstar 2007-1A C AF4 2 2" xfId="24580" xr:uid="{0B79B866-EA6F-411E-9FA2-0C51262F30A9}"/>
    <cellStyle name="_Multiple_Flagstar 2007-1A C AF4 2 2 2" xfId="24581" xr:uid="{725A9FF1-E9DC-48C2-95B9-BD106FA4FEBD}"/>
    <cellStyle name="_Multiple_Flagstar 2007-1A C AF4 2 3" xfId="24582" xr:uid="{3D3FE0B0-0D64-4E55-B954-514FF73449A7}"/>
    <cellStyle name="_Multiple_Flagstar 2007-1A C AF4 3" xfId="24583" xr:uid="{31A463BB-C271-49B1-95DF-2FA46796ECA2}"/>
    <cellStyle name="_Multiple_Flagstar 2007-1A C AF4 3 2" xfId="24584" xr:uid="{E0F5961B-C37F-4184-9EA7-9DB868846CA6}"/>
    <cellStyle name="_Multiple_Flagstar 2007-1A C AF4 4" xfId="24585" xr:uid="{8BED275E-12A1-44B4-B52F-335C292769EA}"/>
    <cellStyle name="_Multiple_Gerard 1 -20 " xfId="24586" xr:uid="{ABC39636-D86B-469B-BF82-3E8537B8DE90}"/>
    <cellStyle name="_Multiple_Gerard 1 -20  2" xfId="24587" xr:uid="{405D2BC0-FCA4-44EA-94D4-C9F98B705106}"/>
    <cellStyle name="_Multiple_Gerard 1 -20  2 2" xfId="24588" xr:uid="{02DC8928-7D29-4AE3-99CD-64C93355100F}"/>
    <cellStyle name="_Multiple_Gerard 1 -20  2 2 2" xfId="24589" xr:uid="{D7362FEC-CF0A-4275-8830-1ADC29341AC1}"/>
    <cellStyle name="_Multiple_Gerard 1 -20  2 3" xfId="24590" xr:uid="{A28CA992-28C2-4EC2-AA26-589938D60F81}"/>
    <cellStyle name="_Multiple_Gerard 1 -20  3" xfId="24591" xr:uid="{BFDB0349-043F-4FDA-806A-4F0672DC77E9}"/>
    <cellStyle name="_Multiple_Gerard 1 -20  3 2" xfId="24592" xr:uid="{DD14DFA1-233B-42FE-8E95-55D9148E1D5C}"/>
    <cellStyle name="_Multiple_Gerard 1 -20  4" xfId="24593" xr:uid="{46AB5DB9-B07D-4951-BF9B-9D6C412CED30}"/>
    <cellStyle name="_Multiple_Gerard 1 -20 _ABS Deal Tracer - Q3 2008" xfId="24594" xr:uid="{C1A103C1-070F-42AA-8CD0-3B5B8BDEBD9C}"/>
    <cellStyle name="_Multiple_Gerard 1 -20 _ABS Deal Tracer - Q3 2008 2" xfId="24595" xr:uid="{DB3E9415-BAF4-4202-B59B-178C8AFC8DF5}"/>
    <cellStyle name="_Multiple_Gerard 1 -20 _ABS Deal Tracer - Q3 2008 2 2" xfId="24596" xr:uid="{D941221A-BE80-4E96-8A29-DD49B104470B}"/>
    <cellStyle name="_Multiple_Gerard 1 -20 _ABS Deal Tracer - Q3 2008 2 2 2" xfId="24597" xr:uid="{D87D1F30-267A-490D-8F07-452D8ABBBFF0}"/>
    <cellStyle name="_Multiple_Gerard 1 -20 _ABS Deal Tracer - Q3 2008 2 3" xfId="24598" xr:uid="{253A7FDF-7C0A-4052-AFF1-E6E66AA5DDB5}"/>
    <cellStyle name="_Multiple_Gerard 1 -20 _ABS Deal Tracer - Q3 2008 3" xfId="24599" xr:uid="{47DCC9B8-EF38-4CA6-8A0A-C0450AD83A1D}"/>
    <cellStyle name="_Multiple_Gerard 1 -20 _ABS Deal Tracer - Q3 2008 3 2" xfId="24600" xr:uid="{3492C413-E1D4-49FA-94E0-2A8B8E76C77C}"/>
    <cellStyle name="_Multiple_Gerard 1 -20 _ABS Deal Tracer - Q3 2008 4" xfId="24601" xr:uid="{4EE80A13-EB90-443E-BC80-1D16CBAA1F81}"/>
    <cellStyle name="_Multiple_Gerard 1 -20 _Aerium - Chester" xfId="24602" xr:uid="{DEFF248C-E4F7-4FB5-90D7-7547BAC68FDB}"/>
    <cellStyle name="_Multiple_Gerard 1 -20 _Aerium - Chester 2" xfId="24603" xr:uid="{2DE5166A-D268-4841-BF4E-1FE5FDA19D88}"/>
    <cellStyle name="_Multiple_Gerard 1 -20 _Aerium - Chester 2 2" xfId="24604" xr:uid="{AC6FE907-015F-406F-8FDD-82DCDE3ABF8F}"/>
    <cellStyle name="_Multiple_Gerard 1 -20 _Aerium - Chester 2 2 2" xfId="24605" xr:uid="{49213CA4-34B0-4E20-94A8-7B1CDA30B1C5}"/>
    <cellStyle name="_Multiple_Gerard 1 -20 _Aerium - Chester 2 3" xfId="24606" xr:uid="{F3F9AA89-640C-4FEE-B5DF-6D4A2A7B8DC2}"/>
    <cellStyle name="_Multiple_Gerard 1 -20 _Aerium - Chester 3" xfId="24607" xr:uid="{2BB6354D-AC1C-48B9-A008-FA9D25255330}"/>
    <cellStyle name="_Multiple_Gerard 1 -20 _Aerium - Chester 3 2" xfId="24608" xr:uid="{16A7CFD8-0B8F-421D-B18B-4ED1403C1FC4}"/>
    <cellStyle name="_Multiple_Gerard 1 -20 _Aerium - Chester 4" xfId="24609" xr:uid="{C6928BBA-9B13-472B-B0D4-85D484C21CC3}"/>
    <cellStyle name="_Multiple_Gerard 1 -20 _Aerium - Mercoeur" xfId="24610" xr:uid="{9A8204F3-45BC-4F56-B2C6-AEF7FD4BBBB6}"/>
    <cellStyle name="_Multiple_Gerard 1 -20 _Aerium - Mercoeur 2" xfId="24611" xr:uid="{68AFE678-F057-4DB8-A213-5FC17BF74E4C}"/>
    <cellStyle name="_Multiple_Gerard 1 -20 _Aerium - Mercoeur 2 2" xfId="24612" xr:uid="{1041D328-64C7-4533-AA0F-53F6DE53E8FA}"/>
    <cellStyle name="_Multiple_Gerard 1 -20 _Aerium - Mercoeur 2 2 2" xfId="24613" xr:uid="{2C388A09-331D-408F-9460-A8A52E93854B}"/>
    <cellStyle name="_Multiple_Gerard 1 -20 _Aerium - Mercoeur 2 3" xfId="24614" xr:uid="{36C6A706-5A6C-46D8-AEEE-6E15E18E07F4}"/>
    <cellStyle name="_Multiple_Gerard 1 -20 _Aerium - Mercoeur 3" xfId="24615" xr:uid="{82337A87-57A4-4720-AEEB-5BDB142F9A30}"/>
    <cellStyle name="_Multiple_Gerard 1 -20 _Aerium - Mercoeur 3 2" xfId="24616" xr:uid="{64BB06F2-6762-48AF-943C-545B74F5BB24}"/>
    <cellStyle name="_Multiple_Gerard 1 -20 _Aerium - Mercoeur 4" xfId="24617" xr:uid="{FCC36376-4445-4322-B9AA-A56DFA2465D2}"/>
    <cellStyle name="_Multiple_Gerard 1 -20 _Babcock &amp; Brown Air Funding I" xfId="24618" xr:uid="{5B145394-0FD2-46FB-AD87-CD18815FA826}"/>
    <cellStyle name="_Multiple_Gerard 1 -20 _Babcock &amp; Brown Air Funding I 2" xfId="24619" xr:uid="{B74891B4-2E27-4201-AA64-D61830CB4375}"/>
    <cellStyle name="_Multiple_Gerard 1 -20 _Babcock &amp; Brown Air Funding I 2 2" xfId="24620" xr:uid="{29AE002A-D2DB-41FC-9A35-67A5B1CC2F89}"/>
    <cellStyle name="_Multiple_Gerard 1 -20 _Babcock &amp; Brown Air Funding I 2 2 2" xfId="24621" xr:uid="{57D1F93D-D7A5-412F-88E6-0346762A781B}"/>
    <cellStyle name="_Multiple_Gerard 1 -20 _Babcock &amp; Brown Air Funding I 2 3" xfId="24622" xr:uid="{92BED2BF-F8E7-48E7-AFDE-525B0B328243}"/>
    <cellStyle name="_Multiple_Gerard 1 -20 _Babcock &amp; Brown Air Funding I 3" xfId="24623" xr:uid="{DF77623C-7385-4CF1-9408-5AF3D690EA43}"/>
    <cellStyle name="_Multiple_Gerard 1 -20 _Babcock &amp; Brown Air Funding I 3 2" xfId="24624" xr:uid="{F520FC67-AE96-430E-A6E8-89FB681134C7}"/>
    <cellStyle name="_Multiple_Gerard 1 -20 _Babcock &amp; Brown Air Funding I 4" xfId="24625" xr:uid="{B39C94F7-404F-4F56-B0D5-9DF91C07B24E}"/>
    <cellStyle name="_Multiple_Gerard 1 -20 _FCAR 364-day" xfId="24626" xr:uid="{509FE6BF-D95E-485E-8FCC-8FB10F7098A8}"/>
    <cellStyle name="_Multiple_Gerard 1 -20 _FCAR 364-day 2" xfId="24627" xr:uid="{FCE57CF0-5CD5-4DC3-8F2D-65AEA60710A5}"/>
    <cellStyle name="_Multiple_Gerard 1 -20 _FCAR 364-day 2 2" xfId="24628" xr:uid="{E844CE35-5684-41F5-9CBA-8985C269BA32}"/>
    <cellStyle name="_Multiple_Gerard 1 -20 _FCAR 364-day 2 2 2" xfId="24629" xr:uid="{3A2891C8-2B61-4342-A8D6-72FFC895723C}"/>
    <cellStyle name="_Multiple_Gerard 1 -20 _FCAR 364-day 2 3" xfId="24630" xr:uid="{88A1DD69-C36C-4466-BB5B-79278514AA84}"/>
    <cellStyle name="_Multiple_Gerard 1 -20 _FCAR 364-day 3" xfId="24631" xr:uid="{915A66DC-BA41-40FA-B25A-D53D3324F422}"/>
    <cellStyle name="_Multiple_Gerard 1 -20 _FCAR 364-day 3 2" xfId="24632" xr:uid="{BED9E8E4-F011-45C0-9323-08F43675606D}"/>
    <cellStyle name="_Multiple_Gerard 1 -20 _FCAR 364-day 4" xfId="24633" xr:uid="{AE24330D-26FB-4B39-A726-46F0F837E467}"/>
    <cellStyle name="_Multiple_Gerard 1 -20 _FCAR 5-year" xfId="24634" xr:uid="{B2242D5D-48CB-4EA3-851B-3EF987540DAC}"/>
    <cellStyle name="_Multiple_Gerard 1 -20 _FCAR 5-year 2" xfId="24635" xr:uid="{5F1AD978-0C7E-42F7-88AD-1FE993A067FD}"/>
    <cellStyle name="_Multiple_Gerard 1 -20 _FCAR 5-year 2 2" xfId="24636" xr:uid="{66452B16-2761-4797-AE5B-4C17AD968828}"/>
    <cellStyle name="_Multiple_Gerard 1 -20 _FCAR 5-year 2 2 2" xfId="24637" xr:uid="{EEF1205F-46BF-4C33-99B9-191FAA2BE15F}"/>
    <cellStyle name="_Multiple_Gerard 1 -20 _FCAR 5-year 2 3" xfId="24638" xr:uid="{FD8D3776-0CCE-4BD2-A2A7-6E42CA7EB56F}"/>
    <cellStyle name="_Multiple_Gerard 1 -20 _FCAR 5-year 3" xfId="24639" xr:uid="{B4E82919-8F03-484E-B897-EC6D0EC786B8}"/>
    <cellStyle name="_Multiple_Gerard 1 -20 _FCAR 5-year 3 2" xfId="24640" xr:uid="{962E4F74-3305-46F2-859E-66A2F53F14F9}"/>
    <cellStyle name="_Multiple_Gerard 1 -20 _FCAR 5-year 4" xfId="24641" xr:uid="{91255320-AF80-4518-BF65-C9AF7FEE059A}"/>
    <cellStyle name="_Multiple_Gerard 1 -20 _FCC Zeus" xfId="24642" xr:uid="{3C9082DC-3ACC-4336-94D1-DE040B78DAF1}"/>
    <cellStyle name="_Multiple_Gerard 1 -20 _FCC Zeus 2" xfId="24643" xr:uid="{BFD88C85-021C-4B89-BFAD-DC29ECB54821}"/>
    <cellStyle name="_Multiple_Gerard 1 -20 _FCC Zeus 2 2" xfId="24644" xr:uid="{5973F4A8-98FA-405D-B47D-30DA5B6B1FE3}"/>
    <cellStyle name="_Multiple_Gerard 1 -20 _FCC Zeus 2 2 2" xfId="24645" xr:uid="{B4D1E0E9-6883-4BAD-B899-2BBB1725AE6B}"/>
    <cellStyle name="_Multiple_Gerard 1 -20 _FCC Zeus 2 3" xfId="24646" xr:uid="{F54524D9-257B-4368-BD73-BAEC4A467195}"/>
    <cellStyle name="_Multiple_Gerard 1 -20 _FCC Zeus 3" xfId="24647" xr:uid="{476C2963-1647-47A1-A698-5A76DCF4E068}"/>
    <cellStyle name="_Multiple_Gerard 1 -20 _FCC Zeus 3 2" xfId="24648" xr:uid="{6674ACE2-0892-490B-83F8-17F11A7D900F}"/>
    <cellStyle name="_Multiple_Gerard 1 -20 _FCC Zeus 4" xfId="24649" xr:uid="{A92B6394-EC10-432B-A742-F863E43D5117}"/>
    <cellStyle name="_Multiple_Gerard 1 -20 _Flagstar 2007-1A C AF4" xfId="24650" xr:uid="{78B49F7A-1A45-4891-9918-21A19EC5975C}"/>
    <cellStyle name="_Multiple_Gerard 1 -20 _Flagstar 2007-1A C AF4 2" xfId="24651" xr:uid="{976F57A7-E5D5-494A-A331-6DD1E78D3111}"/>
    <cellStyle name="_Multiple_Gerard 1 -20 _Flagstar 2007-1A C AF4 2 2" xfId="24652" xr:uid="{CAAB2FC6-DC76-4FA1-9319-D26B906C79DE}"/>
    <cellStyle name="_Multiple_Gerard 1 -20 _Flagstar 2007-1A C AF4 2 2 2" xfId="24653" xr:uid="{95B1A2D5-253C-4405-9E98-FECD733A0CEB}"/>
    <cellStyle name="_Multiple_Gerard 1 -20 _Flagstar 2007-1A C AF4 2 3" xfId="24654" xr:uid="{B545CE3A-A6E8-46E6-BE52-964AEB4EFDE1}"/>
    <cellStyle name="_Multiple_Gerard 1 -20 _Flagstar 2007-1A C AF4 3" xfId="24655" xr:uid="{B5E6454E-49D3-4042-9A18-06D8E43774AC}"/>
    <cellStyle name="_Multiple_Gerard 1 -20 _Flagstar 2007-1A C AF4 3 2" xfId="24656" xr:uid="{4F807730-884D-407B-9CAE-459F92F6BF8C}"/>
    <cellStyle name="_Multiple_Gerard 1 -20 _Flagstar 2007-1A C AF4 4" xfId="24657" xr:uid="{86BC1788-877E-4E4B-B08E-A0786014B24A}"/>
    <cellStyle name="_Multiple_Gerard 1 -20 _ItalFinance SV2" xfId="24658" xr:uid="{18606E53-3A4F-4BF7-82F7-B3B0F0E4BDFB}"/>
    <cellStyle name="_Multiple_Gerard 1 -20 _ItalFinance SV2 2" xfId="24659" xr:uid="{842657C5-0536-4F47-9619-AA65EAD337B7}"/>
    <cellStyle name="_Multiple_Gerard 1 -20 _ItalFinance SV2 2 2" xfId="24660" xr:uid="{EF47B19C-1729-4F6E-B742-1DE37F4504B8}"/>
    <cellStyle name="_Multiple_Gerard 1 -20 _ItalFinance SV2 2 2 2" xfId="24661" xr:uid="{136E10E7-93C6-4581-9216-7D83DEBD4522}"/>
    <cellStyle name="_Multiple_Gerard 1 -20 _ItalFinance SV2 2 3" xfId="24662" xr:uid="{D38CB230-F7E2-4991-BE02-41465F5C1A6C}"/>
    <cellStyle name="_Multiple_Gerard 1 -20 _ItalFinance SV2 3" xfId="24663" xr:uid="{3FBEB5D2-492D-4D2F-A1F0-8E0282470249}"/>
    <cellStyle name="_Multiple_Gerard 1 -20 _ItalFinance SV2 3 2" xfId="24664" xr:uid="{13EAF1FC-E698-40B1-B3ED-02DE1B4F19E8}"/>
    <cellStyle name="_Multiple_Gerard 1 -20 _ItalFinance SV2 4" xfId="24665" xr:uid="{377CDFEB-D6C2-48B8-8DB4-5D2276846349}"/>
    <cellStyle name="_Multiple_Gerard 1 -20 _Meliadi SaRL" xfId="24666" xr:uid="{D37EF372-5690-4770-A8BE-ACED7AAB2306}"/>
    <cellStyle name="_Multiple_Gerard 1 -20 _Meliadi SaRL 2" xfId="24667" xr:uid="{675DD644-8755-4D5A-A8B0-FD9BAFBEAC3F}"/>
    <cellStyle name="_Multiple_Gerard 1 -20 _Meliadi SaRL 2 2" xfId="24668" xr:uid="{225B19C9-5ED4-42C0-A6E6-D993CCB87A1D}"/>
    <cellStyle name="_Multiple_Gerard 1 -20 _Meliadi SaRL 2 2 2" xfId="24669" xr:uid="{49D93550-DF02-47FB-8A8F-163B6239681C}"/>
    <cellStyle name="_Multiple_Gerard 1 -20 _Meliadi SaRL 2 3" xfId="24670" xr:uid="{736CD1AA-374D-4B84-B7A7-854D66FBC999}"/>
    <cellStyle name="_Multiple_Gerard 1 -20 _Meliadi SaRL 3" xfId="24671" xr:uid="{5221B513-1E3C-49C9-B736-3BDE4A593AAD}"/>
    <cellStyle name="_Multiple_Gerard 1 -20 _Meliadi SaRL 3 2" xfId="24672" xr:uid="{847408D6-B3D1-4C09-881A-2FC81A884D67}"/>
    <cellStyle name="_Multiple_Gerard 1 -20 _Meliadi SaRL 4" xfId="24673" xr:uid="{491B3E5C-D2D9-4B7E-B8F8-ABB1917419DB}"/>
    <cellStyle name="_Multiple_Gerard 1 -20 _Sheet1" xfId="24674" xr:uid="{7455C048-4E0F-4B32-BCE3-C03A51EF03DA}"/>
    <cellStyle name="_Multiple_Gerard 1 -20 _Sheet1 2" xfId="24675" xr:uid="{8D33F457-8E35-4962-8877-F0EC9751B049}"/>
    <cellStyle name="_Multiple_Gerard 1 -20 _Sheet1 2 2" xfId="24676" xr:uid="{08668AF9-A1B1-476C-8A2C-3DA699806F2E}"/>
    <cellStyle name="_Multiple_Gerard 1 -20 _Sheet1 2 2 2" xfId="24677" xr:uid="{36A8913E-2915-4A21-83DD-CFC5E10497A8}"/>
    <cellStyle name="_Multiple_Gerard 1 -20 _Sheet1 2 3" xfId="24678" xr:uid="{B77A2ED0-1949-489E-92E2-9136EF2C93A7}"/>
    <cellStyle name="_Multiple_Gerard 1 -20 _Sheet1 3" xfId="24679" xr:uid="{7692C708-F29D-403B-B5ED-1A5175F6F40C}"/>
    <cellStyle name="_Multiple_Gerard 1 -20 _Sheet1 3 2" xfId="24680" xr:uid="{ABA696F9-F539-4E17-940F-FDCF49B24348}"/>
    <cellStyle name="_Multiple_Gerard 1 -20 _Sheet1 4" xfId="24681" xr:uid="{F89DE4B2-2F90-4B68-92E8-BA0C17E11D1B}"/>
    <cellStyle name="_Multiple_Gerard 1 -20 _Template" xfId="24682" xr:uid="{3D0DE390-97FF-4272-B4E1-7023BED737B5}"/>
    <cellStyle name="_Multiple_Gerard 1 -20 _Template 2" xfId="24683" xr:uid="{D05F1020-C2B4-4197-9277-C34B21895BE9}"/>
    <cellStyle name="_Multiple_Gerard 1 -20 _Template 2 2" xfId="24684" xr:uid="{596B9214-B0C4-4155-89B1-CC8D2DC152B7}"/>
    <cellStyle name="_Multiple_Gerard 1 -20 _Template 2 2 2" xfId="24685" xr:uid="{49A08253-8AE5-46F8-AF5F-FF2BAF62459B}"/>
    <cellStyle name="_Multiple_Gerard 1 -20 _Template 2 3" xfId="24686" xr:uid="{30425B71-316A-42ED-B33F-BD07B4B017AB}"/>
    <cellStyle name="_Multiple_Gerard 1 -20 _Template 3" xfId="24687" xr:uid="{2E48E99C-2F81-4DE4-A281-0D739D85D72D}"/>
    <cellStyle name="_Multiple_Gerard 1 -20 _Template 3 2" xfId="24688" xr:uid="{CF7F4F78-BFEC-4D34-A445-CB9C08583FD3}"/>
    <cellStyle name="_Multiple_Gerard 1 -20 _Template 4" xfId="24689" xr:uid="{80050E7B-24A8-4602-8857-B63B48DEFDCF}"/>
    <cellStyle name="_Multiple_ItalFinance SV2" xfId="24690" xr:uid="{DF5EF530-68AF-4DC9-B884-4438BF47C469}"/>
    <cellStyle name="_Multiple_ItalFinance SV2 2" xfId="24691" xr:uid="{7CC840D7-947F-4AA7-9AA9-1384E4CB1735}"/>
    <cellStyle name="_Multiple_ItalFinance SV2 2 2" xfId="24692" xr:uid="{ED83662F-129A-45D1-92AA-59FE2F84EECD}"/>
    <cellStyle name="_Multiple_ItalFinance SV2 2 2 2" xfId="24693" xr:uid="{47A2D87A-E69E-45F7-9BD0-6465834A4F51}"/>
    <cellStyle name="_Multiple_ItalFinance SV2 2 3" xfId="24694" xr:uid="{9DFA4D9E-EE31-4782-B525-B01669CFB342}"/>
    <cellStyle name="_Multiple_ItalFinance SV2 3" xfId="24695" xr:uid="{0E86A826-9BD8-4B35-9D63-B68E3AD46933}"/>
    <cellStyle name="_Multiple_ItalFinance SV2 3 2" xfId="24696" xr:uid="{6CE7FBF7-EA2F-45F2-898C-764427BA76B3}"/>
    <cellStyle name="_Multiple_ItalFinance SV2 4" xfId="24697" xr:uid="{6644AB08-41FB-4F0B-8970-314D4FFA8290}"/>
    <cellStyle name="_Multiple_LBO (Post IM)" xfId="24698" xr:uid="{6B981EB8-9F61-4997-B7C8-6861FC61ABFA}"/>
    <cellStyle name="_Multiple_LBO (Post IM) 2" xfId="24699" xr:uid="{2964B9E8-4AF1-4654-BFAE-BBCA34147DBB}"/>
    <cellStyle name="_Multiple_LBO (Post IM) 3" xfId="24700" xr:uid="{EC1363A6-07D5-41E9-954D-0C69AC6D6A57}"/>
    <cellStyle name="_Multiple_LBO (Post IM)_shadow publication 2010.12" xfId="24701" xr:uid="{3193B60D-7B1B-47EC-AF18-BAFC04C24259}"/>
    <cellStyle name="_Multiple_LBO (Post IM)_shadow publication 2010.12 2" xfId="24702" xr:uid="{6F49CCAC-40E1-48A2-B09C-09EE0E1DF2A2}"/>
    <cellStyle name="_Multiple_LBO (Post IM)_Synthese cumul 300910" xfId="24703" xr:uid="{23A55406-5009-4EC5-82CA-58D844CA779A}"/>
    <cellStyle name="_Multiple_LBO (Post IM)_Synthese cumul 300910 2" xfId="24704" xr:uid="{81FE4DC6-126A-45EB-ADC3-FA836591739E}"/>
    <cellStyle name="_Multiple_Meliadi SaRL" xfId="24705" xr:uid="{C17FC41D-A954-4F82-A970-5633C92CEA52}"/>
    <cellStyle name="_Multiple_Meliadi SaRL 2" xfId="24706" xr:uid="{344437E8-E51D-42AB-9449-4D1DEB1F2931}"/>
    <cellStyle name="_Multiple_Meliadi SaRL 2 2" xfId="24707" xr:uid="{EC3A415E-6F0E-4189-BD68-DAC751955452}"/>
    <cellStyle name="_Multiple_Meliadi SaRL 2 2 2" xfId="24708" xr:uid="{655E2B46-B4D1-4F56-9C8E-AF6314D50805}"/>
    <cellStyle name="_Multiple_Meliadi SaRL 2 3" xfId="24709" xr:uid="{58ACA262-6996-4386-A887-F9B1EBADF42C}"/>
    <cellStyle name="_Multiple_Meliadi SaRL 3" xfId="24710" xr:uid="{0C7DCE6C-3B94-4495-AB71-822FB6FD15A3}"/>
    <cellStyle name="_Multiple_Meliadi SaRL 3 2" xfId="24711" xr:uid="{94327FD5-27CF-464D-855F-4858855B89C4}"/>
    <cellStyle name="_Multiple_Meliadi SaRL 4" xfId="24712" xr:uid="{A8EF30F0-F3BE-484C-9EFD-A9D12C723476}"/>
    <cellStyle name="_Multiple_Prepayment-WAL Assumptions" xfId="24713" xr:uid="{F8A33D7F-642F-4841-97E5-5683EF802BB9}"/>
    <cellStyle name="_Multiple_RApres 4.02.02" xfId="24714" xr:uid="{64005E45-47FA-4737-B9E5-87B0E99249E1}"/>
    <cellStyle name="_Multiple_shadow publication 2010.12" xfId="24715" xr:uid="{B437D4C1-492C-4E36-9615-AD041F39A01F}"/>
    <cellStyle name="_Multiple_shadow publication 2010.12 2" xfId="24716" xr:uid="{F4CB0325-54AF-4B65-95DE-3F7BCBC7B16D}"/>
    <cellStyle name="_Multiple_Sheet1" xfId="24717" xr:uid="{3C6A1B81-FDF7-4DEE-90F4-57461229D0C8}"/>
    <cellStyle name="_Multiple_Sheet1 2" xfId="24718" xr:uid="{B24B4961-EB3D-4C4C-A770-6609B37FAB75}"/>
    <cellStyle name="_Multiple_Sheet1 2 2" xfId="24719" xr:uid="{8A488C03-6799-4F5A-BF05-2769C6FC0AFE}"/>
    <cellStyle name="_Multiple_Sheet1 2 2 2" xfId="24720" xr:uid="{586B83B2-EBDB-4A8F-B594-A3520DE5EAEA}"/>
    <cellStyle name="_Multiple_Sheet1 2 3" xfId="24721" xr:uid="{3D481A63-C818-407C-ACCE-A79321CF0B76}"/>
    <cellStyle name="_Multiple_Sheet1 3" xfId="24722" xr:uid="{B6586C21-172D-49F3-8E3B-6196042F5FEC}"/>
    <cellStyle name="_Multiple_Sheet1 3 2" xfId="24723" xr:uid="{CAF29474-AB49-403E-98F8-C8E241B2AB31}"/>
    <cellStyle name="_Multiple_Sheet1 4" xfId="24724" xr:uid="{93EA03C7-1544-4E73-9EF1-FCE64FEED5B5}"/>
    <cellStyle name="_Multiple_Synthese cumul 300910" xfId="24725" xr:uid="{5C626802-1C46-495D-9276-F828439D46C5}"/>
    <cellStyle name="_Multiple_Synthese cumul 300910 2" xfId="24726" xr:uid="{B76C772E-10E5-4922-A388-04F36AE8B21C}"/>
    <cellStyle name="_Multiple_Template" xfId="24727" xr:uid="{70778DEA-213A-4F7C-AB3D-8FBF08EC0669}"/>
    <cellStyle name="_Multiple_Template 2" xfId="24728" xr:uid="{39E5B6AD-48C2-4970-AC75-9B781FB21835}"/>
    <cellStyle name="_Multiple_Template 2 2" xfId="24729" xr:uid="{DA145508-0934-4B82-BFDF-1AD45E4E28EF}"/>
    <cellStyle name="_Multiple_Template 2 2 2" xfId="24730" xr:uid="{75F81CBB-8430-49E0-A6AA-489E3652A773}"/>
    <cellStyle name="_Multiple_Template 2 3" xfId="24731" xr:uid="{4533C956-C5CE-4420-9118-8E60A3AE2EC8}"/>
    <cellStyle name="_Multiple_Template 3" xfId="24732" xr:uid="{2596C8CE-9059-46B8-AD55-14467D5769AA}"/>
    <cellStyle name="_Multiple_Template 3 2" xfId="24733" xr:uid="{CA3E90FB-26ED-4B0B-9B0B-6DFD6C3C51A6}"/>
    <cellStyle name="_Multiple_Template 4" xfId="24734" xr:uid="{5BD77D88-CC00-4096-B84E-161D038017F2}"/>
    <cellStyle name="_Multiple_Tenants &amp; Costs" xfId="24735" xr:uid="{5BEEFB00-D1DE-44E9-A020-0DD2AC2BC2E4}"/>
    <cellStyle name="_Multiple_Tenants &amp; Costs 2" xfId="24736" xr:uid="{1CE83C13-D254-40FD-94D3-D45981A75BCD}"/>
    <cellStyle name="_Multiple_Tenants &amp; Costs 2 2" xfId="24737" xr:uid="{2B1C86DC-B500-49C1-A9AC-EB626A60E83A}"/>
    <cellStyle name="_Multiple_Tenants &amp; Costs 2 2 2" xfId="24738" xr:uid="{B01C8639-A2BD-4F35-92FA-1E07D86C5195}"/>
    <cellStyle name="_Multiple_Tenants &amp; Costs 2 3" xfId="24739" xr:uid="{85F4C13C-0A4F-4F54-BC85-0D2ACA871028}"/>
    <cellStyle name="_Multiple_Tenants &amp; Costs 3" xfId="24740" xr:uid="{04FF0FA1-08A1-45E7-861D-ECCD8C2A4BDF}"/>
    <cellStyle name="_Multiple_Tenants &amp; Costs 3 2" xfId="24741" xr:uid="{0E6D8FCC-CA28-4C21-8C0E-8CDAEC14B22E}"/>
    <cellStyle name="_Multiple_Tenants &amp; Costs 4" xfId="24742" xr:uid="{DC20EC7D-10A7-403D-AC18-B10A2AFD9E3B}"/>
    <cellStyle name="_Multiple_Tenants &amp; Costs_ABS Deal Tracer - Q3 2008" xfId="24743" xr:uid="{5E6FE104-9AD2-4542-A055-59722E0AF247}"/>
    <cellStyle name="_Multiple_Tenants &amp; Costs_ABS Deal Tracer - Q3 2008 2" xfId="24744" xr:uid="{5FDE3177-4B65-4E3B-A8A9-68A94D266D62}"/>
    <cellStyle name="_Multiple_Tenants &amp; Costs_ABS Deal Tracer - Q3 2008 2 2" xfId="24745" xr:uid="{4ECB2AB1-F3E4-40E9-AFCA-95B0CF62D288}"/>
    <cellStyle name="_Multiple_Tenants &amp; Costs_ABS Deal Tracer - Q3 2008 2 2 2" xfId="24746" xr:uid="{7F56378F-2E01-4F8E-B7DF-041214036C1A}"/>
    <cellStyle name="_Multiple_Tenants &amp; Costs_ABS Deal Tracer - Q3 2008 2 3" xfId="24747" xr:uid="{D648D6CB-AD37-4C97-896A-72514ADEF66B}"/>
    <cellStyle name="_Multiple_Tenants &amp; Costs_ABS Deal Tracer - Q3 2008 3" xfId="24748" xr:uid="{D8D96432-B91F-4873-8095-72AEEDA07C2A}"/>
    <cellStyle name="_Multiple_Tenants &amp; Costs_ABS Deal Tracer - Q3 2008 3 2" xfId="24749" xr:uid="{F726E796-39C5-406C-9B72-14E4DA65C4D1}"/>
    <cellStyle name="_Multiple_Tenants &amp; Costs_ABS Deal Tracer - Q3 2008 4" xfId="24750" xr:uid="{2A485AB0-88CC-43C4-8AB8-53153A5B3C47}"/>
    <cellStyle name="_Multiple_Tenants &amp; Costs_Aerium - Chester" xfId="24751" xr:uid="{E8CF9957-89C4-4A0C-9CA3-6F517463010F}"/>
    <cellStyle name="_Multiple_Tenants &amp; Costs_Aerium - Chester 2" xfId="24752" xr:uid="{83DAD3F3-7CAE-4D32-9F9A-50C7ADB69C77}"/>
    <cellStyle name="_Multiple_Tenants &amp; Costs_Aerium - Chester 2 2" xfId="24753" xr:uid="{728E6DFB-6E50-444B-AB22-21A103E64651}"/>
    <cellStyle name="_Multiple_Tenants &amp; Costs_Aerium - Chester 2 2 2" xfId="24754" xr:uid="{8E73DAAA-67F0-42B1-AD35-D9FD20B7ECCC}"/>
    <cellStyle name="_Multiple_Tenants &amp; Costs_Aerium - Chester 2 3" xfId="24755" xr:uid="{48B1F6FE-F193-48F0-BDFF-C4D72E8AB9A5}"/>
    <cellStyle name="_Multiple_Tenants &amp; Costs_Aerium - Chester 3" xfId="24756" xr:uid="{4E986D2F-F9DF-4A74-8879-D7A074E197CD}"/>
    <cellStyle name="_Multiple_Tenants &amp; Costs_Aerium - Chester 3 2" xfId="24757" xr:uid="{51B99020-2269-4A58-8C4F-3D84F17182A3}"/>
    <cellStyle name="_Multiple_Tenants &amp; Costs_Aerium - Chester 4" xfId="24758" xr:uid="{86AB8942-F336-45A0-8CAE-4DB0599AC6DA}"/>
    <cellStyle name="_Multiple_Tenants &amp; Costs_Aerium - Mercoeur" xfId="24759" xr:uid="{D36CC1EB-0DFD-4BAA-AEC6-0CA94BB199F3}"/>
    <cellStyle name="_Multiple_Tenants &amp; Costs_Aerium - Mercoeur 2" xfId="24760" xr:uid="{39F84418-0DAA-492D-A50F-002826D3F7F9}"/>
    <cellStyle name="_Multiple_Tenants &amp; Costs_Aerium - Mercoeur 2 2" xfId="24761" xr:uid="{3B0A4824-EE10-41E4-A13F-9F4CAC12D027}"/>
    <cellStyle name="_Multiple_Tenants &amp; Costs_Aerium - Mercoeur 2 2 2" xfId="24762" xr:uid="{EAB18E87-D4D1-4447-97DA-4EBB9899EF19}"/>
    <cellStyle name="_Multiple_Tenants &amp; Costs_Aerium - Mercoeur 2 3" xfId="24763" xr:uid="{00B0C5EE-6DFA-464D-9D1F-D6332B929129}"/>
    <cellStyle name="_Multiple_Tenants &amp; Costs_Aerium - Mercoeur 3" xfId="24764" xr:uid="{9F0C0E80-CCC6-4014-87AF-99F696AEEA67}"/>
    <cellStyle name="_Multiple_Tenants &amp; Costs_Aerium - Mercoeur 3 2" xfId="24765" xr:uid="{ADBC848C-4204-4F7F-8704-A6FB83168EE6}"/>
    <cellStyle name="_Multiple_Tenants &amp; Costs_Aerium - Mercoeur 4" xfId="24766" xr:uid="{9422E036-AFDB-4A7B-9484-1B00A4404726}"/>
    <cellStyle name="_Multiple_Tenants &amp; Costs_Babcock &amp; Brown Air Funding I" xfId="24767" xr:uid="{B725DFB8-DB0F-44FD-866E-30603FFBC582}"/>
    <cellStyle name="_Multiple_Tenants &amp; Costs_Babcock &amp; Brown Air Funding I 2" xfId="24768" xr:uid="{90914414-8C0D-411B-BAB6-56554615AC34}"/>
    <cellStyle name="_Multiple_Tenants &amp; Costs_Babcock &amp; Brown Air Funding I 2 2" xfId="24769" xr:uid="{3DD3CCF1-8F91-4D08-ADF0-8FB03B00270B}"/>
    <cellStyle name="_Multiple_Tenants &amp; Costs_Babcock &amp; Brown Air Funding I 2 2 2" xfId="24770" xr:uid="{2C731AE6-A6FB-4AAF-AC45-663CC07E5740}"/>
    <cellStyle name="_Multiple_Tenants &amp; Costs_Babcock &amp; Brown Air Funding I 2 3" xfId="24771" xr:uid="{5F1C0EB3-9925-4A1B-AB0D-076FFF1E376C}"/>
    <cellStyle name="_Multiple_Tenants &amp; Costs_Babcock &amp; Brown Air Funding I 3" xfId="24772" xr:uid="{E06A0D02-5C0A-4393-9EC9-B440C10ECD5D}"/>
    <cellStyle name="_Multiple_Tenants &amp; Costs_Babcock &amp; Brown Air Funding I 3 2" xfId="24773" xr:uid="{F78BAF1F-76FA-4A85-BD83-34FC9BF2D06D}"/>
    <cellStyle name="_Multiple_Tenants &amp; Costs_Babcock &amp; Brown Air Funding I 4" xfId="24774" xr:uid="{03E358D5-ABE1-4E61-8859-EDBC19A529D7}"/>
    <cellStyle name="_Multiple_Tenants &amp; Costs_FCAR 364-day" xfId="24775" xr:uid="{E4F17FEB-34B0-489C-A737-DADC235BF394}"/>
    <cellStyle name="_Multiple_Tenants &amp; Costs_FCAR 364-day 2" xfId="24776" xr:uid="{D783C9F6-5811-49B0-8DCD-EEE13ED87118}"/>
    <cellStyle name="_Multiple_Tenants &amp; Costs_FCAR 364-day 2 2" xfId="24777" xr:uid="{7ACFCC16-E1B0-4979-9BFE-47128AADF0CD}"/>
    <cellStyle name="_Multiple_Tenants &amp; Costs_FCAR 364-day 2 2 2" xfId="24778" xr:uid="{8DA8E7A5-0F82-470A-94FC-F4280E241DC2}"/>
    <cellStyle name="_Multiple_Tenants &amp; Costs_FCAR 364-day 2 3" xfId="24779" xr:uid="{0F4C0905-573B-4AA4-B297-5FD6AFFF2BED}"/>
    <cellStyle name="_Multiple_Tenants &amp; Costs_FCAR 364-day 3" xfId="24780" xr:uid="{70687E2F-5D46-4810-BE3C-52294FB643B9}"/>
    <cellStyle name="_Multiple_Tenants &amp; Costs_FCAR 364-day 3 2" xfId="24781" xr:uid="{F817E09E-0C3A-4C9F-806E-D7ED7DA35F9D}"/>
    <cellStyle name="_Multiple_Tenants &amp; Costs_FCAR 364-day 4" xfId="24782" xr:uid="{EA799113-FD02-43C1-A3D2-758F3E418885}"/>
    <cellStyle name="_Multiple_Tenants &amp; Costs_FCAR 5-year" xfId="24783" xr:uid="{71952E76-C1D7-4F52-9350-00060E6B0C66}"/>
    <cellStyle name="_Multiple_Tenants &amp; Costs_FCAR 5-year 2" xfId="24784" xr:uid="{BFC450CE-A8DA-4017-A796-F90F44B9A40F}"/>
    <cellStyle name="_Multiple_Tenants &amp; Costs_FCAR 5-year 2 2" xfId="24785" xr:uid="{57BE8D88-379C-4353-AAAA-A1599971DC6E}"/>
    <cellStyle name="_Multiple_Tenants &amp; Costs_FCAR 5-year 2 2 2" xfId="24786" xr:uid="{84D90B8A-1CEB-43EA-8C1F-61A4BC803B1F}"/>
    <cellStyle name="_Multiple_Tenants &amp; Costs_FCAR 5-year 2 3" xfId="24787" xr:uid="{395E8097-9AA0-4A67-9FB4-779336645E06}"/>
    <cellStyle name="_Multiple_Tenants &amp; Costs_FCAR 5-year 3" xfId="24788" xr:uid="{C23C484B-FB89-450E-80FF-0AC50B01F70D}"/>
    <cellStyle name="_Multiple_Tenants &amp; Costs_FCAR 5-year 3 2" xfId="24789" xr:uid="{DEBF48CB-0515-47FF-B1AB-D9F2ECD2A1E7}"/>
    <cellStyle name="_Multiple_Tenants &amp; Costs_FCAR 5-year 4" xfId="24790" xr:uid="{7C7027E5-66E1-474D-949B-0AB7531C85C2}"/>
    <cellStyle name="_Multiple_Tenants &amp; Costs_FCC Zeus" xfId="24791" xr:uid="{411329C3-55C7-48F5-BCAD-F2CB1E3C23D5}"/>
    <cellStyle name="_Multiple_Tenants &amp; Costs_FCC Zeus 2" xfId="24792" xr:uid="{3B4C7047-6495-46FF-B036-BB7F2C27F22F}"/>
    <cellStyle name="_Multiple_Tenants &amp; Costs_FCC Zeus 2 2" xfId="24793" xr:uid="{AB70E5B7-37B7-47F2-8924-C6CF3B877E64}"/>
    <cellStyle name="_Multiple_Tenants &amp; Costs_FCC Zeus 2 2 2" xfId="24794" xr:uid="{9505C97A-6625-4E3C-9749-0960F098704B}"/>
    <cellStyle name="_Multiple_Tenants &amp; Costs_FCC Zeus 2 3" xfId="24795" xr:uid="{4563CAF7-6920-48F8-989D-2A6B7FC48F2E}"/>
    <cellStyle name="_Multiple_Tenants &amp; Costs_FCC Zeus 3" xfId="24796" xr:uid="{16B02981-7E43-46E1-8481-3250BDDDC9C1}"/>
    <cellStyle name="_Multiple_Tenants &amp; Costs_FCC Zeus 3 2" xfId="24797" xr:uid="{05E502E7-54D4-4AAA-ABDC-0BC30E1C3CE2}"/>
    <cellStyle name="_Multiple_Tenants &amp; Costs_FCC Zeus 4" xfId="24798" xr:uid="{B2FC8BC9-116C-4740-AFAE-700FF32239CD}"/>
    <cellStyle name="_Multiple_Tenants &amp; Costs_Flagstar 2007-1A C AF4" xfId="24799" xr:uid="{81E85190-23E4-4EAC-8732-C55EE6123834}"/>
    <cellStyle name="_Multiple_Tenants &amp; Costs_Flagstar 2007-1A C AF4 2" xfId="24800" xr:uid="{D04B8B30-755A-42D0-AC9C-25DD9AB6E91D}"/>
    <cellStyle name="_Multiple_Tenants &amp; Costs_Flagstar 2007-1A C AF4 2 2" xfId="24801" xr:uid="{7756E807-A101-4531-95DD-87235D34E7C7}"/>
    <cellStyle name="_Multiple_Tenants &amp; Costs_Flagstar 2007-1A C AF4 2 2 2" xfId="24802" xr:uid="{0D224E84-D320-4418-990C-27A48858246A}"/>
    <cellStyle name="_Multiple_Tenants &amp; Costs_Flagstar 2007-1A C AF4 2 3" xfId="24803" xr:uid="{D2D72F65-22BF-4FDD-A9E0-3D7E58F5CA9D}"/>
    <cellStyle name="_Multiple_Tenants &amp; Costs_Flagstar 2007-1A C AF4 3" xfId="24804" xr:uid="{5213791B-6708-4FA9-AD13-5D279C78E2C7}"/>
    <cellStyle name="_Multiple_Tenants &amp; Costs_Flagstar 2007-1A C AF4 3 2" xfId="24805" xr:uid="{79FAA038-A60B-42CE-998D-C6BAB7BA093E}"/>
    <cellStyle name="_Multiple_Tenants &amp; Costs_Flagstar 2007-1A C AF4 4" xfId="24806" xr:uid="{4790D198-DF9C-41E7-B1E9-A5ECB67F8961}"/>
    <cellStyle name="_Multiple_Tenants &amp; Costs_ItalFinance SV2" xfId="24807" xr:uid="{C1190C36-7F02-4849-8FAB-1EBCF2AC5D9F}"/>
    <cellStyle name="_Multiple_Tenants &amp; Costs_ItalFinance SV2 2" xfId="24808" xr:uid="{03EAC612-0CE6-41FD-8B91-0F1E6CF24A8C}"/>
    <cellStyle name="_Multiple_Tenants &amp; Costs_ItalFinance SV2 2 2" xfId="24809" xr:uid="{D63081F1-FB85-4307-B3DF-1F1B551C8353}"/>
    <cellStyle name="_Multiple_Tenants &amp; Costs_ItalFinance SV2 2 2 2" xfId="24810" xr:uid="{F09011A5-BED3-4796-8D5B-D9AFBB6D98A3}"/>
    <cellStyle name="_Multiple_Tenants &amp; Costs_ItalFinance SV2 2 3" xfId="24811" xr:uid="{36D8E6A1-6CC2-438A-BD36-E8A8B12F19C8}"/>
    <cellStyle name="_Multiple_Tenants &amp; Costs_ItalFinance SV2 3" xfId="24812" xr:uid="{9A1B925A-5EF7-4CC3-A154-A8255E4FB01F}"/>
    <cellStyle name="_Multiple_Tenants &amp; Costs_ItalFinance SV2 3 2" xfId="24813" xr:uid="{B6402DAE-0547-4685-897E-F8F56E01C5FA}"/>
    <cellStyle name="_Multiple_Tenants &amp; Costs_ItalFinance SV2 4" xfId="24814" xr:uid="{773B4A26-0E84-4BC6-89FB-EBA83CC7B9DC}"/>
    <cellStyle name="_Multiple_Tenants &amp; Costs_Meliadi SaRL" xfId="24815" xr:uid="{96BEB8DF-1D34-42FB-9E5B-93480D0F90F8}"/>
    <cellStyle name="_Multiple_Tenants &amp; Costs_Meliadi SaRL 2" xfId="24816" xr:uid="{732227B2-9A36-4AAF-BBCE-F430B000087C}"/>
    <cellStyle name="_Multiple_Tenants &amp; Costs_Meliadi SaRL 2 2" xfId="24817" xr:uid="{B15F0C6E-A9EF-43EE-9EAF-A62F666A66FB}"/>
    <cellStyle name="_Multiple_Tenants &amp; Costs_Meliadi SaRL 2 2 2" xfId="24818" xr:uid="{09350FBE-B884-4810-9BBE-8226C49F1EDA}"/>
    <cellStyle name="_Multiple_Tenants &amp; Costs_Meliadi SaRL 2 3" xfId="24819" xr:uid="{97D75FF1-B942-4BDB-BE0B-5DF74C35F587}"/>
    <cellStyle name="_Multiple_Tenants &amp; Costs_Meliadi SaRL 3" xfId="24820" xr:uid="{A77AF3E2-0F28-4721-AA7D-AE0306566A23}"/>
    <cellStyle name="_Multiple_Tenants &amp; Costs_Meliadi SaRL 3 2" xfId="24821" xr:uid="{AF0F59FA-2C96-490E-B5BA-6AEAA74DAC62}"/>
    <cellStyle name="_Multiple_Tenants &amp; Costs_Meliadi SaRL 4" xfId="24822" xr:uid="{63054EF0-16AE-43DA-B0CC-DDE3FC7D58DC}"/>
    <cellStyle name="_Multiple_Tenants &amp; Costs_Sheet1" xfId="24823" xr:uid="{1AA2585D-3484-416D-B0CB-8162A48BF61C}"/>
    <cellStyle name="_Multiple_Tenants &amp; Costs_Sheet1 2" xfId="24824" xr:uid="{74EDD4DF-9073-4456-A36D-889D0F6826EF}"/>
    <cellStyle name="_Multiple_Tenants &amp; Costs_Sheet1 2 2" xfId="24825" xr:uid="{91C8DEDD-6736-43B7-A20D-D8BD5D0966DE}"/>
    <cellStyle name="_Multiple_Tenants &amp; Costs_Sheet1 2 2 2" xfId="24826" xr:uid="{08780FE7-5125-4F6D-8653-8A2482B6E303}"/>
    <cellStyle name="_Multiple_Tenants &amp; Costs_Sheet1 2 3" xfId="24827" xr:uid="{B3A98B1E-7F55-4D1B-AEC6-2358EA6346C8}"/>
    <cellStyle name="_Multiple_Tenants &amp; Costs_Sheet1 3" xfId="24828" xr:uid="{2FE5808B-6BFE-4A78-A2B8-641359E21489}"/>
    <cellStyle name="_Multiple_Tenants &amp; Costs_Sheet1 3 2" xfId="24829" xr:uid="{4CA63A08-BE5E-47D8-9A61-47396FD154FA}"/>
    <cellStyle name="_Multiple_Tenants &amp; Costs_Sheet1 4" xfId="24830" xr:uid="{9DAA3071-78E8-40BE-B7C1-6C281ED75B8D}"/>
    <cellStyle name="_Multiple_Tenants &amp; Costs_Template" xfId="24831" xr:uid="{038027C0-50A6-45B9-AC2B-A578BA1D8040}"/>
    <cellStyle name="_Multiple_Tenants &amp; Costs_Template 2" xfId="24832" xr:uid="{39D326CA-6AC9-4238-9CC8-53FFA156050E}"/>
    <cellStyle name="_Multiple_Tenants &amp; Costs_Template 2 2" xfId="24833" xr:uid="{4339FB11-3193-4860-AFCC-D8C889B8DCC0}"/>
    <cellStyle name="_Multiple_Tenants &amp; Costs_Template 2 2 2" xfId="24834" xr:uid="{9DC4CF11-C688-4BC8-97C6-5C3CA2C75437}"/>
    <cellStyle name="_Multiple_Tenants &amp; Costs_Template 2 3" xfId="24835" xr:uid="{568B1D9E-BC6C-4F26-81DF-D414BA6D051A}"/>
    <cellStyle name="_Multiple_Tenants &amp; Costs_Template 3" xfId="24836" xr:uid="{D57F6A62-7A15-4B82-B164-97F800554D63}"/>
    <cellStyle name="_Multiple_Tenants &amp; Costs_Template 3 2" xfId="24837" xr:uid="{09B8425D-EFF4-4BDE-A92E-EA728678BBD3}"/>
    <cellStyle name="_Multiple_Tenants &amp; Costs_Template 4" xfId="24838" xr:uid="{50C3DBE8-9515-4F3C-B6CB-019B082B5BFE}"/>
    <cellStyle name="_Multiple_Yield calculation worksheet 1a" xfId="24839" xr:uid="{1C73B0A3-EC75-4ADB-8AD7-3875EE99CF51}"/>
    <cellStyle name="_MultipleSpace" xfId="24840" xr:uid="{FD42BBD9-5C66-495A-AEA8-D295F5763A31}"/>
    <cellStyle name="_MultipleSpace 2" xfId="24841" xr:uid="{28646032-D65A-485F-A217-8F25597D22B1}"/>
    <cellStyle name="_MultipleSpace 2 2" xfId="24842" xr:uid="{A271CDC0-CD6C-47EC-930B-A55941D520D5}"/>
    <cellStyle name="_MultipleSpace 2 2 2" xfId="24843" xr:uid="{AEFDA3F6-F0E2-4A26-9687-39F9AED29CDB}"/>
    <cellStyle name="_MultipleSpace 2 3" xfId="24844" xr:uid="{B56FB2B5-D2CD-4DB1-ADEB-81810B144C35}"/>
    <cellStyle name="_MultipleSpace 2 4" xfId="24845" xr:uid="{F50C3767-5A29-4F60-91A1-96C4A1B1BE0A}"/>
    <cellStyle name="_MultipleSpace 3" xfId="24846" xr:uid="{EE358B75-F928-4EFA-8BD9-9FE1F2057D8A}"/>
    <cellStyle name="_MultipleSpace 3 2" xfId="24847" xr:uid="{E6D21583-19E8-493B-966B-9C5B085D082E}"/>
    <cellStyle name="_MultipleSpace 3 3" xfId="24848" xr:uid="{7EDC02FA-B6E3-4407-8AB8-99918FDA1D8F}"/>
    <cellStyle name="_MultipleSpace 3 4" xfId="24849" xr:uid="{935BF12F-64AF-4B03-934B-77A3F8F345FD}"/>
    <cellStyle name="_MultipleSpace 4" xfId="24850" xr:uid="{D3DCC52B-6453-41DD-B0C5-D9FC83674FCA}"/>
    <cellStyle name="_MultipleSpace 5" xfId="24851" xr:uid="{FA47812D-88AC-4841-90ED-99AC72018DFA}"/>
    <cellStyle name="_MultipleSpace_45647 - Annexe 6a au 31 03 2011 v2" xfId="24852" xr:uid="{2004172C-BD17-4EB9-88F5-3A415C5AB97C}"/>
    <cellStyle name="_MultipleSpace_ABS Deal Tracer - Q3 2008" xfId="24853" xr:uid="{7C623859-3EA0-44EA-A042-EC0DDDADBF13}"/>
    <cellStyle name="_MultipleSpace_ABS Deal Tracer - Q3 2008 2" xfId="24854" xr:uid="{8FEF3327-FCF3-404C-A74B-416C6E571124}"/>
    <cellStyle name="_MultipleSpace_ABS Deal Tracer - Q3 2008 2 2" xfId="24855" xr:uid="{AD2E4582-7469-499E-B453-31D94E7E23A6}"/>
    <cellStyle name="_MultipleSpace_ABS Deal Tracer - Q3 2008 2 2 2" xfId="24856" xr:uid="{A1BCAC8E-61DA-4142-BBEB-0371CCE29CB2}"/>
    <cellStyle name="_MultipleSpace_ABS Deal Tracer - Q3 2008 2 3" xfId="24857" xr:uid="{483E8A5C-682A-431D-9917-92AEF7423B08}"/>
    <cellStyle name="_MultipleSpace_ABS Deal Tracer - Q3 2008 3" xfId="24858" xr:uid="{2AC33829-04D8-468D-85DC-84D81BC0034A}"/>
    <cellStyle name="_MultipleSpace_ABS Deal Tracer - Q3 2008 3 2" xfId="24859" xr:uid="{C7A6A060-DCFF-4E40-B32A-7E77130798A6}"/>
    <cellStyle name="_MultipleSpace_ABS Deal Tracer - Q3 2008 4" xfId="24860" xr:uid="{97D2A8A6-3624-4C1F-9B41-5428AB8B14BB}"/>
    <cellStyle name="_MultipleSpace_Aerium - Chester" xfId="24861" xr:uid="{988E25B5-BC3D-4C41-AEC7-F363A14262A9}"/>
    <cellStyle name="_MultipleSpace_Aerium - Chester 2" xfId="24862" xr:uid="{71EFDA47-2E57-4266-AFE1-9613895467E5}"/>
    <cellStyle name="_MultipleSpace_Aerium - Chester 2 2" xfId="24863" xr:uid="{669374FE-C116-4767-A450-FCABED015E0C}"/>
    <cellStyle name="_MultipleSpace_Aerium - Chester 2 2 2" xfId="24864" xr:uid="{6DD0016D-0A26-4247-A68E-CFBE05C3B620}"/>
    <cellStyle name="_MultipleSpace_Aerium - Chester 2 3" xfId="24865" xr:uid="{6878D263-F2D9-4202-97EA-EBA5E116B0CE}"/>
    <cellStyle name="_MultipleSpace_Aerium - Chester 3" xfId="24866" xr:uid="{B87C2673-6D00-4F8A-80F5-682AF40A8CAF}"/>
    <cellStyle name="_MultipleSpace_Aerium - Chester 3 2" xfId="24867" xr:uid="{AC4FDF2F-54D1-4307-9609-53B1626D7474}"/>
    <cellStyle name="_MultipleSpace_Aerium - Chester 4" xfId="24868" xr:uid="{8CF0A109-EE4D-462F-97C8-CBFC28EC6A8E}"/>
    <cellStyle name="_MultipleSpace_Aerium - Mercoeur" xfId="24869" xr:uid="{43E40AA3-40FB-47B1-B29B-121ED44BF308}"/>
    <cellStyle name="_MultipleSpace_Aerium - Mercoeur 2" xfId="24870" xr:uid="{DF28E9BC-87A4-48E3-B41A-F0EC48874791}"/>
    <cellStyle name="_MultipleSpace_Aerium - Mercoeur 2 2" xfId="24871" xr:uid="{1F2738DA-F556-48BE-AEB3-E67CBDF0A635}"/>
    <cellStyle name="_MultipleSpace_Aerium - Mercoeur 2 2 2" xfId="24872" xr:uid="{1BE3B413-742D-4896-AA16-505EA68D8E07}"/>
    <cellStyle name="_MultipleSpace_Aerium - Mercoeur 2 3" xfId="24873" xr:uid="{3292E503-163B-49D5-A70B-4EF3BA87A8DF}"/>
    <cellStyle name="_MultipleSpace_Aerium - Mercoeur 3" xfId="24874" xr:uid="{2A53CF43-6D29-44C4-BADB-61971B3268B2}"/>
    <cellStyle name="_MultipleSpace_Aerium - Mercoeur 3 2" xfId="24875" xr:uid="{C4F184D4-C126-4A84-9036-E3FBBB121D80}"/>
    <cellStyle name="_MultipleSpace_Aerium - Mercoeur 4" xfId="24876" xr:uid="{AE7684A3-3E80-4888-B98A-B169BDF16CD7}"/>
    <cellStyle name="_MultipleSpace_Agregate schedules" xfId="24877" xr:uid="{86700422-125C-4140-8AFC-00B4B9559626}"/>
    <cellStyle name="_MultipleSpace_Annexe 6 Détail comptes" xfId="24878" xr:uid="{52193DAD-07D1-4CCE-9051-FEA84143EC2D}"/>
    <cellStyle name="_MultipleSpace_Babcock &amp; Brown Air Funding I" xfId="24879" xr:uid="{C2ECCC30-D22F-41E2-9F59-01996EEF3F40}"/>
    <cellStyle name="_MultipleSpace_Babcock &amp; Brown Air Funding I 2" xfId="24880" xr:uid="{AE3A1A14-3E61-4BC9-9390-27F9AD91E02B}"/>
    <cellStyle name="_MultipleSpace_Babcock &amp; Brown Air Funding I 2 2" xfId="24881" xr:uid="{5A62E715-A230-43B8-BC5E-E33AC7038C32}"/>
    <cellStyle name="_MultipleSpace_Babcock &amp; Brown Air Funding I 2 2 2" xfId="24882" xr:uid="{7DCA98EF-3BC8-42C6-906D-F676C826909C}"/>
    <cellStyle name="_MultipleSpace_Babcock &amp; Brown Air Funding I 2 3" xfId="24883" xr:uid="{E3772C53-CA4A-4479-9A63-2588DABE1124}"/>
    <cellStyle name="_MultipleSpace_Babcock &amp; Brown Air Funding I 3" xfId="24884" xr:uid="{419D1BCD-C059-421C-88F1-7181C97A8C51}"/>
    <cellStyle name="_MultipleSpace_Babcock &amp; Brown Air Funding I 3 2" xfId="24885" xr:uid="{EE6DC614-DBF2-49FA-BBFC-04C2E4B81F14}"/>
    <cellStyle name="_MultipleSpace_Babcock &amp; Brown Air Funding I 4" xfId="24886" xr:uid="{23658734-9743-4CAA-8E5D-AED298A39DFC}"/>
    <cellStyle name="_MultipleSpace_CC Tracking Model 10-feb (nov results)" xfId="24887" xr:uid="{B28E71DB-A157-4E4F-BD9D-192ABC61BA4F}"/>
    <cellStyle name="_MultipleSpace_CC Tracking Model 10-feb (nov results) 2" xfId="24888" xr:uid="{A6D30E00-4748-4A1A-98BB-4F040C3A2CE4}"/>
    <cellStyle name="_MultipleSpace_CC Tracking Model 10-feb (nov results) 3" xfId="24889" xr:uid="{83C2F347-3DE8-4E6C-9AEE-296ABE406A07}"/>
    <cellStyle name="_MultipleSpace_CC Tracking Model 10-feb (nov results)_shadow publication 2010.12" xfId="24890" xr:uid="{5BF0E3B6-545F-48E8-8573-3A9905368EED}"/>
    <cellStyle name="_MultipleSpace_CC Tracking Model 10-feb (nov results)_shadow publication 2010.12 2" xfId="24891" xr:uid="{99ABC7BB-DA21-4CC5-BA35-6B8D9C4E77DB}"/>
    <cellStyle name="_MultipleSpace_CC Tracking Model 10-feb (nov results)_Synthese cumul 300910" xfId="24892" xr:uid="{E4A316AE-B2F3-4A7E-AA2B-3D898EC4AAC6}"/>
    <cellStyle name="_MultipleSpace_CC Tracking Model 10-feb (nov results)_Synthese cumul 300910 2" xfId="24893" xr:uid="{C9AF2C31-5DA0-4DB2-ABCD-6962D36C17B0}"/>
    <cellStyle name="_MultipleSpace_CC Tracking Model 13-feb (dec results)" xfId="24894" xr:uid="{D50899F2-5FB1-4F64-B20E-08452BF05654}"/>
    <cellStyle name="_MultipleSpace_CC Tracking Model 13-feb (dec results) 2" xfId="24895" xr:uid="{46CC93EC-0A74-4E14-9E7B-E4D2C9590159}"/>
    <cellStyle name="_MultipleSpace_CC Tracking Model 13-feb (dec results) 3" xfId="24896" xr:uid="{4563F76B-D496-4578-AE13-81DF8F96D03B}"/>
    <cellStyle name="_MultipleSpace_CC Tracking Model 13-feb (dec results)_shadow publication 2010.12" xfId="24897" xr:uid="{113E9815-9B03-4FF0-89E5-644CFD0985AB}"/>
    <cellStyle name="_MultipleSpace_CC Tracking Model 13-feb (dec results)_shadow publication 2010.12 2" xfId="24898" xr:uid="{899355E8-F01F-4A69-BEFF-4F71BA4E259D}"/>
    <cellStyle name="_MultipleSpace_CC Tracking Model 13-feb (dec results)_Synthese cumul 300910" xfId="24899" xr:uid="{01909032-1435-4DCA-8902-A1284EC4B250}"/>
    <cellStyle name="_MultipleSpace_CC Tracking Model 13-feb (dec results)_Synthese cumul 300910 2" xfId="24900" xr:uid="{3DEDAE2E-3A28-4A3F-8828-54955E454DD2}"/>
    <cellStyle name="_MultipleSpace_Cost Calc" xfId="24901" xr:uid="{EA15FACB-96B7-44EE-93C0-6B9A4C1772D3}"/>
    <cellStyle name="_MultipleSpace_Cost Calc 2" xfId="24902" xr:uid="{2553DC07-9C82-4470-9786-542C7E75C4F6}"/>
    <cellStyle name="_MultipleSpace_Cost Calc 2 2" xfId="24903" xr:uid="{12D1FC87-61B0-4109-B1A1-2F3BBB420056}"/>
    <cellStyle name="_MultipleSpace_Cost Calc 2 2 2" xfId="24904" xr:uid="{B551A4CA-295C-444F-94FD-8B8C98262988}"/>
    <cellStyle name="_MultipleSpace_Cost Calc 2 3" xfId="24905" xr:uid="{0D786337-1D06-4E2B-8508-ABDEEFD66903}"/>
    <cellStyle name="_MultipleSpace_Cost Calc 3" xfId="24906" xr:uid="{4BB711EB-9189-492E-ABFD-6FDA51A76DA1}"/>
    <cellStyle name="_MultipleSpace_Cost Calc 3 2" xfId="24907" xr:uid="{BD6A219B-2933-4933-B339-34453D86110F}"/>
    <cellStyle name="_MultipleSpace_Cost Calc 4" xfId="24908" xr:uid="{5DF0F210-04B9-4257-8E2C-4C54735A404C}"/>
    <cellStyle name="_MultipleSpace_Cost Calc_ABS Deal Tracer - Q3 2008" xfId="24909" xr:uid="{7D19390A-C29A-4C81-94D1-4C5D0636612A}"/>
    <cellStyle name="_MultipleSpace_Cost Calc_ABS Deal Tracer - Q3 2008 2" xfId="24910" xr:uid="{47B21985-10C7-426A-BFF4-037A51292351}"/>
    <cellStyle name="_MultipleSpace_Cost Calc_ABS Deal Tracer - Q3 2008 2 2" xfId="24911" xr:uid="{9DE9924D-C37F-448F-810B-2BCC921FD31E}"/>
    <cellStyle name="_MultipleSpace_Cost Calc_ABS Deal Tracer - Q3 2008 2 2 2" xfId="24912" xr:uid="{83C2BFCC-F725-4437-9373-424E726C0A6D}"/>
    <cellStyle name="_MultipleSpace_Cost Calc_ABS Deal Tracer - Q3 2008 2 3" xfId="24913" xr:uid="{D72D540A-4C5E-45DC-804A-3083F98EBBBC}"/>
    <cellStyle name="_MultipleSpace_Cost Calc_ABS Deal Tracer - Q3 2008 3" xfId="24914" xr:uid="{0901A005-9A93-4944-BBAC-ECBF8ECADF0B}"/>
    <cellStyle name="_MultipleSpace_Cost Calc_ABS Deal Tracer - Q3 2008 3 2" xfId="24915" xr:uid="{18EA6DE9-F5B5-4AE7-8481-E71D99BF782A}"/>
    <cellStyle name="_MultipleSpace_Cost Calc_ABS Deal Tracer - Q3 2008 4" xfId="24916" xr:uid="{E669294C-745E-4517-BB04-E5CEB0F4597C}"/>
    <cellStyle name="_MultipleSpace_Cost Calc_Aerium - Chester" xfId="24917" xr:uid="{EC38F563-C651-41F6-9508-ABF49B2B8624}"/>
    <cellStyle name="_MultipleSpace_Cost Calc_Aerium - Chester 2" xfId="24918" xr:uid="{43AF136C-A016-48F5-BCA9-E35863102AC1}"/>
    <cellStyle name="_MultipleSpace_Cost Calc_Aerium - Chester 2 2" xfId="24919" xr:uid="{F3D3A27E-60B6-4949-B396-A69246A00D47}"/>
    <cellStyle name="_MultipleSpace_Cost Calc_Aerium - Chester 2 2 2" xfId="24920" xr:uid="{B9B1C6CC-A1EB-4569-9434-30A698503EB2}"/>
    <cellStyle name="_MultipleSpace_Cost Calc_Aerium - Chester 2 3" xfId="24921" xr:uid="{ED284BBB-BE0F-4701-B20E-31762B926A31}"/>
    <cellStyle name="_MultipleSpace_Cost Calc_Aerium - Chester 3" xfId="24922" xr:uid="{C5A21889-59A8-4371-A4F5-FD024D1F23F0}"/>
    <cellStyle name="_MultipleSpace_Cost Calc_Aerium - Chester 3 2" xfId="24923" xr:uid="{D5D4069A-4BE4-4ED9-B266-80BCA58702B5}"/>
    <cellStyle name="_MultipleSpace_Cost Calc_Aerium - Chester 4" xfId="24924" xr:uid="{625DEDE8-329D-4C41-9386-D9D7DA3661F3}"/>
    <cellStyle name="_MultipleSpace_Cost Calc_Aerium - Mercoeur" xfId="24925" xr:uid="{13E22CF6-474F-43D3-A6D0-78A435173277}"/>
    <cellStyle name="_MultipleSpace_Cost Calc_Aerium - Mercoeur 2" xfId="24926" xr:uid="{F26A91B5-9062-4765-AA68-6ADD4EC2EFAB}"/>
    <cellStyle name="_MultipleSpace_Cost Calc_Aerium - Mercoeur 2 2" xfId="24927" xr:uid="{F4739FF5-777C-455F-937A-12BA1CA0F70C}"/>
    <cellStyle name="_MultipleSpace_Cost Calc_Aerium - Mercoeur 2 2 2" xfId="24928" xr:uid="{1B008D84-81F0-41A1-86F1-66B4A49A83DC}"/>
    <cellStyle name="_MultipleSpace_Cost Calc_Aerium - Mercoeur 2 3" xfId="24929" xr:uid="{7AF7704F-1CA1-4D13-90E6-F9424DD05FA6}"/>
    <cellStyle name="_MultipleSpace_Cost Calc_Aerium - Mercoeur 3" xfId="24930" xr:uid="{C66B44F0-4A6F-4A3D-8272-7FB14A7E37C3}"/>
    <cellStyle name="_MultipleSpace_Cost Calc_Aerium - Mercoeur 3 2" xfId="24931" xr:uid="{C391754A-8755-4C48-8CCF-03F3984F580D}"/>
    <cellStyle name="_MultipleSpace_Cost Calc_Aerium - Mercoeur 4" xfId="24932" xr:uid="{064D09B8-248F-42AA-BE05-878B0D3C312E}"/>
    <cellStyle name="_MultipleSpace_Cost Calc_Babcock &amp; Brown Air Funding I" xfId="24933" xr:uid="{9A04AB2B-FE2F-414F-80CF-AE7C4027CC6E}"/>
    <cellStyle name="_MultipleSpace_Cost Calc_Babcock &amp; Brown Air Funding I 2" xfId="24934" xr:uid="{113F717D-DD07-4984-BBBD-F2B9544CF41A}"/>
    <cellStyle name="_MultipleSpace_Cost Calc_Babcock &amp; Brown Air Funding I 2 2" xfId="24935" xr:uid="{72D02799-406D-4C2E-B0C5-57F8F2A68F17}"/>
    <cellStyle name="_MultipleSpace_Cost Calc_Babcock &amp; Brown Air Funding I 2 2 2" xfId="24936" xr:uid="{BB35C3BD-1171-4FA8-98FA-378DCD4B8B14}"/>
    <cellStyle name="_MultipleSpace_Cost Calc_Babcock &amp; Brown Air Funding I 2 3" xfId="24937" xr:uid="{2C94FFC7-E25C-4970-8E31-C8132A9D6308}"/>
    <cellStyle name="_MultipleSpace_Cost Calc_Babcock &amp; Brown Air Funding I 3" xfId="24938" xr:uid="{7E7627FF-EEED-4212-BD88-D9A8EAF031A6}"/>
    <cellStyle name="_MultipleSpace_Cost Calc_Babcock &amp; Brown Air Funding I 3 2" xfId="24939" xr:uid="{4D67F65F-503E-41B7-AFAE-7D2D67E0FEE0}"/>
    <cellStyle name="_MultipleSpace_Cost Calc_Babcock &amp; Brown Air Funding I 4" xfId="24940" xr:uid="{A21E7C2A-3995-4D8E-B170-6E99442603C8}"/>
    <cellStyle name="_MultipleSpace_Cost Calc_FCAR 364-day" xfId="24941" xr:uid="{C579A4A3-8D0A-4EF7-BFF2-512443C9C44B}"/>
    <cellStyle name="_MultipleSpace_Cost Calc_FCAR 364-day 2" xfId="24942" xr:uid="{D9A64FFC-449C-4E18-A98E-C98788A7D8DD}"/>
    <cellStyle name="_MultipleSpace_Cost Calc_FCAR 364-day 2 2" xfId="24943" xr:uid="{6302FFF4-4A18-4D19-8974-347B48D66EE0}"/>
    <cellStyle name="_MultipleSpace_Cost Calc_FCAR 364-day 2 2 2" xfId="24944" xr:uid="{9E2DB0A7-EA4E-4256-8AF8-E71D06EB09AC}"/>
    <cellStyle name="_MultipleSpace_Cost Calc_FCAR 364-day 2 3" xfId="24945" xr:uid="{D435F8D9-F037-457C-9DC4-4EA3DA4B75EB}"/>
    <cellStyle name="_MultipleSpace_Cost Calc_FCAR 364-day 3" xfId="24946" xr:uid="{4FCB07D7-8EFA-48C0-A435-62EC0A2AC178}"/>
    <cellStyle name="_MultipleSpace_Cost Calc_FCAR 364-day 3 2" xfId="24947" xr:uid="{8726091C-FE58-4367-8594-B13631F47DCD}"/>
    <cellStyle name="_MultipleSpace_Cost Calc_FCAR 364-day 4" xfId="24948" xr:uid="{A7C56113-9C79-4E35-B032-B314D84882D8}"/>
    <cellStyle name="_MultipleSpace_Cost Calc_FCAR 5-year" xfId="24949" xr:uid="{7BFFCE58-7641-41FC-83CD-825893260E43}"/>
    <cellStyle name="_MultipleSpace_Cost Calc_FCAR 5-year 2" xfId="24950" xr:uid="{551A8CEF-656F-4B3B-816F-E10AA3B13368}"/>
    <cellStyle name="_MultipleSpace_Cost Calc_FCAR 5-year 2 2" xfId="24951" xr:uid="{8D359654-99C0-4FF1-AAD9-5BF484794BF4}"/>
    <cellStyle name="_MultipleSpace_Cost Calc_FCAR 5-year 2 2 2" xfId="24952" xr:uid="{65F3BE18-62F1-473B-A45D-493E57C1F018}"/>
    <cellStyle name="_MultipleSpace_Cost Calc_FCAR 5-year 2 3" xfId="24953" xr:uid="{7E5973DE-3E83-4626-BB94-AB6EFA91CC5D}"/>
    <cellStyle name="_MultipleSpace_Cost Calc_FCAR 5-year 3" xfId="24954" xr:uid="{C86A5E69-88DC-46B8-B5E2-8E16A6BAA390}"/>
    <cellStyle name="_MultipleSpace_Cost Calc_FCAR 5-year 3 2" xfId="24955" xr:uid="{8447E39C-C32C-410B-BA9A-588BEF9CBEF9}"/>
    <cellStyle name="_MultipleSpace_Cost Calc_FCAR 5-year 4" xfId="24956" xr:uid="{D57A79E5-6C74-4BF8-89E3-80AFAD4E907D}"/>
    <cellStyle name="_MultipleSpace_Cost Calc_FCC Zeus" xfId="24957" xr:uid="{A8EE54C2-BCC2-4979-8DFD-228A27E57E76}"/>
    <cellStyle name="_MultipleSpace_Cost Calc_FCC Zeus 2" xfId="24958" xr:uid="{974AF87B-D547-45A8-8D54-EC776D6198C0}"/>
    <cellStyle name="_MultipleSpace_Cost Calc_FCC Zeus 2 2" xfId="24959" xr:uid="{A8A9BC77-009E-45F2-82D5-F2F2A6A5F1B4}"/>
    <cellStyle name="_MultipleSpace_Cost Calc_FCC Zeus 2 2 2" xfId="24960" xr:uid="{84F40FC7-18B0-4E47-9D92-A0B2D6FFE404}"/>
    <cellStyle name="_MultipleSpace_Cost Calc_FCC Zeus 2 3" xfId="24961" xr:uid="{9EECB448-D455-489F-A60F-F3F959343684}"/>
    <cellStyle name="_MultipleSpace_Cost Calc_FCC Zeus 3" xfId="24962" xr:uid="{CF973702-AFDE-4437-B61E-F20C1BB5AF93}"/>
    <cellStyle name="_MultipleSpace_Cost Calc_FCC Zeus 3 2" xfId="24963" xr:uid="{69F1E406-22E9-4452-9122-BB82BA72B94E}"/>
    <cellStyle name="_MultipleSpace_Cost Calc_FCC Zeus 4" xfId="24964" xr:uid="{7A79CEFF-1FC9-4ECD-AB28-DE4F7E4D327E}"/>
    <cellStyle name="_MultipleSpace_Cost Calc_Flagstar 2007-1A C AF4" xfId="24965" xr:uid="{CFD6FF7B-19BC-4E88-8A52-B01CA7BD1956}"/>
    <cellStyle name="_MultipleSpace_Cost Calc_Flagstar 2007-1A C AF4 2" xfId="24966" xr:uid="{7C63FA29-9055-4FF4-9ACD-2EF0251D286F}"/>
    <cellStyle name="_MultipleSpace_Cost Calc_Flagstar 2007-1A C AF4 2 2" xfId="24967" xr:uid="{4DDA0896-ED6C-41D8-B789-29C53DA4FF84}"/>
    <cellStyle name="_MultipleSpace_Cost Calc_Flagstar 2007-1A C AF4 2 2 2" xfId="24968" xr:uid="{EDC04E40-A5F4-41B5-85F2-1A2F4663DA04}"/>
    <cellStyle name="_MultipleSpace_Cost Calc_Flagstar 2007-1A C AF4 2 3" xfId="24969" xr:uid="{AFAA6D65-3D66-49D5-ACE6-6C1C256BF7FC}"/>
    <cellStyle name="_MultipleSpace_Cost Calc_Flagstar 2007-1A C AF4 3" xfId="24970" xr:uid="{214B4A4A-FD86-4515-BE3B-64E7A6298A07}"/>
    <cellStyle name="_MultipleSpace_Cost Calc_Flagstar 2007-1A C AF4 3 2" xfId="24971" xr:uid="{18072CC8-AB40-4FD5-B5A1-5D088B4A2352}"/>
    <cellStyle name="_MultipleSpace_Cost Calc_Flagstar 2007-1A C AF4 4" xfId="24972" xr:uid="{1CA2401D-F310-4129-8013-6EAF484EF55C}"/>
    <cellStyle name="_MultipleSpace_Cost Calc_ItalFinance SV2" xfId="24973" xr:uid="{641B222D-42D9-4330-A501-DEB96E17488D}"/>
    <cellStyle name="_MultipleSpace_Cost Calc_ItalFinance SV2 2" xfId="24974" xr:uid="{D42D2C60-C399-4BC9-B9D2-EA8F9F3DAB81}"/>
    <cellStyle name="_MultipleSpace_Cost Calc_ItalFinance SV2 2 2" xfId="24975" xr:uid="{0970FD15-8901-4AA7-83D2-8076A170B458}"/>
    <cellStyle name="_MultipleSpace_Cost Calc_ItalFinance SV2 2 2 2" xfId="24976" xr:uid="{526E0E0F-F5C5-48ED-BAFB-9AFB80C748B2}"/>
    <cellStyle name="_MultipleSpace_Cost Calc_ItalFinance SV2 2 3" xfId="24977" xr:uid="{2C6178CF-CC6B-447A-BC53-DC9E9683DC03}"/>
    <cellStyle name="_MultipleSpace_Cost Calc_ItalFinance SV2 3" xfId="24978" xr:uid="{660FA746-5DDF-4D58-B979-122F49C0D827}"/>
    <cellStyle name="_MultipleSpace_Cost Calc_ItalFinance SV2 3 2" xfId="24979" xr:uid="{8977258A-7AFA-4F3F-976A-DF48F0DF72D3}"/>
    <cellStyle name="_MultipleSpace_Cost Calc_ItalFinance SV2 4" xfId="24980" xr:uid="{61CDEB3D-20F9-4630-A8FE-4861B9522257}"/>
    <cellStyle name="_MultipleSpace_Cost Calc_Meliadi SaRL" xfId="24981" xr:uid="{138333B0-1BE1-414D-82FE-C629133B7767}"/>
    <cellStyle name="_MultipleSpace_Cost Calc_Meliadi SaRL 2" xfId="24982" xr:uid="{649F6A48-97D2-4E17-8C5E-764F6366008F}"/>
    <cellStyle name="_MultipleSpace_Cost Calc_Meliadi SaRL 2 2" xfId="24983" xr:uid="{554B9E31-081C-4602-865D-BE3E170A3724}"/>
    <cellStyle name="_MultipleSpace_Cost Calc_Meliadi SaRL 2 2 2" xfId="24984" xr:uid="{A141AEDB-D8E4-481C-9CE1-F61207D8C363}"/>
    <cellStyle name="_MultipleSpace_Cost Calc_Meliadi SaRL 2 3" xfId="24985" xr:uid="{F3F14A3F-2580-4F6F-939A-872DC8D3B3C7}"/>
    <cellStyle name="_MultipleSpace_Cost Calc_Meliadi SaRL 3" xfId="24986" xr:uid="{79297F51-5576-47B8-864B-328C06B60BE5}"/>
    <cellStyle name="_MultipleSpace_Cost Calc_Meliadi SaRL 3 2" xfId="24987" xr:uid="{398B6C53-E10F-47EC-BCFA-609E8E75580E}"/>
    <cellStyle name="_MultipleSpace_Cost Calc_Meliadi SaRL 4" xfId="24988" xr:uid="{84950F9C-763A-4C84-AB6F-9EAB40D04559}"/>
    <cellStyle name="_MultipleSpace_Cost Calc_Sheet1" xfId="24989" xr:uid="{ACEC8944-93C5-460E-9433-8E570DBBB8B8}"/>
    <cellStyle name="_MultipleSpace_Cost Calc_Sheet1 2" xfId="24990" xr:uid="{1E0E8F30-3102-49AD-B229-7F144C6B4E9C}"/>
    <cellStyle name="_MultipleSpace_Cost Calc_Sheet1 2 2" xfId="24991" xr:uid="{299098DB-5C94-4344-BA41-9BE912EC779E}"/>
    <cellStyle name="_MultipleSpace_Cost Calc_Sheet1 2 2 2" xfId="24992" xr:uid="{81A7E15E-E599-4B85-90A7-F01449A268B3}"/>
    <cellStyle name="_MultipleSpace_Cost Calc_Sheet1 2 3" xfId="24993" xr:uid="{59EBF914-7DB6-4FAA-B996-EB6FA1443877}"/>
    <cellStyle name="_MultipleSpace_Cost Calc_Sheet1 3" xfId="24994" xr:uid="{A5CE75C1-49B0-4656-8015-0104F6BF0043}"/>
    <cellStyle name="_MultipleSpace_Cost Calc_Sheet1 3 2" xfId="24995" xr:uid="{DE707F0E-D273-4DEF-9B8E-778EB5674706}"/>
    <cellStyle name="_MultipleSpace_Cost Calc_Sheet1 4" xfId="24996" xr:uid="{5C148B1B-2747-425F-BBCF-91FC607F75BC}"/>
    <cellStyle name="_MultipleSpace_Cost Calc_Template" xfId="24997" xr:uid="{9938AC0A-1B6F-4F6E-A340-A94EC86C8063}"/>
    <cellStyle name="_MultipleSpace_Cost Calc_Template 2" xfId="24998" xr:uid="{95F09E80-6E34-4532-A0A6-8E2B18E21C90}"/>
    <cellStyle name="_MultipleSpace_Cost Calc_Template 2 2" xfId="24999" xr:uid="{E32F0728-9EA5-420C-92F3-FAB92D703B53}"/>
    <cellStyle name="_MultipleSpace_Cost Calc_Template 2 2 2" xfId="25000" xr:uid="{BD0EA5CB-576D-439B-A9B2-3778601987DB}"/>
    <cellStyle name="_MultipleSpace_Cost Calc_Template 2 3" xfId="25001" xr:uid="{C73E6C1B-40DD-482E-A105-2FA381FCAC4D}"/>
    <cellStyle name="_MultipleSpace_Cost Calc_Template 3" xfId="25002" xr:uid="{B08C0821-13C1-4F86-85CC-47D1CA623449}"/>
    <cellStyle name="_MultipleSpace_Cost Calc_Template 3 2" xfId="25003" xr:uid="{2D5AA5AB-0249-4FEA-86E0-E067FAC9882C}"/>
    <cellStyle name="_MultipleSpace_Cost Calc_Template 4" xfId="25004" xr:uid="{6B69465F-5715-441D-8DC8-FE204108EB09}"/>
    <cellStyle name="_MultipleSpace_dcf" xfId="25005" xr:uid="{4F0EF626-8EB6-4627-A083-E87A88572CBA}"/>
    <cellStyle name="_MultipleSpace_dcf 2" xfId="25006" xr:uid="{26C39152-698E-4E0A-98A6-6BFF4FFA16D2}"/>
    <cellStyle name="_MultipleSpace_dcf 3" xfId="25007" xr:uid="{B9A20D21-5FF8-4F7E-A7BB-6E7A417B3C2A}"/>
    <cellStyle name="_MultipleSpace_dcf_shadow publication 2010.12" xfId="25008" xr:uid="{F8263F4C-0653-4405-85A5-68188B5EFAA6}"/>
    <cellStyle name="_MultipleSpace_dcf_shadow publication 2010.12 2" xfId="25009" xr:uid="{E6FC6703-7054-4E1E-B59C-A73FCF621E77}"/>
    <cellStyle name="_MultipleSpace_dcf_Synthese cumul 300910" xfId="25010" xr:uid="{DE89FDC7-5FB3-4CE0-ADE7-17AAAB28BFC6}"/>
    <cellStyle name="_MultipleSpace_dcf_Synthese cumul 300910 2" xfId="25011" xr:uid="{4180BA83-7FAF-42A8-BEAE-B182E48C9055}"/>
    <cellStyle name="_MultipleSpace_Exclusion Karma" xfId="25012" xr:uid="{10C6F9D6-BE03-4087-B4EC-559F704B3F02}"/>
    <cellStyle name="_MultipleSpace_Exposition des titres souverains (zone euro) au 31.12.2011 V4" xfId="25013" xr:uid="{4C8B3E2D-9619-4390-8F66-2D4C76B97FB7}"/>
    <cellStyle name="_MultipleSpace_FCAR 364-day" xfId="25014" xr:uid="{EFC9AD1B-9753-466A-8494-F34AAEA4BB36}"/>
    <cellStyle name="_MultipleSpace_FCAR 364-day 2" xfId="25015" xr:uid="{CCB44535-6DC1-436B-BF6A-28DA8592B528}"/>
    <cellStyle name="_MultipleSpace_FCAR 364-day 2 2" xfId="25016" xr:uid="{F52D6FA1-F2A7-4851-B4DD-045B0B2D678E}"/>
    <cellStyle name="_MultipleSpace_FCAR 364-day 2 2 2" xfId="25017" xr:uid="{56C95A04-78C3-4C9B-91FE-28C752AE4549}"/>
    <cellStyle name="_MultipleSpace_FCAR 364-day 2 3" xfId="25018" xr:uid="{1F9017EC-7559-492E-98E4-B2086268D44C}"/>
    <cellStyle name="_MultipleSpace_FCAR 364-day 3" xfId="25019" xr:uid="{A1A77014-43F0-4B83-A7B8-E30EED55E4F0}"/>
    <cellStyle name="_MultipleSpace_FCAR 364-day 3 2" xfId="25020" xr:uid="{C4F06845-7DFC-4254-B803-04ECC43730FF}"/>
    <cellStyle name="_MultipleSpace_FCAR 364-day 4" xfId="25021" xr:uid="{DECF0C86-B0CA-4F3B-8191-E0A07CF54333}"/>
    <cellStyle name="_MultipleSpace_FCAR 5-year" xfId="25022" xr:uid="{E2329A06-38E9-4A1C-A95B-904E3E7A0A5C}"/>
    <cellStyle name="_MultipleSpace_FCAR 5-year 2" xfId="25023" xr:uid="{35640F66-517E-460C-814C-0A4BFD528742}"/>
    <cellStyle name="_MultipleSpace_FCAR 5-year 2 2" xfId="25024" xr:uid="{F771BA79-6D37-4D9F-BC45-DEE00B528685}"/>
    <cellStyle name="_MultipleSpace_FCAR 5-year 2 2 2" xfId="25025" xr:uid="{586EC7BF-ABFE-4991-8954-833A5A3C2D17}"/>
    <cellStyle name="_MultipleSpace_FCAR 5-year 2 3" xfId="25026" xr:uid="{21917B6E-6D78-449A-A99B-6503F70FB1F1}"/>
    <cellStyle name="_MultipleSpace_FCAR 5-year 3" xfId="25027" xr:uid="{68647DD7-F961-44E1-8642-995457985782}"/>
    <cellStyle name="_MultipleSpace_FCAR 5-year 3 2" xfId="25028" xr:uid="{3CB40B1B-3950-4D21-BE25-7CAF85087A34}"/>
    <cellStyle name="_MultipleSpace_FCAR 5-year 4" xfId="25029" xr:uid="{F9E58A55-BEB7-4ADC-AB0C-D51781A2ED6F}"/>
    <cellStyle name="_MultipleSpace_FCC Zeus" xfId="25030" xr:uid="{DD629C84-4589-45FC-B474-98FC0C415520}"/>
    <cellStyle name="_MultipleSpace_FCC Zeus 2" xfId="25031" xr:uid="{80AA7803-933A-433E-82E7-167DA582775D}"/>
    <cellStyle name="_MultipleSpace_FCC Zeus 2 2" xfId="25032" xr:uid="{D48E0A02-7AF2-4C3E-96D2-53167E50EE9C}"/>
    <cellStyle name="_MultipleSpace_FCC Zeus 2 2 2" xfId="25033" xr:uid="{4375E6EE-0639-4A8D-ABC7-9F4DE3AFE3D6}"/>
    <cellStyle name="_MultipleSpace_FCC Zeus 2 3" xfId="25034" xr:uid="{C39FD480-C649-45A9-94C1-14F930D9064D}"/>
    <cellStyle name="_MultipleSpace_FCC Zeus 3" xfId="25035" xr:uid="{F0F2DE0E-D4DB-4D12-B2DF-C4FC2720DAF0}"/>
    <cellStyle name="_MultipleSpace_FCC Zeus 3 2" xfId="25036" xr:uid="{D952F0FD-40AC-458A-BFC0-46E3B04173DA}"/>
    <cellStyle name="_MultipleSpace_FCC Zeus 4" xfId="25037" xr:uid="{F93F840D-8759-468B-9527-065151F69EB5}"/>
    <cellStyle name="_MultipleSpace_Flagstar 2007-1A C AF4" xfId="25038" xr:uid="{BA7D192F-11B2-467D-96DD-7C492FDAB255}"/>
    <cellStyle name="_MultipleSpace_Flagstar 2007-1A C AF4 2" xfId="25039" xr:uid="{1245B2D6-B6B0-41CE-9EF1-A820EA5E059D}"/>
    <cellStyle name="_MultipleSpace_Flagstar 2007-1A C AF4 2 2" xfId="25040" xr:uid="{CD3565C7-559E-4D82-B838-4BCA14CE7036}"/>
    <cellStyle name="_MultipleSpace_Flagstar 2007-1A C AF4 2 2 2" xfId="25041" xr:uid="{981E1377-EC82-49D1-806D-18C1CFB094E0}"/>
    <cellStyle name="_MultipleSpace_Flagstar 2007-1A C AF4 2 3" xfId="25042" xr:uid="{5D49129D-7830-453B-927C-7BC18AE728B9}"/>
    <cellStyle name="_MultipleSpace_Flagstar 2007-1A C AF4 3" xfId="25043" xr:uid="{2DB40ADC-D9BC-4ED5-BFE1-C5A42E81E56A}"/>
    <cellStyle name="_MultipleSpace_Flagstar 2007-1A C AF4 3 2" xfId="25044" xr:uid="{61133268-C501-4873-BC2B-1DFDE59AB9EF}"/>
    <cellStyle name="_MultipleSpace_Flagstar 2007-1A C AF4 4" xfId="25045" xr:uid="{15550E2C-837D-4F85-9BFB-53DC2D6BED42}"/>
    <cellStyle name="_MultipleSpace_Gerard 1 -20 " xfId="25046" xr:uid="{AB321FE0-2AF2-4A30-A331-272104FE56A2}"/>
    <cellStyle name="_MultipleSpace_Gerard 1 -20  2" xfId="25047" xr:uid="{8D9CE8F6-F6E2-4A05-8386-ED0EFDA09B33}"/>
    <cellStyle name="_MultipleSpace_Gerard 1 -20  2 2" xfId="25048" xr:uid="{CBD9315B-C7D2-4C74-B99E-98E1F625136E}"/>
    <cellStyle name="_MultipleSpace_Gerard 1 -20  2 2 2" xfId="25049" xr:uid="{EC358EEC-654F-4A98-8CAB-770C0FEC6905}"/>
    <cellStyle name="_MultipleSpace_Gerard 1 -20  2 3" xfId="25050" xr:uid="{5B804782-3B8C-4793-ABF1-06BF284D33F5}"/>
    <cellStyle name="_MultipleSpace_Gerard 1 -20  3" xfId="25051" xr:uid="{EDBF1B64-474F-446A-BE46-05723562294E}"/>
    <cellStyle name="_MultipleSpace_Gerard 1 -20  3 2" xfId="25052" xr:uid="{549541EF-92D9-497F-AB2E-D22713144B7E}"/>
    <cellStyle name="_MultipleSpace_Gerard 1 -20  4" xfId="25053" xr:uid="{1FEC7F3B-8F2B-4A75-B9EE-46DC0B5BA530}"/>
    <cellStyle name="_MultipleSpace_Gerard 1 -20 _ABS Deal Tracer - Q3 2008" xfId="25054" xr:uid="{627E870A-EE35-4B24-AAB5-D8AFBD250D7B}"/>
    <cellStyle name="_MultipleSpace_Gerard 1 -20 _ABS Deal Tracer - Q3 2008 2" xfId="25055" xr:uid="{E75058D4-6DA0-4277-BC75-CA08C348F155}"/>
    <cellStyle name="_MultipleSpace_Gerard 1 -20 _ABS Deal Tracer - Q3 2008 2 2" xfId="25056" xr:uid="{7D583561-BEB2-438D-BCDC-2BA6F43431A0}"/>
    <cellStyle name="_MultipleSpace_Gerard 1 -20 _ABS Deal Tracer - Q3 2008 2 2 2" xfId="25057" xr:uid="{5253069C-B093-45F8-94E8-6B5A303366FC}"/>
    <cellStyle name="_MultipleSpace_Gerard 1 -20 _ABS Deal Tracer - Q3 2008 2 3" xfId="25058" xr:uid="{94C25773-9902-496D-AEC8-A51B94D6BED5}"/>
    <cellStyle name="_MultipleSpace_Gerard 1 -20 _ABS Deal Tracer - Q3 2008 3" xfId="25059" xr:uid="{5A1075F4-B750-4AE4-999D-3614DCB934A0}"/>
    <cellStyle name="_MultipleSpace_Gerard 1 -20 _ABS Deal Tracer - Q3 2008 3 2" xfId="25060" xr:uid="{C34685D0-82B8-4DEF-932C-6E7695A6FCC4}"/>
    <cellStyle name="_MultipleSpace_Gerard 1 -20 _ABS Deal Tracer - Q3 2008 4" xfId="25061" xr:uid="{F3E8DEC9-73C3-4DFC-A40E-1AC5AC8BD7A7}"/>
    <cellStyle name="_MultipleSpace_Gerard 1 -20 _Aerium - Chester" xfId="25062" xr:uid="{82550F30-0BC4-46BC-BCF8-A025CE6683FE}"/>
    <cellStyle name="_MultipleSpace_Gerard 1 -20 _Aerium - Chester 2" xfId="25063" xr:uid="{6364C9DA-1329-4A13-BA98-67B0183F215C}"/>
    <cellStyle name="_MultipleSpace_Gerard 1 -20 _Aerium - Chester 2 2" xfId="25064" xr:uid="{0DA1FC38-9160-49E5-87C6-F644DC851183}"/>
    <cellStyle name="_MultipleSpace_Gerard 1 -20 _Aerium - Chester 2 2 2" xfId="25065" xr:uid="{86CE8910-D29E-44BF-8CF2-2E33A1512D88}"/>
    <cellStyle name="_MultipleSpace_Gerard 1 -20 _Aerium - Chester 2 3" xfId="25066" xr:uid="{DC64EE1A-2902-4D1C-B50B-6A17C2296E82}"/>
    <cellStyle name="_MultipleSpace_Gerard 1 -20 _Aerium - Chester 3" xfId="25067" xr:uid="{A8A30880-DF00-424E-9EE7-FDDD4C156C94}"/>
    <cellStyle name="_MultipleSpace_Gerard 1 -20 _Aerium - Chester 3 2" xfId="25068" xr:uid="{83703BB9-1266-4431-8B50-BD60EB63D32F}"/>
    <cellStyle name="_MultipleSpace_Gerard 1 -20 _Aerium - Chester 4" xfId="25069" xr:uid="{5A0CD525-7C34-4DCA-BA1F-E0F6780F3351}"/>
    <cellStyle name="_MultipleSpace_Gerard 1 -20 _Aerium - Mercoeur" xfId="25070" xr:uid="{41FFA9CD-2746-4EE7-85E9-AB98872B6CB0}"/>
    <cellStyle name="_MultipleSpace_Gerard 1 -20 _Aerium - Mercoeur 2" xfId="25071" xr:uid="{2AD3F69D-8CED-4897-B404-0A2444E89371}"/>
    <cellStyle name="_MultipleSpace_Gerard 1 -20 _Aerium - Mercoeur 2 2" xfId="25072" xr:uid="{A4F0F297-4C1E-451A-95B1-425CD3BF8853}"/>
    <cellStyle name="_MultipleSpace_Gerard 1 -20 _Aerium - Mercoeur 2 2 2" xfId="25073" xr:uid="{FE36ACDF-AFE2-4403-B4E7-3777018E84A4}"/>
    <cellStyle name="_MultipleSpace_Gerard 1 -20 _Aerium - Mercoeur 2 3" xfId="25074" xr:uid="{A02A8340-127D-4B7D-8FBF-A5AA3E634ABC}"/>
    <cellStyle name="_MultipleSpace_Gerard 1 -20 _Aerium - Mercoeur 3" xfId="25075" xr:uid="{2C1CAE55-C9EC-45FC-B598-DCD1310DA268}"/>
    <cellStyle name="_MultipleSpace_Gerard 1 -20 _Aerium - Mercoeur 3 2" xfId="25076" xr:uid="{A288A62A-2482-4A72-BD98-EBDFD74616F6}"/>
    <cellStyle name="_MultipleSpace_Gerard 1 -20 _Aerium - Mercoeur 4" xfId="25077" xr:uid="{8C149053-738A-48A8-B4BD-E5691AA64F38}"/>
    <cellStyle name="_MultipleSpace_Gerard 1 -20 _Babcock &amp; Brown Air Funding I" xfId="25078" xr:uid="{999D0D6A-E3E1-4BA9-9537-137B91513092}"/>
    <cellStyle name="_MultipleSpace_Gerard 1 -20 _Babcock &amp; Brown Air Funding I 2" xfId="25079" xr:uid="{3952B6E4-AD3A-4D82-A6ED-9F6A54995269}"/>
    <cellStyle name="_MultipleSpace_Gerard 1 -20 _Babcock &amp; Brown Air Funding I 2 2" xfId="25080" xr:uid="{3DA0E83D-6D1A-4E16-901B-9768F806FF63}"/>
    <cellStyle name="_MultipleSpace_Gerard 1 -20 _Babcock &amp; Brown Air Funding I 2 2 2" xfId="25081" xr:uid="{7B9E2FD9-1295-4A91-A762-752CF1CD41E5}"/>
    <cellStyle name="_MultipleSpace_Gerard 1 -20 _Babcock &amp; Brown Air Funding I 2 3" xfId="25082" xr:uid="{05D52906-9F99-477A-A1BE-A1824F1003C1}"/>
    <cellStyle name="_MultipleSpace_Gerard 1 -20 _Babcock &amp; Brown Air Funding I 3" xfId="25083" xr:uid="{AFF7464B-ABF3-4184-BFE0-27B80542AF99}"/>
    <cellStyle name="_MultipleSpace_Gerard 1 -20 _Babcock &amp; Brown Air Funding I 3 2" xfId="25084" xr:uid="{98CB1643-FA4A-48AF-A250-1BAE91936904}"/>
    <cellStyle name="_MultipleSpace_Gerard 1 -20 _Babcock &amp; Brown Air Funding I 4" xfId="25085" xr:uid="{7772F206-7A4B-496C-889E-9070DF336710}"/>
    <cellStyle name="_MultipleSpace_Gerard 1 -20 _FCAR 364-day" xfId="25086" xr:uid="{D34E018A-CA63-423D-976C-AF2481342334}"/>
    <cellStyle name="_MultipleSpace_Gerard 1 -20 _FCAR 364-day 2" xfId="25087" xr:uid="{67B1B535-EA03-4039-B427-06022D4423C5}"/>
    <cellStyle name="_MultipleSpace_Gerard 1 -20 _FCAR 364-day 2 2" xfId="25088" xr:uid="{3F4B21A4-F3FB-42B5-BCE7-2A80B1C4C8F1}"/>
    <cellStyle name="_MultipleSpace_Gerard 1 -20 _FCAR 364-day 2 2 2" xfId="25089" xr:uid="{70CCB687-E2EF-4A3A-99F0-C670306154DA}"/>
    <cellStyle name="_MultipleSpace_Gerard 1 -20 _FCAR 364-day 2 3" xfId="25090" xr:uid="{80371BA2-00E6-4CAA-9A12-7F7A16C5DB67}"/>
    <cellStyle name="_MultipleSpace_Gerard 1 -20 _FCAR 364-day 3" xfId="25091" xr:uid="{CC099F55-54B0-4DD5-A10D-4742399B8529}"/>
    <cellStyle name="_MultipleSpace_Gerard 1 -20 _FCAR 364-day 3 2" xfId="25092" xr:uid="{954E86A2-B504-4250-A15A-FA3F3805B3C9}"/>
    <cellStyle name="_MultipleSpace_Gerard 1 -20 _FCAR 364-day 4" xfId="25093" xr:uid="{3912751D-CFC4-4DE7-83B8-755F1DC07440}"/>
    <cellStyle name="_MultipleSpace_Gerard 1 -20 _FCAR 5-year" xfId="25094" xr:uid="{24165FBB-CAB5-46A3-A759-23FB9442BE31}"/>
    <cellStyle name="_MultipleSpace_Gerard 1 -20 _FCAR 5-year 2" xfId="25095" xr:uid="{A3BA9376-2BE0-41A2-9388-3919F5FA0804}"/>
    <cellStyle name="_MultipleSpace_Gerard 1 -20 _FCAR 5-year 2 2" xfId="25096" xr:uid="{CD9830FF-E733-418D-A4E5-80D6B0300ED3}"/>
    <cellStyle name="_MultipleSpace_Gerard 1 -20 _FCAR 5-year 2 2 2" xfId="25097" xr:uid="{D17626F5-9B48-45DB-8772-07687641911C}"/>
    <cellStyle name="_MultipleSpace_Gerard 1 -20 _FCAR 5-year 2 3" xfId="25098" xr:uid="{1ED7B69A-74D0-4353-A90D-375F2B82DB63}"/>
    <cellStyle name="_MultipleSpace_Gerard 1 -20 _FCAR 5-year 3" xfId="25099" xr:uid="{DEB4D16B-45E6-4C40-88BF-375232511FB8}"/>
    <cellStyle name="_MultipleSpace_Gerard 1 -20 _FCAR 5-year 3 2" xfId="25100" xr:uid="{04188031-2C19-4173-B519-F486116298EB}"/>
    <cellStyle name="_MultipleSpace_Gerard 1 -20 _FCAR 5-year 4" xfId="25101" xr:uid="{9E4A9F63-6D5E-482C-BEF9-E5B5A66AADC5}"/>
    <cellStyle name="_MultipleSpace_Gerard 1 -20 _FCC Zeus" xfId="25102" xr:uid="{2D7CE769-FB3D-4F93-9C3A-84054BD27D34}"/>
    <cellStyle name="_MultipleSpace_Gerard 1 -20 _FCC Zeus 2" xfId="25103" xr:uid="{45AEB59B-956F-46F7-ABD4-12CEC72E023D}"/>
    <cellStyle name="_MultipleSpace_Gerard 1 -20 _FCC Zeus 2 2" xfId="25104" xr:uid="{059BB545-0A52-4D39-8CB7-1C1FD7F8406C}"/>
    <cellStyle name="_MultipleSpace_Gerard 1 -20 _FCC Zeus 2 2 2" xfId="25105" xr:uid="{E191E994-DC2B-423F-B138-F3BD5C237331}"/>
    <cellStyle name="_MultipleSpace_Gerard 1 -20 _FCC Zeus 2 3" xfId="25106" xr:uid="{B7231349-C196-4C26-979A-3D8D27F7164F}"/>
    <cellStyle name="_MultipleSpace_Gerard 1 -20 _FCC Zeus 3" xfId="25107" xr:uid="{02713DC2-98DA-49D7-A64F-128D415623F7}"/>
    <cellStyle name="_MultipleSpace_Gerard 1 -20 _FCC Zeus 3 2" xfId="25108" xr:uid="{F8D5CE96-29CE-43A1-A05B-9A17F8B35E93}"/>
    <cellStyle name="_MultipleSpace_Gerard 1 -20 _FCC Zeus 4" xfId="25109" xr:uid="{F8A54886-F84F-487F-842B-5F3A4220C228}"/>
    <cellStyle name="_MultipleSpace_Gerard 1 -20 _Flagstar 2007-1A C AF4" xfId="25110" xr:uid="{51B7F9E4-CBFE-4452-B1A2-D043F0A67D0B}"/>
    <cellStyle name="_MultipleSpace_Gerard 1 -20 _Flagstar 2007-1A C AF4 2" xfId="25111" xr:uid="{E798EDAD-F65D-4747-B2D8-AD231A829184}"/>
    <cellStyle name="_MultipleSpace_Gerard 1 -20 _Flagstar 2007-1A C AF4 2 2" xfId="25112" xr:uid="{62CCA40A-EDC0-4FC9-81E7-FE22F33B6CF3}"/>
    <cellStyle name="_MultipleSpace_Gerard 1 -20 _Flagstar 2007-1A C AF4 2 2 2" xfId="25113" xr:uid="{D4144D24-1D34-4DC5-96EE-891493D6711E}"/>
    <cellStyle name="_MultipleSpace_Gerard 1 -20 _Flagstar 2007-1A C AF4 2 3" xfId="25114" xr:uid="{185FAF53-F710-4A45-9D4C-F6EC28AEC26E}"/>
    <cellStyle name="_MultipleSpace_Gerard 1 -20 _Flagstar 2007-1A C AF4 3" xfId="25115" xr:uid="{C805A637-8B0E-4C7D-9492-5542A4AC0B1C}"/>
    <cellStyle name="_MultipleSpace_Gerard 1 -20 _Flagstar 2007-1A C AF4 3 2" xfId="25116" xr:uid="{9FA6DA30-5381-46A1-8A82-2519CB9D39FA}"/>
    <cellStyle name="_MultipleSpace_Gerard 1 -20 _Flagstar 2007-1A C AF4 4" xfId="25117" xr:uid="{7C119F0A-52E1-4DF1-9E28-C30DA9CF82ED}"/>
    <cellStyle name="_MultipleSpace_Gerard 1 -20 _ItalFinance SV2" xfId="25118" xr:uid="{76DE0ACE-F7B6-4F76-B60A-052AD6BEC29D}"/>
    <cellStyle name="_MultipleSpace_Gerard 1 -20 _ItalFinance SV2 2" xfId="25119" xr:uid="{DE35AB62-47DA-4F00-AB21-B82A4C0D5DE1}"/>
    <cellStyle name="_MultipleSpace_Gerard 1 -20 _ItalFinance SV2 2 2" xfId="25120" xr:uid="{855E3FA7-831D-4027-BB5D-442F669330A8}"/>
    <cellStyle name="_MultipleSpace_Gerard 1 -20 _ItalFinance SV2 2 2 2" xfId="25121" xr:uid="{7A6D1BDA-E6D4-4D93-9CDA-35FC7564DDD4}"/>
    <cellStyle name="_MultipleSpace_Gerard 1 -20 _ItalFinance SV2 2 3" xfId="25122" xr:uid="{A9A65BFC-E4CD-4A6F-965C-F707595B1782}"/>
    <cellStyle name="_MultipleSpace_Gerard 1 -20 _ItalFinance SV2 3" xfId="25123" xr:uid="{6058A2E0-BFD1-4426-8182-04FAF87E851A}"/>
    <cellStyle name="_MultipleSpace_Gerard 1 -20 _ItalFinance SV2 3 2" xfId="25124" xr:uid="{433EF896-7FA2-4CDE-89B8-20235E472672}"/>
    <cellStyle name="_MultipleSpace_Gerard 1 -20 _ItalFinance SV2 4" xfId="25125" xr:uid="{AF88292E-3FF1-4851-860D-7973B65D5D9E}"/>
    <cellStyle name="_MultipleSpace_Gerard 1 -20 _Meliadi SaRL" xfId="25126" xr:uid="{88247C90-CFFF-446F-A220-F4308C443F30}"/>
    <cellStyle name="_MultipleSpace_Gerard 1 -20 _Meliadi SaRL 2" xfId="25127" xr:uid="{076E653A-D9CB-4AE5-A1FD-3C37DC214C41}"/>
    <cellStyle name="_MultipleSpace_Gerard 1 -20 _Meliadi SaRL 2 2" xfId="25128" xr:uid="{72AC39FB-0ECD-4189-9F50-A6491225474E}"/>
    <cellStyle name="_MultipleSpace_Gerard 1 -20 _Meliadi SaRL 2 2 2" xfId="25129" xr:uid="{6407F3AF-D465-486C-A2CD-A1513D692140}"/>
    <cellStyle name="_MultipleSpace_Gerard 1 -20 _Meliadi SaRL 2 3" xfId="25130" xr:uid="{C5C5829F-FC1F-493D-BC00-29A551E9D3A4}"/>
    <cellStyle name="_MultipleSpace_Gerard 1 -20 _Meliadi SaRL 3" xfId="25131" xr:uid="{E07E6B35-990A-4991-8D0C-D4421F383793}"/>
    <cellStyle name="_MultipleSpace_Gerard 1 -20 _Meliadi SaRL 3 2" xfId="25132" xr:uid="{0D66E9B0-56E1-4A4F-9CFC-DC582C4C5E3B}"/>
    <cellStyle name="_MultipleSpace_Gerard 1 -20 _Meliadi SaRL 4" xfId="25133" xr:uid="{E386C917-87F8-4057-BDB1-B42BC2102F95}"/>
    <cellStyle name="_MultipleSpace_Gerard 1 -20 _Sheet1" xfId="25134" xr:uid="{B503F3FD-C480-444E-BBAD-C5DCD301C097}"/>
    <cellStyle name="_MultipleSpace_Gerard 1 -20 _Sheet1 2" xfId="25135" xr:uid="{5D661D40-8529-4451-AE03-FF8D7BFD3B15}"/>
    <cellStyle name="_MultipleSpace_Gerard 1 -20 _Sheet1 2 2" xfId="25136" xr:uid="{2B2E2C67-09F5-4FE0-B721-6BBBA2AF0EB8}"/>
    <cellStyle name="_MultipleSpace_Gerard 1 -20 _Sheet1 2 2 2" xfId="25137" xr:uid="{56A96A2B-5689-4A39-8D9B-BDD64F72EF0D}"/>
    <cellStyle name="_MultipleSpace_Gerard 1 -20 _Sheet1 2 3" xfId="25138" xr:uid="{2D027AC3-FC69-482B-AF14-EB67E670C0B7}"/>
    <cellStyle name="_MultipleSpace_Gerard 1 -20 _Sheet1 3" xfId="25139" xr:uid="{322FFCE4-EA89-493A-8578-9BD76CAF4A46}"/>
    <cellStyle name="_MultipleSpace_Gerard 1 -20 _Sheet1 3 2" xfId="25140" xr:uid="{8C798D26-1C70-4967-8EDF-125959F1F20F}"/>
    <cellStyle name="_MultipleSpace_Gerard 1 -20 _Sheet1 4" xfId="25141" xr:uid="{6DD88712-3383-497E-A95D-251E03CF13D8}"/>
    <cellStyle name="_MultipleSpace_Gerard 1 -20 _Template" xfId="25142" xr:uid="{98FB1EB7-BE26-4172-A1A2-15BCDEA947A3}"/>
    <cellStyle name="_MultipleSpace_Gerard 1 -20 _Template 2" xfId="25143" xr:uid="{D3C0F7C5-4918-415C-949E-F0930087D4E5}"/>
    <cellStyle name="_MultipleSpace_Gerard 1 -20 _Template 2 2" xfId="25144" xr:uid="{F9F531EE-1D79-40BE-A096-EBD186F3D928}"/>
    <cellStyle name="_MultipleSpace_Gerard 1 -20 _Template 2 2 2" xfId="25145" xr:uid="{D40E2AE8-EE72-4663-8686-30CCE2CB0DF1}"/>
    <cellStyle name="_MultipleSpace_Gerard 1 -20 _Template 2 3" xfId="25146" xr:uid="{92894BB3-90CF-43F3-BAB7-0B07088205CF}"/>
    <cellStyle name="_MultipleSpace_Gerard 1 -20 _Template 3" xfId="25147" xr:uid="{159C1CA5-5023-42E2-BDA3-2F37FD1DC92C}"/>
    <cellStyle name="_MultipleSpace_Gerard 1 -20 _Template 3 2" xfId="25148" xr:uid="{42B2D740-7FFF-4D8E-948A-54465458C2A2}"/>
    <cellStyle name="_MultipleSpace_Gerard 1 -20 _Template 4" xfId="25149" xr:uid="{55725F30-5944-4718-B035-84686139C91E}"/>
    <cellStyle name="_MultipleSpace_ItalFinance SV2" xfId="25150" xr:uid="{84FAB490-6F49-465B-9EC5-DB86A19B6560}"/>
    <cellStyle name="_MultipleSpace_ItalFinance SV2 2" xfId="25151" xr:uid="{D2966A6E-AFC8-4C2D-BE35-3CB815142531}"/>
    <cellStyle name="_MultipleSpace_ItalFinance SV2 2 2" xfId="25152" xr:uid="{04BF3BEE-5EC3-491B-ADE7-D44077B1AC36}"/>
    <cellStyle name="_MultipleSpace_ItalFinance SV2 2 2 2" xfId="25153" xr:uid="{F55077BC-2E61-4379-A53D-84A5206D3799}"/>
    <cellStyle name="_MultipleSpace_ItalFinance SV2 2 3" xfId="25154" xr:uid="{45B6AD0F-6909-409B-BEFC-34BD6D286AA5}"/>
    <cellStyle name="_MultipleSpace_ItalFinance SV2 3" xfId="25155" xr:uid="{9386D4CC-5FE9-4CFB-B501-2322C8653388}"/>
    <cellStyle name="_MultipleSpace_ItalFinance SV2 3 2" xfId="25156" xr:uid="{44F92138-484D-4511-8E99-A6272FFF3D54}"/>
    <cellStyle name="_MultipleSpace_ItalFinance SV2 4" xfId="25157" xr:uid="{04DD358D-4D7F-4F37-A393-B5B9FB5181BB}"/>
    <cellStyle name="_MultipleSpace_LBO (Post IM)" xfId="25158" xr:uid="{3609B4E0-21BD-4546-8D31-5EE944D42CDE}"/>
    <cellStyle name="_MultipleSpace_LBO (Post IM) 2" xfId="25159" xr:uid="{94427461-8F10-48BF-A6C2-8F78086DE356}"/>
    <cellStyle name="_MultipleSpace_LBO (Post IM) 3" xfId="25160" xr:uid="{8965DF56-52AA-4D14-8EFD-DFC0E1988115}"/>
    <cellStyle name="_MultipleSpace_LBO (Post IM)_shadow publication 2010.12" xfId="25161" xr:uid="{CDB0C177-04E3-48BB-93F6-D41AEDCC1628}"/>
    <cellStyle name="_MultipleSpace_LBO (Post IM)_shadow publication 2010.12 2" xfId="25162" xr:uid="{923EBB96-5080-4913-82DE-C19500F533C9}"/>
    <cellStyle name="_MultipleSpace_LBO (Post IM)_Synthese cumul 300910" xfId="25163" xr:uid="{64519B6C-0B9E-4832-86A1-52EA7E0B5A6B}"/>
    <cellStyle name="_MultipleSpace_LBO (Post IM)_Synthese cumul 300910 2" xfId="25164" xr:uid="{9C2995C7-BB40-4ACC-B6E2-62997A54478F}"/>
    <cellStyle name="_MultipleSpace_Meliadi SaRL" xfId="25165" xr:uid="{9BDBBE8E-14CE-480D-BDC7-52895E527A0C}"/>
    <cellStyle name="_MultipleSpace_Meliadi SaRL 2" xfId="25166" xr:uid="{21C8A189-48B1-4B69-B56E-F644BAD2B133}"/>
    <cellStyle name="_MultipleSpace_Meliadi SaRL 2 2" xfId="25167" xr:uid="{D0EEAA68-3AD9-43CE-8129-1DE0D9D08106}"/>
    <cellStyle name="_MultipleSpace_Meliadi SaRL 2 2 2" xfId="25168" xr:uid="{705F1AD5-2CEA-48E1-AF4E-213D7253C8BF}"/>
    <cellStyle name="_MultipleSpace_Meliadi SaRL 2 3" xfId="25169" xr:uid="{80ACF712-F679-4701-8C80-512769DE50B2}"/>
    <cellStyle name="_MultipleSpace_Meliadi SaRL 3" xfId="25170" xr:uid="{91047C12-36CE-4A69-A736-CF19B04C5869}"/>
    <cellStyle name="_MultipleSpace_Meliadi SaRL 3 2" xfId="25171" xr:uid="{C47E760F-3796-4D43-8EE7-41F6CA5C8359}"/>
    <cellStyle name="_MultipleSpace_Meliadi SaRL 4" xfId="25172" xr:uid="{1015293F-F476-4B00-97B8-009A5BB330E4}"/>
    <cellStyle name="_MultipleSpace_Prepayment-WAL Assumptions" xfId="25173" xr:uid="{0A9A4150-409E-4103-B276-CD1C1360F3D3}"/>
    <cellStyle name="_MultipleSpace_RApres 4.02.02" xfId="25174" xr:uid="{5FF60BF7-4E23-498B-8598-9E26E8508137}"/>
    <cellStyle name="_MultipleSpace_shadow publication 2010.12" xfId="25175" xr:uid="{5177D566-64B2-4D37-86D9-F34C95FE09B4}"/>
    <cellStyle name="_MultipleSpace_shadow publication 2010.12 2" xfId="25176" xr:uid="{2B39392F-F5B6-45B8-B816-3C2701EAF301}"/>
    <cellStyle name="_MultipleSpace_Sheet1" xfId="25177" xr:uid="{E6BFF304-7E31-4DA6-98A2-0FF0EFE392D2}"/>
    <cellStyle name="_MultipleSpace_Sheet1 2" xfId="25178" xr:uid="{76C5B9E3-CBC6-4719-8DA0-6F7BB52B5CA4}"/>
    <cellStyle name="_MultipleSpace_Sheet1 2 2" xfId="25179" xr:uid="{CAA59A9D-8A96-403C-AD30-6F4B88493F36}"/>
    <cellStyle name="_MultipleSpace_Sheet1 2 2 2" xfId="25180" xr:uid="{7580FBA6-1137-48CA-8BA9-47DFD7BA91DF}"/>
    <cellStyle name="_MultipleSpace_Sheet1 2 3" xfId="25181" xr:uid="{97741F33-D694-48D3-A2D1-633065736B17}"/>
    <cellStyle name="_MultipleSpace_Sheet1 3" xfId="25182" xr:uid="{E45EB9B1-C335-4EA3-9FC2-8D81502C2B42}"/>
    <cellStyle name="_MultipleSpace_Sheet1 3 2" xfId="25183" xr:uid="{258DFD02-5B9F-45CE-A68E-6F1954325148}"/>
    <cellStyle name="_MultipleSpace_Sheet1 4" xfId="25184" xr:uid="{DCECA903-DB6C-497B-A53F-BE026D0495B9}"/>
    <cellStyle name="_MultipleSpace_Synthese cumul 300910" xfId="25185" xr:uid="{6CC5ABFC-8C23-4F36-A891-DD86DD89B9F7}"/>
    <cellStyle name="_MultipleSpace_Synthese cumul 300910 2" xfId="25186" xr:uid="{B89F9AD6-EEAC-4ACE-83AE-3FFF4D047B12}"/>
    <cellStyle name="_MultipleSpace_Template" xfId="25187" xr:uid="{8C7C779C-8BD0-401E-9814-F9D07487D5F2}"/>
    <cellStyle name="_MultipleSpace_Template 2" xfId="25188" xr:uid="{2F263CD6-34EA-4228-8ABE-DF42D843CB92}"/>
    <cellStyle name="_MultipleSpace_Template 2 2" xfId="25189" xr:uid="{6B6DC791-8CC2-44D6-9753-508D0A58129A}"/>
    <cellStyle name="_MultipleSpace_Template 2 2 2" xfId="25190" xr:uid="{4AD6FDA3-9DCC-48AB-B89E-66C0FF5FD09F}"/>
    <cellStyle name="_MultipleSpace_Template 2 3" xfId="25191" xr:uid="{C44C8B8F-A36A-419E-A036-81EA05EBE56F}"/>
    <cellStyle name="_MultipleSpace_Template 3" xfId="25192" xr:uid="{D3C55731-3581-435B-8B09-7E9B7398630B}"/>
    <cellStyle name="_MultipleSpace_Template 3 2" xfId="25193" xr:uid="{DCBE3556-B40C-49FD-A593-F984E2C9318C}"/>
    <cellStyle name="_MultipleSpace_Template 4" xfId="25194" xr:uid="{D58BCCE3-97BF-4195-9579-B8F6C76A1760}"/>
    <cellStyle name="_MultipleSpace_Tenants &amp; Costs" xfId="25195" xr:uid="{0E590EFA-DDEF-48FB-9EEC-7ADEC0E74CAC}"/>
    <cellStyle name="_MultipleSpace_Tenants &amp; Costs 2" xfId="25196" xr:uid="{1CBC6BBD-9370-48B8-823C-76C3A2D858D4}"/>
    <cellStyle name="_MultipleSpace_Tenants &amp; Costs 2 2" xfId="25197" xr:uid="{0E361E71-6D25-44B7-A90E-1D3131B57655}"/>
    <cellStyle name="_MultipleSpace_Tenants &amp; Costs 2 2 2" xfId="25198" xr:uid="{05388C2C-61B0-430D-B02B-F15E489CD4C8}"/>
    <cellStyle name="_MultipleSpace_Tenants &amp; Costs 2 3" xfId="25199" xr:uid="{37FDBB5A-6335-4DEF-B843-B11D20C3F98F}"/>
    <cellStyle name="_MultipleSpace_Tenants &amp; Costs 3" xfId="25200" xr:uid="{EE9A493A-77E9-4CD8-9CF1-FA87F5452CFC}"/>
    <cellStyle name="_MultipleSpace_Tenants &amp; Costs 3 2" xfId="25201" xr:uid="{8F1C9C04-48DA-4371-AA50-78FF93E0C40C}"/>
    <cellStyle name="_MultipleSpace_Tenants &amp; Costs 4" xfId="25202" xr:uid="{F734A984-5B93-441E-9C28-BC4ECA568389}"/>
    <cellStyle name="_MultipleSpace_Tenants &amp; Costs_ABS Deal Tracer - Q3 2008" xfId="25203" xr:uid="{289F68A8-91E8-49E9-AF42-7BF2105ED6A9}"/>
    <cellStyle name="_MultipleSpace_Tenants &amp; Costs_ABS Deal Tracer - Q3 2008 2" xfId="25204" xr:uid="{10558634-8718-4D13-93E7-01540B60E0D1}"/>
    <cellStyle name="_MultipleSpace_Tenants &amp; Costs_ABS Deal Tracer - Q3 2008 2 2" xfId="25205" xr:uid="{FBB33BBF-66F9-4DB1-8B26-23C3194040F6}"/>
    <cellStyle name="_MultipleSpace_Tenants &amp; Costs_ABS Deal Tracer - Q3 2008 2 2 2" xfId="25206" xr:uid="{CAB9B612-D50F-4D8B-A268-6262D2F727C4}"/>
    <cellStyle name="_MultipleSpace_Tenants &amp; Costs_ABS Deal Tracer - Q3 2008 2 3" xfId="25207" xr:uid="{F0DE0D01-B763-45FC-886B-750FDB8144A3}"/>
    <cellStyle name="_MultipleSpace_Tenants &amp; Costs_ABS Deal Tracer - Q3 2008 3" xfId="25208" xr:uid="{0E57DD6A-A021-41B3-8BD0-61FA03161371}"/>
    <cellStyle name="_MultipleSpace_Tenants &amp; Costs_ABS Deal Tracer - Q3 2008 3 2" xfId="25209" xr:uid="{6EF704D5-1365-4403-B4AA-D755DBBC93FE}"/>
    <cellStyle name="_MultipleSpace_Tenants &amp; Costs_ABS Deal Tracer - Q3 2008 4" xfId="25210" xr:uid="{F2B56B6E-777E-4B7E-8774-9EC4B02AD5AC}"/>
    <cellStyle name="_MultipleSpace_Tenants &amp; Costs_Aerium - Chester" xfId="25211" xr:uid="{716FA537-521B-4670-B243-6176E7A56904}"/>
    <cellStyle name="_MultipleSpace_Tenants &amp; Costs_Aerium - Chester 2" xfId="25212" xr:uid="{E51F2420-BEA1-43E8-9DDF-1F8D2F099294}"/>
    <cellStyle name="_MultipleSpace_Tenants &amp; Costs_Aerium - Chester 2 2" xfId="25213" xr:uid="{9E686C42-32C0-4578-BE5A-F342EA73B270}"/>
    <cellStyle name="_MultipleSpace_Tenants &amp; Costs_Aerium - Chester 2 2 2" xfId="25214" xr:uid="{AA28A1BE-58F2-4A60-A709-5E35C3E07867}"/>
    <cellStyle name="_MultipleSpace_Tenants &amp; Costs_Aerium - Chester 2 3" xfId="25215" xr:uid="{75C9A92E-2F65-4387-A846-CBB9BC3DEAE6}"/>
    <cellStyle name="_MultipleSpace_Tenants &amp; Costs_Aerium - Chester 3" xfId="25216" xr:uid="{E711C348-FF88-415F-AAC6-8A88630ACA7F}"/>
    <cellStyle name="_MultipleSpace_Tenants &amp; Costs_Aerium - Chester 3 2" xfId="25217" xr:uid="{49C046C3-5BB1-4F67-B7F9-862CF3322072}"/>
    <cellStyle name="_MultipleSpace_Tenants &amp; Costs_Aerium - Chester 4" xfId="25218" xr:uid="{1378C113-97B9-4BC2-ADB9-1CABF0929DDE}"/>
    <cellStyle name="_MultipleSpace_Tenants &amp; Costs_Aerium - Mercoeur" xfId="25219" xr:uid="{00ED529C-6AAF-4428-A977-2148E2AC5886}"/>
    <cellStyle name="_MultipleSpace_Tenants &amp; Costs_Aerium - Mercoeur 2" xfId="25220" xr:uid="{EC3CB074-E939-4A67-9CC3-FDF7EC85CA60}"/>
    <cellStyle name="_MultipleSpace_Tenants &amp; Costs_Aerium - Mercoeur 2 2" xfId="25221" xr:uid="{D246569A-54EF-436C-AE00-4844F83C41B5}"/>
    <cellStyle name="_MultipleSpace_Tenants &amp; Costs_Aerium - Mercoeur 2 2 2" xfId="25222" xr:uid="{FF6FEA21-F4A5-4E94-9909-03323B56A5FD}"/>
    <cellStyle name="_MultipleSpace_Tenants &amp; Costs_Aerium - Mercoeur 2 3" xfId="25223" xr:uid="{0A192354-9560-4E17-A50F-BC23D2CECCF1}"/>
    <cellStyle name="_MultipleSpace_Tenants &amp; Costs_Aerium - Mercoeur 3" xfId="25224" xr:uid="{DC1E3217-86EC-4DE4-9D55-E3527405543D}"/>
    <cellStyle name="_MultipleSpace_Tenants &amp; Costs_Aerium - Mercoeur 3 2" xfId="25225" xr:uid="{6C9697F8-B3CF-4E1C-8EE9-7EB20AF71C98}"/>
    <cellStyle name="_MultipleSpace_Tenants &amp; Costs_Aerium - Mercoeur 4" xfId="25226" xr:uid="{E69A70D2-F07A-4381-91BE-0C94AC0BEDFF}"/>
    <cellStyle name="_MultipleSpace_Tenants &amp; Costs_Babcock &amp; Brown Air Funding I" xfId="25227" xr:uid="{23586110-0C05-489E-BBE2-A5CC540716BD}"/>
    <cellStyle name="_MultipleSpace_Tenants &amp; Costs_Babcock &amp; Brown Air Funding I 2" xfId="25228" xr:uid="{EEEF2E3E-C5D9-4D37-85B4-97F6C83491A7}"/>
    <cellStyle name="_MultipleSpace_Tenants &amp; Costs_Babcock &amp; Brown Air Funding I 2 2" xfId="25229" xr:uid="{62F9A881-D205-4FF9-8089-60F76AC93AF8}"/>
    <cellStyle name="_MultipleSpace_Tenants &amp; Costs_Babcock &amp; Brown Air Funding I 2 2 2" xfId="25230" xr:uid="{3A1EF3AF-2C76-4326-B032-7A02D4E67415}"/>
    <cellStyle name="_MultipleSpace_Tenants &amp; Costs_Babcock &amp; Brown Air Funding I 2 3" xfId="25231" xr:uid="{28E6AAA3-1B29-48C6-910B-6E5CD11AAFD2}"/>
    <cellStyle name="_MultipleSpace_Tenants &amp; Costs_Babcock &amp; Brown Air Funding I 3" xfId="25232" xr:uid="{3809E432-5FF3-4013-B84C-8780EDF29CA8}"/>
    <cellStyle name="_MultipleSpace_Tenants &amp; Costs_Babcock &amp; Brown Air Funding I 3 2" xfId="25233" xr:uid="{89201155-87D9-411A-B3ED-EB6F2B577962}"/>
    <cellStyle name="_MultipleSpace_Tenants &amp; Costs_Babcock &amp; Brown Air Funding I 4" xfId="25234" xr:uid="{D66F30D0-74C5-4886-AC66-FE2C4E424698}"/>
    <cellStyle name="_MultipleSpace_Tenants &amp; Costs_FCAR 364-day" xfId="25235" xr:uid="{F27940D8-C63A-4275-9DA9-2002DA3B54E2}"/>
    <cellStyle name="_MultipleSpace_Tenants &amp; Costs_FCAR 364-day 2" xfId="25236" xr:uid="{CA122B64-0426-4FFE-93DB-058CC2605DF1}"/>
    <cellStyle name="_MultipleSpace_Tenants &amp; Costs_FCAR 364-day 2 2" xfId="25237" xr:uid="{5AAC4567-59ED-42CF-966E-F151C6CC84CB}"/>
    <cellStyle name="_MultipleSpace_Tenants &amp; Costs_FCAR 364-day 2 2 2" xfId="25238" xr:uid="{C9EC320C-CE6A-45EA-ADBE-110ABEC2E3F9}"/>
    <cellStyle name="_MultipleSpace_Tenants &amp; Costs_FCAR 364-day 2 3" xfId="25239" xr:uid="{92ED4FE3-A296-4234-BF17-54CD9DCA331E}"/>
    <cellStyle name="_MultipleSpace_Tenants &amp; Costs_FCAR 364-day 3" xfId="25240" xr:uid="{4378CF37-A2CB-4C0E-86FD-A62FA69002F8}"/>
    <cellStyle name="_MultipleSpace_Tenants &amp; Costs_FCAR 364-day 3 2" xfId="25241" xr:uid="{DF4EA2B6-474F-4713-A34C-33120F2F28A5}"/>
    <cellStyle name="_MultipleSpace_Tenants &amp; Costs_FCAR 364-day 4" xfId="25242" xr:uid="{58FB3F53-FF55-4B70-BCFE-A55142F0B9ED}"/>
    <cellStyle name="_MultipleSpace_Tenants &amp; Costs_FCAR 5-year" xfId="25243" xr:uid="{13691919-A32E-4FFA-AF40-2C09C3066C4F}"/>
    <cellStyle name="_MultipleSpace_Tenants &amp; Costs_FCAR 5-year 2" xfId="25244" xr:uid="{800DFBDF-5727-40F3-938F-198E70DA59F4}"/>
    <cellStyle name="_MultipleSpace_Tenants &amp; Costs_FCAR 5-year 2 2" xfId="25245" xr:uid="{FA6D4556-5332-410F-A02B-97CB391FE8A9}"/>
    <cellStyle name="_MultipleSpace_Tenants &amp; Costs_FCAR 5-year 2 2 2" xfId="25246" xr:uid="{FCD87FBA-8A37-4A5D-9FC5-ECF9A9F5ED1A}"/>
    <cellStyle name="_MultipleSpace_Tenants &amp; Costs_FCAR 5-year 2 3" xfId="25247" xr:uid="{EF67D2C0-95C1-4620-90C1-F86DB38298D2}"/>
    <cellStyle name="_MultipleSpace_Tenants &amp; Costs_FCAR 5-year 3" xfId="25248" xr:uid="{705F4E9B-B35C-4AF7-9DF1-A01301CDF3FE}"/>
    <cellStyle name="_MultipleSpace_Tenants &amp; Costs_FCAR 5-year 3 2" xfId="25249" xr:uid="{EE7481F9-FEEF-4317-82D2-1E2FCE2DD78E}"/>
    <cellStyle name="_MultipleSpace_Tenants &amp; Costs_FCAR 5-year 4" xfId="25250" xr:uid="{39285151-CCAF-464C-A352-EA05787DF806}"/>
    <cellStyle name="_MultipleSpace_Tenants &amp; Costs_FCC Zeus" xfId="25251" xr:uid="{7D9FC697-983F-4E4D-9B00-E5DC0234B77B}"/>
    <cellStyle name="_MultipleSpace_Tenants &amp; Costs_FCC Zeus 2" xfId="25252" xr:uid="{541A9867-3F76-4473-B253-F125BBA9CE62}"/>
    <cellStyle name="_MultipleSpace_Tenants &amp; Costs_FCC Zeus 2 2" xfId="25253" xr:uid="{34FDF650-B07F-4C81-B00C-089D8C8E7C72}"/>
    <cellStyle name="_MultipleSpace_Tenants &amp; Costs_FCC Zeus 2 2 2" xfId="25254" xr:uid="{A8238E37-FBD1-490B-A9EB-1313B7A89BFA}"/>
    <cellStyle name="_MultipleSpace_Tenants &amp; Costs_FCC Zeus 2 3" xfId="25255" xr:uid="{39078221-41A9-4302-A99B-88C571C2E0FF}"/>
    <cellStyle name="_MultipleSpace_Tenants &amp; Costs_FCC Zeus 3" xfId="25256" xr:uid="{D8A47BCE-C7DC-44AA-9B52-FF121CD09922}"/>
    <cellStyle name="_MultipleSpace_Tenants &amp; Costs_FCC Zeus 3 2" xfId="25257" xr:uid="{D43FA733-F73C-47A2-88DF-C43B15E7884F}"/>
    <cellStyle name="_MultipleSpace_Tenants &amp; Costs_FCC Zeus 4" xfId="25258" xr:uid="{E78B502C-2395-449C-9BBB-D3EE5B4169CA}"/>
    <cellStyle name="_MultipleSpace_Tenants &amp; Costs_Flagstar 2007-1A C AF4" xfId="25259" xr:uid="{26ADB706-5F31-4FDF-9FA0-0267C3EAEF21}"/>
    <cellStyle name="_MultipleSpace_Tenants &amp; Costs_Flagstar 2007-1A C AF4 2" xfId="25260" xr:uid="{C3AEF5D2-F6AC-4A54-B42A-FC00F7F24900}"/>
    <cellStyle name="_MultipleSpace_Tenants &amp; Costs_Flagstar 2007-1A C AF4 2 2" xfId="25261" xr:uid="{F1D42AA3-0354-47A6-904D-3195F4E92FA9}"/>
    <cellStyle name="_MultipleSpace_Tenants &amp; Costs_Flagstar 2007-1A C AF4 2 2 2" xfId="25262" xr:uid="{588E98BB-70AC-4958-9AB2-CC9B42ABAFF0}"/>
    <cellStyle name="_MultipleSpace_Tenants &amp; Costs_Flagstar 2007-1A C AF4 2 3" xfId="25263" xr:uid="{FA8E5059-EFC9-4C64-AD20-90F382F8EC80}"/>
    <cellStyle name="_MultipleSpace_Tenants &amp; Costs_Flagstar 2007-1A C AF4 3" xfId="25264" xr:uid="{F2F4FB61-18F5-46E1-BEC6-398C0837A217}"/>
    <cellStyle name="_MultipleSpace_Tenants &amp; Costs_Flagstar 2007-1A C AF4 3 2" xfId="25265" xr:uid="{7C4AAE72-7C8F-4AC8-8217-778D0B4E7BE7}"/>
    <cellStyle name="_MultipleSpace_Tenants &amp; Costs_Flagstar 2007-1A C AF4 4" xfId="25266" xr:uid="{E8A822BA-C4C0-42DC-A5B6-EF5464DA10BF}"/>
    <cellStyle name="_MultipleSpace_Tenants &amp; Costs_ItalFinance SV2" xfId="25267" xr:uid="{353F2930-8D4A-4E4C-B9AF-D9E64AF7B9B1}"/>
    <cellStyle name="_MultipleSpace_Tenants &amp; Costs_ItalFinance SV2 2" xfId="25268" xr:uid="{58CE966F-6BE1-42D6-A310-A4094623EB6F}"/>
    <cellStyle name="_MultipleSpace_Tenants &amp; Costs_ItalFinance SV2 2 2" xfId="25269" xr:uid="{61DCFD53-8751-4BAE-8823-F819C1A2E0AF}"/>
    <cellStyle name="_MultipleSpace_Tenants &amp; Costs_ItalFinance SV2 2 2 2" xfId="25270" xr:uid="{5A51510C-52B0-4BDA-9D32-10B7310B76A8}"/>
    <cellStyle name="_MultipleSpace_Tenants &amp; Costs_ItalFinance SV2 2 3" xfId="25271" xr:uid="{FFF728ED-77FC-4CED-A72D-DCF3FE200342}"/>
    <cellStyle name="_MultipleSpace_Tenants &amp; Costs_ItalFinance SV2 3" xfId="25272" xr:uid="{A42C5A7D-6A5B-4EA0-88DC-2C6394B2CAC1}"/>
    <cellStyle name="_MultipleSpace_Tenants &amp; Costs_ItalFinance SV2 3 2" xfId="25273" xr:uid="{D79F30EC-EBED-49B7-BB62-462729BB948E}"/>
    <cellStyle name="_MultipleSpace_Tenants &amp; Costs_ItalFinance SV2 4" xfId="25274" xr:uid="{110B21D2-1C5D-42E7-909C-E2D3A824448D}"/>
    <cellStyle name="_MultipleSpace_Tenants &amp; Costs_Meliadi SaRL" xfId="25275" xr:uid="{3E5CCA99-0727-47B9-9C84-D1FF12F83858}"/>
    <cellStyle name="_MultipleSpace_Tenants &amp; Costs_Meliadi SaRL 2" xfId="25276" xr:uid="{03A04EF7-10E4-4F98-A1E5-03D31C450362}"/>
    <cellStyle name="_MultipleSpace_Tenants &amp; Costs_Meliadi SaRL 2 2" xfId="25277" xr:uid="{CF326F18-03D4-426A-904C-3BF232DDE837}"/>
    <cellStyle name="_MultipleSpace_Tenants &amp; Costs_Meliadi SaRL 2 2 2" xfId="25278" xr:uid="{17EE93EF-3485-4289-A3E2-686D3738E5D5}"/>
    <cellStyle name="_MultipleSpace_Tenants &amp; Costs_Meliadi SaRL 2 3" xfId="25279" xr:uid="{BBB7E531-702C-4078-B6B8-0C819C683DD5}"/>
    <cellStyle name="_MultipleSpace_Tenants &amp; Costs_Meliadi SaRL 3" xfId="25280" xr:uid="{EB4D6D36-910D-400C-94B8-171726FEB307}"/>
    <cellStyle name="_MultipleSpace_Tenants &amp; Costs_Meliadi SaRL 3 2" xfId="25281" xr:uid="{8DDC8FC0-F210-4A4C-9F79-19C91296C585}"/>
    <cellStyle name="_MultipleSpace_Tenants &amp; Costs_Meliadi SaRL 4" xfId="25282" xr:uid="{F2CE9E1C-F183-48E4-B7D9-E4BA8C7A08F2}"/>
    <cellStyle name="_MultipleSpace_Tenants &amp; Costs_Sheet1" xfId="25283" xr:uid="{EAC1CD42-E772-4F24-8292-3A1EC6D69101}"/>
    <cellStyle name="_MultipleSpace_Tenants &amp; Costs_Sheet1 2" xfId="25284" xr:uid="{AC77965C-2A60-4515-960D-5C916EF85D2D}"/>
    <cellStyle name="_MultipleSpace_Tenants &amp; Costs_Sheet1 2 2" xfId="25285" xr:uid="{DEAFA179-D993-4360-A7DA-D980D8A4D5AB}"/>
    <cellStyle name="_MultipleSpace_Tenants &amp; Costs_Sheet1 2 2 2" xfId="25286" xr:uid="{EBD93E2D-D7BD-47ED-9CCF-AA62E9B6B1FF}"/>
    <cellStyle name="_MultipleSpace_Tenants &amp; Costs_Sheet1 2 3" xfId="25287" xr:uid="{FE7E7C03-C272-4041-B749-57B4FF40F644}"/>
    <cellStyle name="_MultipleSpace_Tenants &amp; Costs_Sheet1 3" xfId="25288" xr:uid="{8694EA99-EBC3-4A10-ADBB-3553076259CE}"/>
    <cellStyle name="_MultipleSpace_Tenants &amp; Costs_Sheet1 3 2" xfId="25289" xr:uid="{FD7DE1BE-9D71-4BEE-891C-B82B478841AA}"/>
    <cellStyle name="_MultipleSpace_Tenants &amp; Costs_Sheet1 4" xfId="25290" xr:uid="{3D343E6F-3B8E-4529-8FC5-2F73BA4008D5}"/>
    <cellStyle name="_MultipleSpace_Tenants &amp; Costs_Template" xfId="25291" xr:uid="{25F89B1E-1A63-4637-BACE-514585FFD799}"/>
    <cellStyle name="_MultipleSpace_Tenants &amp; Costs_Template 2" xfId="25292" xr:uid="{821FC425-BB7F-4304-A423-0AA826647A26}"/>
    <cellStyle name="_MultipleSpace_Tenants &amp; Costs_Template 2 2" xfId="25293" xr:uid="{FBCF3E0F-89D2-4353-B97F-3837B971DAA4}"/>
    <cellStyle name="_MultipleSpace_Tenants &amp; Costs_Template 2 2 2" xfId="25294" xr:uid="{1625E7F6-77E1-4E86-A254-BB71A76D99EF}"/>
    <cellStyle name="_MultipleSpace_Tenants &amp; Costs_Template 2 3" xfId="25295" xr:uid="{2643392E-813B-4D91-AE23-EC397229C631}"/>
    <cellStyle name="_MultipleSpace_Tenants &amp; Costs_Template 3" xfId="25296" xr:uid="{E6DF8854-A916-4F1A-A2DD-1792F40E00C6}"/>
    <cellStyle name="_MultipleSpace_Tenants &amp; Costs_Template 3 2" xfId="25297" xr:uid="{A9FAACEF-8185-48EC-85A4-89E8460096CC}"/>
    <cellStyle name="_MultipleSpace_Tenants &amp; Costs_Template 4" xfId="25298" xr:uid="{3C2250C5-0811-46AE-944F-1612189DA367}"/>
    <cellStyle name="_MultipleSpace_Yield calculation worksheet 1a" xfId="25299" xr:uid="{39928973-A150-4D1F-A2EE-068B6136AD9C}"/>
    <cellStyle name="_Ne" xfId="25300" xr:uid="{7241A779-6DA9-4820-A160-8F85D76C1C2B}"/>
    <cellStyle name="_Nf" xfId="25301" xr:uid="{1AB1BB34-21C4-4608-8646-2479D06BBB1F}"/>
    <cellStyle name="_Ng" xfId="25302" xr:uid="{278F8D9F-2408-4E2F-B11E-D5A8E6F6A9D7}"/>
    <cellStyle name="_Nouvelle Transco Chili Vie V9" xfId="25303" xr:uid="{51094708-5471-4F72-9778-012F2F2CEF77}"/>
    <cellStyle name="_Nouvelle Transco Chili Vie V9_Annexe AFS_ Taiwan vie_BNPP Q12010" xfId="25304" xr:uid="{7C283435-5186-40D6-9AA2-68CB08F23682}"/>
    <cellStyle name="_o trade" xfId="25305" xr:uid="{3B5F2E13-29CD-41F1-830B-0D2C9DEFB7C4}"/>
    <cellStyle name="_Oa" xfId="25306" xr:uid="{9D085FBF-29B9-456E-97D2-A319B2C8762D}"/>
    <cellStyle name="_Ob" xfId="25307" xr:uid="{812F22CC-26EB-4ED5-95DC-56B53C0BE191}"/>
    <cellStyle name="_Oc" xfId="25308" xr:uid="{6FD4BBFA-A205-41E3-8984-D62C805AD46C}"/>
    <cellStyle name="_Of" xfId="25309" xr:uid="{5BE94E5E-083C-41DD-AAD7-7B96D236233B}"/>
    <cellStyle name="_Optimized Portfolios" xfId="25310" xr:uid="{87D3DA0A-2063-45FA-8E90-009C24979FD1}"/>
    <cellStyle name="_Optimized Portfolios 2" xfId="25311" xr:uid="{C4FC2DE2-A152-4808-A623-AC686D48CFED}"/>
    <cellStyle name="_Optimized Portfolios 2 2" xfId="25312" xr:uid="{16CDB928-694E-4FFE-9AD7-86959AB45AD6}"/>
    <cellStyle name="_Optimized Portfolios 2 2 2" xfId="25313" xr:uid="{6C6B80DF-D034-4AC3-9963-99300993BDF8}"/>
    <cellStyle name="_Optimized Portfolios 2 3" xfId="25314" xr:uid="{5C758317-36BC-443B-B606-0BB931D61BA7}"/>
    <cellStyle name="_Optimized Portfolios 3" xfId="25315" xr:uid="{21E0B652-3D20-48D1-8DCA-2A763FC319EC}"/>
    <cellStyle name="_Optimized Portfolios 3 2" xfId="25316" xr:uid="{311AD7BE-3765-4280-ADF0-643167D24199}"/>
    <cellStyle name="_Optimized Portfolios 4" xfId="25317" xr:uid="{DBC6A116-5EAD-4BE7-B3FC-F77529523416}"/>
    <cellStyle name="_Optimized Portfolios_Annexe 7c (2)" xfId="25318" xr:uid="{1312153A-401F-45C5-A289-1E7C19A6BC4D}"/>
    <cellStyle name="_Optimized Portfolios_annexe 7c mise à jour uk" xfId="25319" xr:uid="{14C7E07D-040A-4A52-9B96-02AC1D561B7C}"/>
    <cellStyle name="_OTHER CRDS CODES" xfId="25320" xr:uid="{F96CEBF6-DFFA-4B99-97C7-0CBB753D936A}"/>
    <cellStyle name="_OTHER CRDS CODES 2" xfId="25321" xr:uid="{6D60285B-6CC2-4FCC-A012-8F3433ED1CEC}"/>
    <cellStyle name="_OTHER CRDS CODES 2 2" xfId="25322" xr:uid="{2B074FF2-69C2-4372-B529-02D0A1D49EE5}"/>
    <cellStyle name="_OTHER CRDS CODES 2 2 2" xfId="25323" xr:uid="{127BE01A-3ECC-4B48-941E-9539439BD445}"/>
    <cellStyle name="_OTHER CRDS CODES 2 3" xfId="25324" xr:uid="{DA798675-A634-4BB3-827B-663D8197AB07}"/>
    <cellStyle name="_OTHER CRDS CODES 3" xfId="25325" xr:uid="{146C2B49-456D-4A2A-838C-941CF5F6BB46}"/>
    <cellStyle name="_OTHER CRDS CODES 3 2" xfId="25326" xr:uid="{2DEBF0A7-D200-40E3-B119-2985CB7B2129}"/>
    <cellStyle name="_OTHER CRDS CODES 4" xfId="25327" xr:uid="{6F6B6DDE-E373-407D-A735-AE30BD0689B6}"/>
    <cellStyle name="_OTHER CRDS CODES_Annexe 7c (2)" xfId="25328" xr:uid="{BCAF3A02-5E88-419F-BC78-B9E20CB78669}"/>
    <cellStyle name="_OTHER CRDS CODES_annexe 7c mise à jour uk" xfId="25329" xr:uid="{C149ED1C-00E7-463A-A839-9DB7C284DEC1}"/>
    <cellStyle name="_Pa" xfId="25330" xr:uid="{6D933BF3-E5CA-4DD8-AFEA-C801B055761B}"/>
    <cellStyle name="_page q 2" xfId="25331" xr:uid="{8A09A800-BDDA-40F0-B8B2-1C04D4B6E116}"/>
    <cellStyle name="_pageO" xfId="25332" xr:uid="{5058AEDC-5778-4D86-97AB-3E50828E9107}"/>
    <cellStyle name="_Percent" xfId="25333" xr:uid="{D67A1831-A496-49E4-B7A0-F158E527D752}"/>
    <cellStyle name="_Percent 2" xfId="25334" xr:uid="{98A23BF5-8520-430B-903B-A70AE93CC960}"/>
    <cellStyle name="_Percent 2 2" xfId="25335" xr:uid="{7E094DFB-C014-4589-ACFB-6729FA540D97}"/>
    <cellStyle name="_Percent 2 2 2" xfId="25336" xr:uid="{565836FE-0002-4566-8243-1B22258B4FBF}"/>
    <cellStyle name="_Percent 2 3" xfId="25337" xr:uid="{13982C0A-E5CB-48AA-8093-E06DD0ED26F9}"/>
    <cellStyle name="_Percent 2 4" xfId="25338" xr:uid="{011C9B93-80F5-436A-BE51-574C382A7A2A}"/>
    <cellStyle name="_Percent 3" xfId="25339" xr:uid="{E40AF27D-DCED-4016-825F-8075A592CDA0}"/>
    <cellStyle name="_Percent 3 2" xfId="25340" xr:uid="{C6BA464E-88A3-47CB-B67A-B95A092EFA7C}"/>
    <cellStyle name="_Percent 3 3" xfId="25341" xr:uid="{B49E6757-DD5D-4252-B4E4-5AACE93F34E7}"/>
    <cellStyle name="_Percent 3 4" xfId="25342" xr:uid="{0BFD7027-62C1-4232-B145-D2A03E2B1059}"/>
    <cellStyle name="_Percent 4" xfId="25343" xr:uid="{9A09F492-15F1-46D8-8BFD-BBF95B0EACFB}"/>
    <cellStyle name="_Percent 5" xfId="25344" xr:uid="{9CF3D35A-1073-438E-B5C8-ABD8C971B3B1}"/>
    <cellStyle name="_Percent_45647 - Annexe 6a au 31 03 2011 v2" xfId="25345" xr:uid="{CE829514-C553-4713-AFD8-43FE86DB5204}"/>
    <cellStyle name="_Percent_ABS Deal Tracer - Q3 2008" xfId="25346" xr:uid="{30C4893C-A86C-4E8C-9730-477BBB8C55C4}"/>
    <cellStyle name="_Percent_ABS Deal Tracer - Q3 2008 2" xfId="25347" xr:uid="{D58A705B-936B-4A0F-ACB5-8985AC2A4193}"/>
    <cellStyle name="_Percent_ABS Deal Tracer - Q3 2008 2 2" xfId="25348" xr:uid="{518E1F17-F48B-4F81-9387-3F2C8ABC3F29}"/>
    <cellStyle name="_Percent_ABS Deal Tracer - Q3 2008 2 2 2" xfId="25349" xr:uid="{48FCB119-58E7-4DB3-8030-5E16A6A528C2}"/>
    <cellStyle name="_Percent_ABS Deal Tracer - Q3 2008 2 3" xfId="25350" xr:uid="{0F09F437-4358-4198-8573-3B57CACDE565}"/>
    <cellStyle name="_Percent_ABS Deal Tracer - Q3 2008 3" xfId="25351" xr:uid="{4D53AF28-41F1-4010-ABF1-E07E46CC1EEF}"/>
    <cellStyle name="_Percent_ABS Deal Tracer - Q3 2008 3 2" xfId="25352" xr:uid="{620CA087-AF4E-48B5-88AC-88BCEEE2B708}"/>
    <cellStyle name="_Percent_ABS Deal Tracer - Q3 2008 4" xfId="25353" xr:uid="{5601A030-5C4A-40E3-AB6E-80528B63C1B6}"/>
    <cellStyle name="_Percent_Aerium - Chester" xfId="25354" xr:uid="{A1FEF0D3-AA70-4AD5-9476-3000F7513461}"/>
    <cellStyle name="_Percent_Aerium - Chester 2" xfId="25355" xr:uid="{C89C50AD-8F7F-40D9-905F-CF96C5ABD6C5}"/>
    <cellStyle name="_Percent_Aerium - Chester 2 2" xfId="25356" xr:uid="{4E47CAC3-18D8-49AA-B272-35CA304F863A}"/>
    <cellStyle name="_Percent_Aerium - Chester 2 2 2" xfId="25357" xr:uid="{3B58F928-33BC-4F0E-B5D1-D448B40F8758}"/>
    <cellStyle name="_Percent_Aerium - Chester 2 3" xfId="25358" xr:uid="{9A1252E5-AFFC-49C4-84A7-AE55F2A6D88C}"/>
    <cellStyle name="_Percent_Aerium - Chester 3" xfId="25359" xr:uid="{4EC3F2E6-B0B4-467F-BE83-71023A3C40B7}"/>
    <cellStyle name="_Percent_Aerium - Chester 3 2" xfId="25360" xr:uid="{55A2C1B3-2584-455D-94B9-500F73DAAB5E}"/>
    <cellStyle name="_Percent_Aerium - Chester 4" xfId="25361" xr:uid="{2443D1D3-134C-409F-9CF5-0CDF8510BBA9}"/>
    <cellStyle name="_Percent_Aerium - Mercoeur" xfId="25362" xr:uid="{0E93A13D-6D70-4074-A2B2-88AC627C1052}"/>
    <cellStyle name="_Percent_Aerium - Mercoeur 2" xfId="25363" xr:uid="{CDBF1F9D-C3C3-4CF9-983D-0CD9BA5B9F94}"/>
    <cellStyle name="_Percent_Aerium - Mercoeur 2 2" xfId="25364" xr:uid="{38D8BAC3-0F61-4BBF-82A2-94915F464F30}"/>
    <cellStyle name="_Percent_Aerium - Mercoeur 2 2 2" xfId="25365" xr:uid="{E145B88F-62C3-420E-B3FE-BB846FB7CC68}"/>
    <cellStyle name="_Percent_Aerium - Mercoeur 2 3" xfId="25366" xr:uid="{9C94E3A1-900E-4B7F-814B-BBE59AD4BAB1}"/>
    <cellStyle name="_Percent_Aerium - Mercoeur 3" xfId="25367" xr:uid="{C460DBDA-A37A-4A84-AE41-2F5488BD14B0}"/>
    <cellStyle name="_Percent_Aerium - Mercoeur 3 2" xfId="25368" xr:uid="{7050E628-7CDB-491F-BE8B-EF9474E0261C}"/>
    <cellStyle name="_Percent_Aerium - Mercoeur 4" xfId="25369" xr:uid="{64B88B4B-AC34-46C2-AD51-4F91EBFCFEAF}"/>
    <cellStyle name="_Percent_Annexe 6 Détail comptes" xfId="25370" xr:uid="{397C3A2B-E200-4682-A120-4BF6B8AC6E45}"/>
    <cellStyle name="_Percent_Babcock &amp; Brown Air Funding I" xfId="25371" xr:uid="{1E82BE08-610A-4540-AC62-67CF515552C6}"/>
    <cellStyle name="_Percent_Babcock &amp; Brown Air Funding I 2" xfId="25372" xr:uid="{B8455104-52A6-4AAA-83CF-AE4FAAE5F0FA}"/>
    <cellStyle name="_Percent_Babcock &amp; Brown Air Funding I 2 2" xfId="25373" xr:uid="{41C92D03-9C43-45B1-A483-355673DF39DE}"/>
    <cellStyle name="_Percent_Babcock &amp; Brown Air Funding I 2 2 2" xfId="25374" xr:uid="{EAC073B2-9FD6-4B5B-B695-8E0AB14821C2}"/>
    <cellStyle name="_Percent_Babcock &amp; Brown Air Funding I 2 3" xfId="25375" xr:uid="{38F1A1D7-6B4B-4AEF-A65C-EBE3EF02E896}"/>
    <cellStyle name="_Percent_Babcock &amp; Brown Air Funding I 3" xfId="25376" xr:uid="{9A20E429-1B93-45F5-8157-0AF68907B903}"/>
    <cellStyle name="_Percent_Babcock &amp; Brown Air Funding I 3 2" xfId="25377" xr:uid="{2EC476DB-73A4-4C53-B75D-4448BA9DEADD}"/>
    <cellStyle name="_Percent_Babcock &amp; Brown Air Funding I 4" xfId="25378" xr:uid="{8806E7D6-3A22-424D-87D9-E482E1EC6A69}"/>
    <cellStyle name="_Percent_Exclusion Karma" xfId="25379" xr:uid="{D0C8E479-AF7D-4AF2-8061-12FB168689E6}"/>
    <cellStyle name="_Percent_Exposition des titres souverains (zone euro) au 31.12.2011 V4" xfId="25380" xr:uid="{70C99CA0-00A2-4108-89C9-4B3B45BA4248}"/>
    <cellStyle name="_Percent_FCAR 364-day" xfId="25381" xr:uid="{9DD2692C-1803-4361-918C-AE71A4FB661C}"/>
    <cellStyle name="_Percent_FCAR 364-day 2" xfId="25382" xr:uid="{2B9FB097-F88B-407D-B8E7-F0E8272CE008}"/>
    <cellStyle name="_Percent_FCAR 364-day 2 2" xfId="25383" xr:uid="{9A5A7BF5-EF26-416E-8698-8076C08E33AC}"/>
    <cellStyle name="_Percent_FCAR 364-day 2 2 2" xfId="25384" xr:uid="{5CD9768F-71B6-446E-9CDB-2EC32373FB09}"/>
    <cellStyle name="_Percent_FCAR 364-day 2 3" xfId="25385" xr:uid="{4B18F223-BB44-4170-8966-C871983EF53A}"/>
    <cellStyle name="_Percent_FCAR 364-day 3" xfId="25386" xr:uid="{75E418BC-F7FD-4511-B21F-BEF16A547911}"/>
    <cellStyle name="_Percent_FCAR 364-day 3 2" xfId="25387" xr:uid="{387792FB-A34F-4CF9-80D9-7A8454D407BC}"/>
    <cellStyle name="_Percent_FCAR 364-day 4" xfId="25388" xr:uid="{407B2F56-4F61-41C0-8C55-8D10C53D0DB1}"/>
    <cellStyle name="_Percent_FCAR 5-year" xfId="25389" xr:uid="{28CD8D05-4AA4-49D7-A204-414BDB1E3B46}"/>
    <cellStyle name="_Percent_FCAR 5-year 2" xfId="25390" xr:uid="{9A0C0D0C-A688-4AC1-BE54-54F781149CFF}"/>
    <cellStyle name="_Percent_FCAR 5-year 2 2" xfId="25391" xr:uid="{52DA3313-99C8-483C-88A5-277696E37D38}"/>
    <cellStyle name="_Percent_FCAR 5-year 2 2 2" xfId="25392" xr:uid="{A9218CB6-8C58-4A93-9726-54E94A282E68}"/>
    <cellStyle name="_Percent_FCAR 5-year 2 3" xfId="25393" xr:uid="{3F7E6E01-C8CD-4B78-BCAE-BD0EB4735A6B}"/>
    <cellStyle name="_Percent_FCAR 5-year 3" xfId="25394" xr:uid="{A642A77E-5388-464C-869B-A533E98E84A3}"/>
    <cellStyle name="_Percent_FCAR 5-year 3 2" xfId="25395" xr:uid="{63855A46-2F9B-434F-B884-17B7AB59607F}"/>
    <cellStyle name="_Percent_FCAR 5-year 4" xfId="25396" xr:uid="{260017DB-86CF-4B2E-9C45-D29C97A8F5AA}"/>
    <cellStyle name="_Percent_FCC Zeus" xfId="25397" xr:uid="{B3CDC918-5F55-4BA6-9F18-C4B1B22F52A0}"/>
    <cellStyle name="_Percent_FCC Zeus 2" xfId="25398" xr:uid="{5BDE6D92-73D2-402E-A8EF-CB817C177DBC}"/>
    <cellStyle name="_Percent_FCC Zeus 2 2" xfId="25399" xr:uid="{BFF2C83B-A7EF-4678-A713-EC97D1D4569A}"/>
    <cellStyle name="_Percent_FCC Zeus 2 2 2" xfId="25400" xr:uid="{1129D61B-A6CF-4E36-BBBD-8B331EF7F6F0}"/>
    <cellStyle name="_Percent_FCC Zeus 2 3" xfId="25401" xr:uid="{6561CAE1-2019-4146-AD58-0FF57CB5C5B4}"/>
    <cellStyle name="_Percent_FCC Zeus 3" xfId="25402" xr:uid="{54A5FBD0-A2B2-475C-9A6E-A22E056FCE08}"/>
    <cellStyle name="_Percent_FCC Zeus 3 2" xfId="25403" xr:uid="{395D4B51-44BC-459E-9799-83492DEC6DFD}"/>
    <cellStyle name="_Percent_FCC Zeus 4" xfId="25404" xr:uid="{CBF7E0E5-E0AF-4CFB-B9CF-B45EE97BF26D}"/>
    <cellStyle name="_Percent_Flagstar 2007-1A C AF4" xfId="25405" xr:uid="{F2451E74-06F9-4453-8BE1-8424A13E2DEA}"/>
    <cellStyle name="_Percent_Flagstar 2007-1A C AF4 2" xfId="25406" xr:uid="{B73BF327-D7E3-449E-ADED-5B7B605D6F52}"/>
    <cellStyle name="_Percent_Flagstar 2007-1A C AF4 2 2" xfId="25407" xr:uid="{3DDF11B7-4595-4CB1-9E15-CE29706CAECC}"/>
    <cellStyle name="_Percent_Flagstar 2007-1A C AF4 2 2 2" xfId="25408" xr:uid="{D16F712D-E00E-4442-8A1E-015C675958C3}"/>
    <cellStyle name="_Percent_Flagstar 2007-1A C AF4 2 3" xfId="25409" xr:uid="{9FB1DC5D-65F1-49DA-8C8E-1E083A833B8C}"/>
    <cellStyle name="_Percent_Flagstar 2007-1A C AF4 3" xfId="25410" xr:uid="{CDA7549C-6D48-461D-BAF2-80F27F350451}"/>
    <cellStyle name="_Percent_Flagstar 2007-1A C AF4 3 2" xfId="25411" xr:uid="{7A03DA19-2BDF-40C9-835E-27AB15BE4A94}"/>
    <cellStyle name="_Percent_Flagstar 2007-1A C AF4 4" xfId="25412" xr:uid="{08FB77D9-4A7B-4BAA-99D6-B6022CB00F57}"/>
    <cellStyle name="_Percent_ItalFinance SV2" xfId="25413" xr:uid="{E55B9556-52F9-4EFB-B64F-4FBFDD8F1D4A}"/>
    <cellStyle name="_Percent_ItalFinance SV2 2" xfId="25414" xr:uid="{BA774139-C14D-436D-9D34-96B403BF0AB0}"/>
    <cellStyle name="_Percent_ItalFinance SV2 2 2" xfId="25415" xr:uid="{36D22409-3229-46AC-A068-DA955CEE900B}"/>
    <cellStyle name="_Percent_ItalFinance SV2 2 2 2" xfId="25416" xr:uid="{79819738-04F4-4C91-A027-921D5BD9D01C}"/>
    <cellStyle name="_Percent_ItalFinance SV2 2 3" xfId="25417" xr:uid="{F1F84297-A795-4881-A5B8-AF8C2FD50D8F}"/>
    <cellStyle name="_Percent_ItalFinance SV2 3" xfId="25418" xr:uid="{B7E2DFCD-9039-4CCC-BBE5-880F571470E8}"/>
    <cellStyle name="_Percent_ItalFinance SV2 3 2" xfId="25419" xr:uid="{F7C1B2AE-D456-4030-B9AD-DED15B51DE99}"/>
    <cellStyle name="_Percent_ItalFinance SV2 4" xfId="25420" xr:uid="{6A333FF5-80A8-4AE8-8278-A33DE98B1558}"/>
    <cellStyle name="_Percent_Meliadi SaRL" xfId="25421" xr:uid="{F865A242-7581-44C2-928E-C974745BD259}"/>
    <cellStyle name="_Percent_Meliadi SaRL 2" xfId="25422" xr:uid="{51B79748-6311-493C-B161-F49752A53D58}"/>
    <cellStyle name="_Percent_Meliadi SaRL 2 2" xfId="25423" xr:uid="{71945D02-480C-4EB1-95E1-0F2F84142040}"/>
    <cellStyle name="_Percent_Meliadi SaRL 2 2 2" xfId="25424" xr:uid="{DC3CDBCA-92F7-4B1B-B28A-6664F4DCB408}"/>
    <cellStyle name="_Percent_Meliadi SaRL 2 3" xfId="25425" xr:uid="{7A7991F5-AD83-4A7B-A5E5-F101B8A5DC97}"/>
    <cellStyle name="_Percent_Meliadi SaRL 3" xfId="25426" xr:uid="{99EA3F64-E74A-41B3-A8CB-70EB576DA131}"/>
    <cellStyle name="_Percent_Meliadi SaRL 3 2" xfId="25427" xr:uid="{7F6A527C-9A05-4112-BFD4-98B2F6D4FA52}"/>
    <cellStyle name="_Percent_Meliadi SaRL 4" xfId="25428" xr:uid="{62939233-E1AB-4A73-9883-6F2BEB0A5FDB}"/>
    <cellStyle name="_Percent_shadow publication 2010.12" xfId="25429" xr:uid="{605FB8E8-F85A-42D0-823A-4B9A2A28FDA0}"/>
    <cellStyle name="_Percent_shadow publication 2010.12 2" xfId="25430" xr:uid="{8D6AB6DC-3EC7-428C-9138-0FD85817545C}"/>
    <cellStyle name="_Percent_Sheet1" xfId="25431" xr:uid="{863866BA-64FC-4A72-800B-9D2F41F0178A}"/>
    <cellStyle name="_Percent_Sheet1 2" xfId="25432" xr:uid="{84D7B016-21FE-4315-B4AE-3DE100DE7C9D}"/>
    <cellStyle name="_Percent_Sheet1 2 2" xfId="25433" xr:uid="{402FFE3B-1ABD-4515-999E-45C8E0EE8311}"/>
    <cellStyle name="_Percent_Sheet1 2 2 2" xfId="25434" xr:uid="{7E3CECF9-DD99-4D1E-B51D-54A5CF8E9DC5}"/>
    <cellStyle name="_Percent_Sheet1 2 3" xfId="25435" xr:uid="{F4C06B38-92EB-4A3B-9C17-1B4762F88B6A}"/>
    <cellStyle name="_Percent_Sheet1 3" xfId="25436" xr:uid="{B6FE8150-8637-40DA-BDDD-295638419C0A}"/>
    <cellStyle name="_Percent_Sheet1 3 2" xfId="25437" xr:uid="{0E18E03F-9CEE-433F-94B8-373997AD0117}"/>
    <cellStyle name="_Percent_Sheet1 4" xfId="25438" xr:uid="{63AFA1CE-8733-4B20-AE8E-AF9D3A5E5F55}"/>
    <cellStyle name="_Percent_Synthese cumul 300910" xfId="25439" xr:uid="{65B6FFF6-A2B3-4AC5-B4BA-54627E5C55DC}"/>
    <cellStyle name="_Percent_Synthese cumul 300910 2" xfId="25440" xr:uid="{B23A79AF-65BB-41E8-8107-3F48D946D101}"/>
    <cellStyle name="_Percent_Template" xfId="25441" xr:uid="{B009139D-286D-4D56-9AB0-489B1802C9F4}"/>
    <cellStyle name="_Percent_Template 2" xfId="25442" xr:uid="{7A607018-B8B9-4E41-84B3-2E4A61671DE6}"/>
    <cellStyle name="_Percent_Template 2 2" xfId="25443" xr:uid="{463389BC-7EEA-4310-8152-0B8715FCB8F1}"/>
    <cellStyle name="_Percent_Template 2 2 2" xfId="25444" xr:uid="{6F440EA0-19FE-404F-915C-F31B3F936C38}"/>
    <cellStyle name="_Percent_Template 2 3" xfId="25445" xr:uid="{A1503E84-54B2-44AE-A542-B3376D025517}"/>
    <cellStyle name="_Percent_Template 3" xfId="25446" xr:uid="{BEF206C4-4E8B-439F-95CB-7E58763B28A7}"/>
    <cellStyle name="_Percent_Template 3 2" xfId="25447" xr:uid="{B83E9115-EE88-4EB1-AFE2-B614EE061AA1}"/>
    <cellStyle name="_Percent_Template 4" xfId="25448" xr:uid="{73CEC15E-2E45-49C4-939B-39A36E5A6BE4}"/>
    <cellStyle name="_PercentReal" xfId="25449" xr:uid="{A051A705-A3B1-431D-8BD6-CF16A169E334}"/>
    <cellStyle name="_PercentSpace" xfId="25450" xr:uid="{1612B5A0-B2D1-46FF-8413-E0D8A9B2AFD0}"/>
    <cellStyle name="_PercentSpace 2" xfId="25451" xr:uid="{E71346EA-0584-41CE-81FF-7093D1B13263}"/>
    <cellStyle name="_PercentSpace 2 2" xfId="25452" xr:uid="{BAC6CF48-E0E4-421E-AF7F-7A751699988F}"/>
    <cellStyle name="_PercentSpace 2 2 2" xfId="25453" xr:uid="{CDA50FC6-35DC-44EB-82E4-036407FA9496}"/>
    <cellStyle name="_PercentSpace 2 3" xfId="25454" xr:uid="{8383E40E-1808-4C9D-9316-088C1BB658CB}"/>
    <cellStyle name="_PercentSpace 2 4" xfId="25455" xr:uid="{802A51CB-C847-46F6-BAAC-83912BE4AC1F}"/>
    <cellStyle name="_PercentSpace 3" xfId="25456" xr:uid="{B0A6E2BE-153C-4FFE-B6F4-5BB45771C017}"/>
    <cellStyle name="_PercentSpace 3 2" xfId="25457" xr:uid="{559E7EAF-EDD9-4F9C-A6B5-1CF3A0D9B376}"/>
    <cellStyle name="_PercentSpace 3 3" xfId="25458" xr:uid="{AC76F863-5BD7-49DF-8DA4-FE07FA9D6274}"/>
    <cellStyle name="_PercentSpace 3 4" xfId="25459" xr:uid="{655C76FB-38E4-4F0A-9D4C-647DC9C8A016}"/>
    <cellStyle name="_PercentSpace 4" xfId="25460" xr:uid="{5D31E6B1-8903-47AE-A428-8050A125541E}"/>
    <cellStyle name="_PercentSpace 5" xfId="25461" xr:uid="{43D078FD-3119-4C43-AEE2-F275CDFEF48C}"/>
    <cellStyle name="_PercentSpace_45647 - Annexe 6a au 31 03 2011 v2" xfId="25462" xr:uid="{916475BD-8DF3-47AC-8631-112F4A3A4096}"/>
    <cellStyle name="_PercentSpace_ABS Deal Tracer - Q3 2008" xfId="25463" xr:uid="{BC0DF3C0-4C56-4001-A803-C22400F43FF3}"/>
    <cellStyle name="_PercentSpace_ABS Deal Tracer - Q3 2008 2" xfId="25464" xr:uid="{7ABAF976-B40B-47F2-BBCF-C86D5E161AA0}"/>
    <cellStyle name="_PercentSpace_ABS Deal Tracer - Q3 2008 2 2" xfId="25465" xr:uid="{0DA8C3C2-61D6-43F1-9392-B87399992580}"/>
    <cellStyle name="_PercentSpace_ABS Deal Tracer - Q3 2008 2 2 2" xfId="25466" xr:uid="{239C67EB-F45D-4F23-BF39-DE1912E55DBB}"/>
    <cellStyle name="_PercentSpace_ABS Deal Tracer - Q3 2008 2 3" xfId="25467" xr:uid="{4EAA0397-CF18-4409-8C4F-8234102FEBBC}"/>
    <cellStyle name="_PercentSpace_ABS Deal Tracer - Q3 2008 3" xfId="25468" xr:uid="{9CA47341-3D25-44F1-8AB2-C4D300155BA8}"/>
    <cellStyle name="_PercentSpace_ABS Deal Tracer - Q3 2008 3 2" xfId="25469" xr:uid="{41C9608D-FF68-433A-970D-4ECD840C20B4}"/>
    <cellStyle name="_PercentSpace_ABS Deal Tracer - Q3 2008 4" xfId="25470" xr:uid="{86683B10-30FE-4B1D-AFE3-1B23838AB3CA}"/>
    <cellStyle name="_PercentSpace_Aerium - Chester" xfId="25471" xr:uid="{AC784C28-E658-4649-9D13-4B165563A3A2}"/>
    <cellStyle name="_PercentSpace_Aerium - Chester 2" xfId="25472" xr:uid="{F851BB70-ECA0-49A7-897B-437219D6C430}"/>
    <cellStyle name="_PercentSpace_Aerium - Chester 2 2" xfId="25473" xr:uid="{F3CB38C4-FC99-489D-AE5A-DF626E07594E}"/>
    <cellStyle name="_PercentSpace_Aerium - Chester 2 2 2" xfId="25474" xr:uid="{DDE04788-4839-4694-B349-F62DB0502CE4}"/>
    <cellStyle name="_PercentSpace_Aerium - Chester 2 3" xfId="25475" xr:uid="{B7DF1E5C-7F01-4387-99B0-02EC32D0B189}"/>
    <cellStyle name="_PercentSpace_Aerium - Chester 3" xfId="25476" xr:uid="{319C06C3-EF4B-4B36-91FB-8541009A17DD}"/>
    <cellStyle name="_PercentSpace_Aerium - Chester 3 2" xfId="25477" xr:uid="{2E01C4DB-22A2-479D-B239-F78CFDE06614}"/>
    <cellStyle name="_PercentSpace_Aerium - Chester 4" xfId="25478" xr:uid="{DE2F16CE-B169-435C-A86F-0B4088A1D282}"/>
    <cellStyle name="_PercentSpace_Aerium - Mercoeur" xfId="25479" xr:uid="{22292361-288C-4D9B-B81A-83B5CEDAB777}"/>
    <cellStyle name="_PercentSpace_Aerium - Mercoeur 2" xfId="25480" xr:uid="{BD2F94FC-8C58-4413-8606-BE928AE67CFF}"/>
    <cellStyle name="_PercentSpace_Aerium - Mercoeur 2 2" xfId="25481" xr:uid="{04D0DA89-6243-4F30-B8C3-68960B877768}"/>
    <cellStyle name="_PercentSpace_Aerium - Mercoeur 2 2 2" xfId="25482" xr:uid="{3E727242-CAB8-4279-AB1E-E06612FE41AF}"/>
    <cellStyle name="_PercentSpace_Aerium - Mercoeur 2 3" xfId="25483" xr:uid="{41FD13B9-8AC4-47DA-897C-B652D1FCB46F}"/>
    <cellStyle name="_PercentSpace_Aerium - Mercoeur 3" xfId="25484" xr:uid="{1261ACA5-9111-4D3D-B09D-7FD67464D75B}"/>
    <cellStyle name="_PercentSpace_Aerium - Mercoeur 3 2" xfId="25485" xr:uid="{9E1D0DBC-49E9-4322-9287-2B1A0933629E}"/>
    <cellStyle name="_PercentSpace_Aerium - Mercoeur 4" xfId="25486" xr:uid="{955A7586-EE22-4CBA-82F0-D39F6B6181AF}"/>
    <cellStyle name="_PercentSpace_Annexe 6 Détail comptes" xfId="25487" xr:uid="{5A6BB2B8-8E53-4B33-A3B7-51CF6BD17C51}"/>
    <cellStyle name="_PercentSpace_Babcock &amp; Brown Air Funding I" xfId="25488" xr:uid="{8ED346AC-F167-4BCD-915F-741F5096056F}"/>
    <cellStyle name="_PercentSpace_Babcock &amp; Brown Air Funding I 2" xfId="25489" xr:uid="{2F7FF3AE-E54C-4B28-B3F8-88D1971602E5}"/>
    <cellStyle name="_PercentSpace_Babcock &amp; Brown Air Funding I 2 2" xfId="25490" xr:uid="{692A588A-DCCB-4A96-AB51-648FB4783F67}"/>
    <cellStyle name="_PercentSpace_Babcock &amp; Brown Air Funding I 2 2 2" xfId="25491" xr:uid="{1147DFB7-2DCD-403B-81E2-F3446FBF21F8}"/>
    <cellStyle name="_PercentSpace_Babcock &amp; Brown Air Funding I 2 3" xfId="25492" xr:uid="{4A51F97C-7CB6-4C62-B991-35BAE27101DD}"/>
    <cellStyle name="_PercentSpace_Babcock &amp; Brown Air Funding I 3" xfId="25493" xr:uid="{843ABFD1-6A79-4508-B614-9BE0142B9358}"/>
    <cellStyle name="_PercentSpace_Babcock &amp; Brown Air Funding I 3 2" xfId="25494" xr:uid="{96FF8D46-86DF-40F6-9DC1-36C44B31BA38}"/>
    <cellStyle name="_PercentSpace_Babcock &amp; Brown Air Funding I 4" xfId="25495" xr:uid="{56AAE85C-54AC-4812-9FA4-785CC8E7020A}"/>
    <cellStyle name="_PercentSpace_Exclusion Karma" xfId="25496" xr:uid="{9468F0F2-18BD-480E-A14B-5FD7D92B569C}"/>
    <cellStyle name="_PercentSpace_Exposition des titres souverains (zone euro) au 31.12.2011 V4" xfId="25497" xr:uid="{0BEBA715-DBAA-4F64-B702-2133FFFBE7A2}"/>
    <cellStyle name="_PercentSpace_FCAR 364-day" xfId="25498" xr:uid="{9ED9C94E-9AFD-450E-A0F8-57627F82CFF0}"/>
    <cellStyle name="_PercentSpace_FCAR 364-day 2" xfId="25499" xr:uid="{C640647E-05C7-44C0-AC7F-2816D4F4D992}"/>
    <cellStyle name="_PercentSpace_FCAR 364-day 2 2" xfId="25500" xr:uid="{123B71DF-0603-4523-809F-09961A14E8A8}"/>
    <cellStyle name="_PercentSpace_FCAR 364-day 2 2 2" xfId="25501" xr:uid="{6780FEED-DD13-4DC9-AC8D-A0241D697435}"/>
    <cellStyle name="_PercentSpace_FCAR 364-day 2 3" xfId="25502" xr:uid="{C9A2F25C-2CF1-4748-B16B-DEA9F6BB5E07}"/>
    <cellStyle name="_PercentSpace_FCAR 364-day 3" xfId="25503" xr:uid="{1A4AD29F-4DD0-4339-911E-CA20BA4F83C1}"/>
    <cellStyle name="_PercentSpace_FCAR 364-day 3 2" xfId="25504" xr:uid="{FFC1746B-7ABF-46F7-AA12-45355F55052C}"/>
    <cellStyle name="_PercentSpace_FCAR 364-day 4" xfId="25505" xr:uid="{013A9342-7663-4C0E-9551-E15AB11A67C3}"/>
    <cellStyle name="_PercentSpace_FCAR 5-year" xfId="25506" xr:uid="{15062C8C-1C71-499D-A6A8-5FDFC1C68B6A}"/>
    <cellStyle name="_PercentSpace_FCAR 5-year 2" xfId="25507" xr:uid="{5F630487-6289-40C1-BFD9-AA6F9BFB384F}"/>
    <cellStyle name="_PercentSpace_FCAR 5-year 2 2" xfId="25508" xr:uid="{07B4C060-201E-4AE8-AA32-7BBD4F538067}"/>
    <cellStyle name="_PercentSpace_FCAR 5-year 2 2 2" xfId="25509" xr:uid="{9687BAC7-AEFB-46C6-9F98-CE43575B3C34}"/>
    <cellStyle name="_PercentSpace_FCAR 5-year 2 3" xfId="25510" xr:uid="{777D8AB9-E957-4795-A81C-C471268CCEAD}"/>
    <cellStyle name="_PercentSpace_FCAR 5-year 3" xfId="25511" xr:uid="{BA53FA71-E553-49EF-8481-C6CA0C9B6402}"/>
    <cellStyle name="_PercentSpace_FCAR 5-year 3 2" xfId="25512" xr:uid="{A5E69A0B-647D-4961-ACDB-58D84BE13F21}"/>
    <cellStyle name="_PercentSpace_FCAR 5-year 4" xfId="25513" xr:uid="{B09FEFC4-1118-4CB9-9FDE-C3EB80C59188}"/>
    <cellStyle name="_PercentSpace_FCC Zeus" xfId="25514" xr:uid="{4F142E9D-D52C-4AA5-9AF5-40A313392342}"/>
    <cellStyle name="_PercentSpace_FCC Zeus 2" xfId="25515" xr:uid="{0FC9F441-7739-4BA8-94C9-84D2A3C2DDD3}"/>
    <cellStyle name="_PercentSpace_FCC Zeus 2 2" xfId="25516" xr:uid="{F578B6FE-A0B2-4AC0-963C-38B798C512D8}"/>
    <cellStyle name="_PercentSpace_FCC Zeus 2 2 2" xfId="25517" xr:uid="{451D77EB-268E-4ADC-8119-C9321EC5E37E}"/>
    <cellStyle name="_PercentSpace_FCC Zeus 2 3" xfId="25518" xr:uid="{97E3164D-E831-4B59-ABC6-09DA66ABD539}"/>
    <cellStyle name="_PercentSpace_FCC Zeus 3" xfId="25519" xr:uid="{EC95169B-1B2E-440B-9307-F4F42F9B9744}"/>
    <cellStyle name="_PercentSpace_FCC Zeus 3 2" xfId="25520" xr:uid="{1DB4E02C-B878-4D8D-9CD0-E32EFA66F79E}"/>
    <cellStyle name="_PercentSpace_FCC Zeus 4" xfId="25521" xr:uid="{3D4F1113-BB0E-41F9-9BD6-AD97D01AC9E3}"/>
    <cellStyle name="_PercentSpace_Flagstar 2007-1A C AF4" xfId="25522" xr:uid="{2DB9DBDC-83F2-4AA3-B52F-8547CA3CFEFD}"/>
    <cellStyle name="_PercentSpace_Flagstar 2007-1A C AF4 2" xfId="25523" xr:uid="{D6238073-0527-430C-AFD7-3014932F6E22}"/>
    <cellStyle name="_PercentSpace_Flagstar 2007-1A C AF4 2 2" xfId="25524" xr:uid="{48820724-5B1D-45E5-93AB-58007049BCDB}"/>
    <cellStyle name="_PercentSpace_Flagstar 2007-1A C AF4 2 2 2" xfId="25525" xr:uid="{67C01A5F-1476-4355-B70F-FD6646E2D87C}"/>
    <cellStyle name="_PercentSpace_Flagstar 2007-1A C AF4 2 3" xfId="25526" xr:uid="{E469E358-426C-4D03-B669-6C5C489B0581}"/>
    <cellStyle name="_PercentSpace_Flagstar 2007-1A C AF4 3" xfId="25527" xr:uid="{30FDE608-C111-4ACF-9334-B3F01EDC2D1E}"/>
    <cellStyle name="_PercentSpace_Flagstar 2007-1A C AF4 3 2" xfId="25528" xr:uid="{57D6DAEF-D0EF-4A20-AE36-B6BE11ABF5C7}"/>
    <cellStyle name="_PercentSpace_Flagstar 2007-1A C AF4 4" xfId="25529" xr:uid="{6E82A3FB-8537-405E-9079-36AD734AF667}"/>
    <cellStyle name="_PercentSpace_ItalFinance SV2" xfId="25530" xr:uid="{5DC83A7B-555A-4D43-845E-5C45C37E66D4}"/>
    <cellStyle name="_PercentSpace_ItalFinance SV2 2" xfId="25531" xr:uid="{701C5AE3-EEBC-426C-A652-EB53954F0266}"/>
    <cellStyle name="_PercentSpace_ItalFinance SV2 2 2" xfId="25532" xr:uid="{C18A30A3-78D3-4BCD-BDFF-0A32043FE882}"/>
    <cellStyle name="_PercentSpace_ItalFinance SV2 2 2 2" xfId="25533" xr:uid="{9EF7E455-8C71-414C-A32F-C205A54E5A29}"/>
    <cellStyle name="_PercentSpace_ItalFinance SV2 2 3" xfId="25534" xr:uid="{CC91F625-D7F4-40E3-857B-30AF9F920818}"/>
    <cellStyle name="_PercentSpace_ItalFinance SV2 3" xfId="25535" xr:uid="{7B51D2F5-0204-46FF-AD5B-E338A558D84B}"/>
    <cellStyle name="_PercentSpace_ItalFinance SV2 3 2" xfId="25536" xr:uid="{CF2EE829-3990-436F-B658-C650BECCA838}"/>
    <cellStyle name="_PercentSpace_ItalFinance SV2 4" xfId="25537" xr:uid="{50F4EBA6-E47A-4DEF-AE91-702809F2E965}"/>
    <cellStyle name="_PercentSpace_Meliadi SaRL" xfId="25538" xr:uid="{0FF1EEFF-0C3F-4B86-8839-917DCC809DE6}"/>
    <cellStyle name="_PercentSpace_Meliadi SaRL 2" xfId="25539" xr:uid="{9231FF21-E2BB-4345-BE5B-FA1C1CA23588}"/>
    <cellStyle name="_PercentSpace_Meliadi SaRL 2 2" xfId="25540" xr:uid="{15698DF7-0510-4522-9EDE-041C69A52F0A}"/>
    <cellStyle name="_PercentSpace_Meliadi SaRL 2 2 2" xfId="25541" xr:uid="{50277A31-5D16-4A46-9B69-A1A7E37962F3}"/>
    <cellStyle name="_PercentSpace_Meliadi SaRL 2 3" xfId="25542" xr:uid="{4381A93C-C36E-424B-9D76-88E031D35E84}"/>
    <cellStyle name="_PercentSpace_Meliadi SaRL 3" xfId="25543" xr:uid="{4CDBFB00-9CB2-40DC-BF1B-128E54CCFA71}"/>
    <cellStyle name="_PercentSpace_Meliadi SaRL 3 2" xfId="25544" xr:uid="{8880DC6F-5FEF-4E3B-B8FA-39323306B8D1}"/>
    <cellStyle name="_PercentSpace_Meliadi SaRL 4" xfId="25545" xr:uid="{B010AE97-8A62-458E-A05F-5AE6C6DCDE18}"/>
    <cellStyle name="_PercentSpace_shadow publication 2010.12" xfId="25546" xr:uid="{22C39EFC-DEDF-4578-86EA-83C30E7851C0}"/>
    <cellStyle name="_PercentSpace_shadow publication 2010.12 2" xfId="25547" xr:uid="{441E1D48-F40D-46F6-A2D3-4C2E25C14767}"/>
    <cellStyle name="_PercentSpace_Sheet1" xfId="25548" xr:uid="{1A4B35C7-E6D3-47D9-BF49-2DE47857F2A7}"/>
    <cellStyle name="_PercentSpace_Sheet1 2" xfId="25549" xr:uid="{88702402-8091-4DCA-91FE-75517224BFEB}"/>
    <cellStyle name="_PercentSpace_Sheet1 2 2" xfId="25550" xr:uid="{DD562BE7-9670-4749-BAA5-9D3189B02643}"/>
    <cellStyle name="_PercentSpace_Sheet1 2 2 2" xfId="25551" xr:uid="{D16F2C7D-63B4-42CC-8ACD-AC9F7689F272}"/>
    <cellStyle name="_PercentSpace_Sheet1 2 3" xfId="25552" xr:uid="{A26DA3F7-0BE6-499A-A633-303A1315A00D}"/>
    <cellStyle name="_PercentSpace_Sheet1 3" xfId="25553" xr:uid="{E6A79FC5-D850-466E-846F-A159CF786E55}"/>
    <cellStyle name="_PercentSpace_Sheet1 3 2" xfId="25554" xr:uid="{AF5A9427-0085-45E2-ABBD-A3630D08325A}"/>
    <cellStyle name="_PercentSpace_Sheet1 4" xfId="25555" xr:uid="{86FC6B09-E5E4-4CBA-8F02-800D1788D48F}"/>
    <cellStyle name="_PercentSpace_Synthese cumul 300910" xfId="25556" xr:uid="{86244968-2CCF-479D-8224-844C95800C04}"/>
    <cellStyle name="_PercentSpace_Synthese cumul 300910 2" xfId="25557" xr:uid="{9A0A1A20-D67F-42A0-BB76-A2EF3C00EA68}"/>
    <cellStyle name="_PercentSpace_Template" xfId="25558" xr:uid="{26035950-E992-41FF-81FE-7CE2A0772357}"/>
    <cellStyle name="_PercentSpace_Template 2" xfId="25559" xr:uid="{07BDB4E6-6B04-4410-8280-00095CA985C0}"/>
    <cellStyle name="_PercentSpace_Template 2 2" xfId="25560" xr:uid="{A6567E57-20FF-4B31-A124-0651B9F29C6F}"/>
    <cellStyle name="_PercentSpace_Template 2 2 2" xfId="25561" xr:uid="{00C61FCA-5A0F-4214-A5CA-69172D5E0112}"/>
    <cellStyle name="_PercentSpace_Template 2 3" xfId="25562" xr:uid="{62B31405-20AC-4925-A5B5-56D1BBE888AB}"/>
    <cellStyle name="_PercentSpace_Template 3" xfId="25563" xr:uid="{63F47365-55E0-454B-8FD2-ABCDD58A08DD}"/>
    <cellStyle name="_PercentSpace_Template 3 2" xfId="25564" xr:uid="{26039DB3-6D5F-4156-BBA2-D7767C6592E4}"/>
    <cellStyle name="_PercentSpace_Template 4" xfId="25565" xr:uid="{C389F41D-7DEC-49D1-9B77-A1D551B8225D}"/>
    <cellStyle name="_Peripherals Bonds MtModel blended V July 19th call3" xfId="25566" xr:uid="{29606CFE-B3CA-4741-9007-0C94DA15F985}"/>
    <cellStyle name="_Peripherals Bonds MtModel blended V July 19th call3 2" xfId="25567" xr:uid="{15D2B5C7-6A5B-46EE-8E56-AEECFD03478D}"/>
    <cellStyle name="_Peripherals Bonds MtModel blended V July 19th call3_Master états financiers de synthèse IFRS_201112 V0" xfId="25568" xr:uid="{7EFB1A5D-B07B-43AB-854F-505A9D03ECF0}"/>
    <cellStyle name="_Peripherals Bonds MtModel blended V July 19th call3_note 4 à insérer" xfId="25569" xr:uid="{AF0AC99C-3D4C-4A40-83E5-DD244AD628BB}"/>
    <cellStyle name="_Peripherals Bonds_v3 AL IV0" xfId="25570" xr:uid="{F5814891-8139-48AA-B866-A3BC41CF56CA}"/>
    <cellStyle name="_Peripherals Bonds_v3 AL IV0 2" xfId="25571" xr:uid="{3FC89D60-1019-4667-88B4-7CE3C0E720EE}"/>
    <cellStyle name="_Peripherals Bonds_v3 AL IV0_Master états financiers de synthèse IFRS_201112 V0" xfId="25572" xr:uid="{3AEA73A8-C5B1-4A75-AB6A-9C0B115BC759}"/>
    <cellStyle name="_Peripherals Bonds_v3 AL IV0_note 4 à insérer" xfId="25573" xr:uid="{6440FA71-2613-40BB-BD64-DA843F8D313B}"/>
    <cellStyle name="_Peripherals Bonds_v3 Original" xfId="25574" xr:uid="{3ABF88B2-04A3-4B49-82DF-0FDB67B3332C}"/>
    <cellStyle name="_Peripherals Bonds_v3 Original 2" xfId="25575" xr:uid="{CD048AB8-820D-4AED-8148-ABB32585EF4C}"/>
    <cellStyle name="_Peripherals Bonds_v3 Original_Master états financiers de synthèse IFRS_201112 V0" xfId="25576" xr:uid="{7271E558-F511-496E-8AE0-114DEEE0D756}"/>
    <cellStyle name="_Peripherals Bonds_v3 Original_note 4 à insérer" xfId="25577" xr:uid="{2C82549B-9A19-4873-928D-428AFC403C53}"/>
    <cellStyle name="_Peripherals Bonds_v4 original" xfId="25578" xr:uid="{2ABEC88F-9FED-4115-8DB2-CD8BB0EBB430}"/>
    <cellStyle name="_Peripherals Bonds_v4 original 2" xfId="25579" xr:uid="{6BE1C36C-7E73-41D0-BA01-C78D9B2E228B}"/>
    <cellStyle name="_Peripherals Bonds_v4 original_Master états financiers de synthèse IFRS_201112 V0" xfId="25580" xr:uid="{E1396C08-0F95-4D34-A1B2-25935B5687CB}"/>
    <cellStyle name="_Peripherals Bonds_v4 original_note 4 à insérer" xfId="25581" xr:uid="{670D504D-33F0-42FB-9F44-6954D5F3F8AD}"/>
    <cellStyle name="_Peripherals Bonds_v6_light" xfId="25582" xr:uid="{B9AF932B-268E-495D-8547-CD212D3FB3B2}"/>
    <cellStyle name="_Peripherals Bonds_v6_light 2" xfId="25583" xr:uid="{64CEC9B6-8CBB-4740-8088-7CFF3200AA6B}"/>
    <cellStyle name="_Peripherals Bonds_v6_light_Master états financiers de synthèse IFRS_201112 V0" xfId="25584" xr:uid="{0DF83F90-CF8C-451C-80D7-EB6D53A2E1D8}"/>
    <cellStyle name="_Peripherals Bonds_v6_light_note 4 à insérer" xfId="25585" xr:uid="{1EA5FD8E-D543-4D09-BA3F-84BE2D6576B6}"/>
    <cellStyle name="_piemontaise 06T3" xfId="25586" xr:uid="{CBD16E6A-D3D7-49CB-8FD8-94DD0997A116}"/>
    <cellStyle name="_Plan 09-12" xfId="25587" xr:uid="{1AE982E2-EC8F-4910-B64C-C1D8DBBE0DC0}"/>
    <cellStyle name="_Plan 2009-2012 CoR" xfId="25588" xr:uid="{3049E95A-8B50-4E7C-AB58-DE9CC44F65CE}"/>
    <cellStyle name="_Planilla de Trabajo J-10_VIDA" xfId="25589" xr:uid="{803CEEAF-5DF2-4A16-9B0B-77CF55A2FC03}"/>
    <cellStyle name="_Pologne RD v7" xfId="25590" xr:uid="{6CCD0BFF-87FF-406E-9E24-A8FAE15B62C1}"/>
    <cellStyle name="_Pologne RD v7_Annexe AFS_ Taiwan vie_BNPP Q12010" xfId="25591" xr:uid="{87E566D0-DD86-4540-9409-E8743800DE9A}"/>
    <cellStyle name="_Portfolio" xfId="25592" xr:uid="{3077FD08-4261-4B00-A297-611733E2ACB1}"/>
    <cellStyle name="_Portfolio Definition" xfId="25593" xr:uid="{D3BABDC2-3199-4701-B1B6-0E21AF6D397F}"/>
    <cellStyle name="_Portfolio Definition_1" xfId="25594" xr:uid="{C3A3FBCC-0F08-4705-A614-D644EBA46965}"/>
    <cellStyle name="_Portfolio Definition_Correlation Matrix" xfId="25595" xr:uid="{EEF1F261-7B89-476A-AC10-1CFB0582A448}"/>
    <cellStyle name="_Portfolio Definition_Factor Exposure" xfId="25596" xr:uid="{9A391FC2-69A7-4817-89D4-2F7CFA016F1E}"/>
    <cellStyle name="_Portfolio Definition_Portfolio Definition" xfId="25597" xr:uid="{F416659C-8A10-49FA-8382-6691683CDE0C}"/>
    <cellStyle name="_Portfolio Definition_Recovery Rates" xfId="25598" xr:uid="{41321D08-9F06-4C91-AFE1-5DBF0AC793EB}"/>
    <cellStyle name="_PORTFOLIO DETAILS" xfId="25599" xr:uid="{4F5B10C6-972B-4775-9F7C-C916ABA40BC6}"/>
    <cellStyle name="_PORTFOLIO DETAILS 2" xfId="25600" xr:uid="{48EE24DE-716C-432D-B295-EC3D54E395A0}"/>
    <cellStyle name="_PORTFOLIO DETAILS 2 2" xfId="25601" xr:uid="{8FD9EF55-080E-4A90-8A30-B057AD573B0E}"/>
    <cellStyle name="_PORTFOLIO DETAILS 3" xfId="25602" xr:uid="{AC807600-6A24-4BC5-ACD2-238C9F3E6A94}"/>
    <cellStyle name="_PORTFOLIO DETAILS_1" xfId="25603" xr:uid="{E7103EF5-AA8E-4641-9DEE-DD1DB2D93319}"/>
    <cellStyle name="_PORTFOLIO DETAILS_1_Degas HFTO" xfId="25604" xr:uid="{05E22C18-56FB-40B3-94AB-CE53D5473EE7}"/>
    <cellStyle name="_PORTFOLIO DETAILS_Annexe 7c (2)" xfId="25605" xr:uid="{3B9B6329-0F0B-41A4-B04D-CB8804B6E1FB}"/>
    <cellStyle name="_PORTFOLIO DETAILS_annexe 7c mise à jour uk" xfId="25606" xr:uid="{9D2ABB0D-D4CD-4235-A6BC-C07776EE5735}"/>
    <cellStyle name="_PORTFOLIO DETAILS_Cadrage conso" xfId="25607" xr:uid="{2FAB9A03-0139-4D27-A4BF-EABA02476806}"/>
    <cellStyle name="_Portfolio Investor Builder" xfId="25608" xr:uid="{2AF2E17E-5933-4A7F-B237-1CEA66CD22DB}"/>
    <cellStyle name="_Portfolio Remaining to Ramp 2-28-06" xfId="25609" xr:uid="{7B6A2280-B8CB-484F-A98B-EE92FB37B2B4}"/>
    <cellStyle name="_PP booking Metropole Gestion Financiere T3 2012" xfId="25610" xr:uid="{48CD13C9-2794-40B9-8BC2-9C450F788DE0}"/>
    <cellStyle name="_Premi PPNA Chiusura GE 06T2" xfId="25611" xr:uid="{EAB0118D-1C68-4A2F-ABB1-D9D08BB8AE2E}"/>
    <cellStyle name="_Prepayment-WAL Assumptions" xfId="25612" xr:uid="{1ABDA44C-05A2-40F9-9529-C29C15214F59}"/>
    <cellStyle name="_Presentation Strats" xfId="25613" xr:uid="{36F6D7C6-0654-41D6-BA8A-31D1A2F296F4}"/>
    <cellStyle name="_Presentation Strats 2" xfId="25614" xr:uid="{933DF055-DFD8-410C-96A5-AE503A6E72AF}"/>
    <cellStyle name="_Presentation Strats 2 2" xfId="25615" xr:uid="{4491F7BF-1727-460C-B485-534B628671D6}"/>
    <cellStyle name="_Presentation Strats 2 2 2" xfId="25616" xr:uid="{14D5E039-F754-4A81-B371-6BA92ED71394}"/>
    <cellStyle name="_Presentation Strats 2 3" xfId="25617" xr:uid="{DD844849-190A-49E1-A765-CC0880670904}"/>
    <cellStyle name="_Presentation Strats 3" xfId="25618" xr:uid="{DF9C0C81-19D2-4A96-A974-D50747A97D5B}"/>
    <cellStyle name="_Presentation Strats 3 2" xfId="25619" xr:uid="{BF16967C-6660-417F-9A7F-913DE4B4BC89}"/>
    <cellStyle name="_Presentation Strats 4" xfId="25620" xr:uid="{C9B5D098-1D83-4D1B-8C7C-9E00D9C36CA2}"/>
    <cellStyle name="_Presentation Strats_Annexe 7c (2)" xfId="25621" xr:uid="{D063ADF9-A369-4197-8BC1-B05C578E7402}"/>
    <cellStyle name="_Presentation Strats_annexe 7c mise à jour uk" xfId="25622" xr:uid="{7243A5D1-E99A-4E87-91BC-2E5FA1A47402}"/>
    <cellStyle name="_Pricing Sheet" xfId="25623" xr:uid="{7DD46ECC-EE75-4814-A76A-E5BF6414DD3D}"/>
    <cellStyle name="_Pricing Sheet 2" xfId="25624" xr:uid="{529BA112-9E35-4A53-BE12-D6B2443441B0}"/>
    <cellStyle name="_Pricing Sheet 2 2" xfId="25625" xr:uid="{FD61306D-F652-4176-8B90-86C2CF5A8E5D}"/>
    <cellStyle name="_Pricing Sheet 2 2 2" xfId="25626" xr:uid="{FE584563-296F-4819-9DC3-594F221B3614}"/>
    <cellStyle name="_Pricing Sheet 2 3" xfId="25627" xr:uid="{7CEC69E4-59C2-4F17-80F1-5629FDC7D225}"/>
    <cellStyle name="_Pricing Sheet 3" xfId="25628" xr:uid="{F414CA2D-B1D2-42D6-9CCB-15CC6F6ED847}"/>
    <cellStyle name="_Pricing Sheet 3 2" xfId="25629" xr:uid="{48C0E5CC-16D0-437B-AA0B-0396C9258E21}"/>
    <cellStyle name="_Pricing Sheet 4" xfId="25630" xr:uid="{9B8EA8CB-7C24-4290-AF63-2935592964CC}"/>
    <cellStyle name="_Pricing Sheet_Annexe 7c (2)" xfId="25631" xr:uid="{4DF95F61-7BCF-46D2-A56C-344A566B4108}"/>
    <cellStyle name="_Pricing Sheet_annexe 7c mise à jour uk" xfId="25632" xr:uid="{33519568-8DF3-4FC3-A0A9-89605D8C50B1}"/>
    <cellStyle name="_Pricing Sheet_Annexes FR" xfId="25633" xr:uid="{9ED7B988-C084-4C31-A6B5-DDE4658A38AB}"/>
    <cellStyle name="_Primary_Structured Credit3" xfId="25634" xr:uid="{F0ECB869-0F80-43CD-A425-A3D842225CCB}"/>
    <cellStyle name="_Primary_Structured Credit3 2" xfId="25635" xr:uid="{6CD0FB3A-AF9C-4982-B6BD-48C2C7297EEB}"/>
    <cellStyle name="_Primary_Structured Credit3 2 2" xfId="25636" xr:uid="{A961E019-92C0-42C7-BFE2-2BFDD625E02F}"/>
    <cellStyle name="_Primary_Structured Credit3 3" xfId="25637" xr:uid="{20FD916C-6C36-4AB5-8C65-79FD210F5F84}"/>
    <cellStyle name="_Primary_Structured Credit3_Annexe 7c (2)" xfId="25638" xr:uid="{9A6130CB-D2EC-497F-8187-F01DFBB9A741}"/>
    <cellStyle name="_Primary_Structured Credit3_annexe 7c mise à jour uk" xfId="25639" xr:uid="{1A36D059-34DB-4534-95F8-F3BB4179799E}"/>
    <cellStyle name="_Primary_Structured Credit3_Cadrage conso" xfId="25640" xr:uid="{462A4994-E487-4107-BB89-908DB7DB1854}"/>
    <cellStyle name="_Primo premio 06t1" xfId="25641" xr:uid="{CA12DB26-2FC9-4E52-A7FD-51D907E9F42B}"/>
    <cellStyle name="_Principal EOP" xfId="25642" xr:uid="{0B0BFBC7-5C89-4F40-AA57-C6B26BA35462}"/>
    <cellStyle name="_Principal EOP 2" xfId="25643" xr:uid="{C2567134-04E8-4447-BC68-F0065DD00E68}"/>
    <cellStyle name="_Principal EOP 2 2" xfId="25644" xr:uid="{3A490AEF-E5B8-4524-8F09-660822A73BB6}"/>
    <cellStyle name="_Principal EOP 3" xfId="25645" xr:uid="{B091E402-3BE2-40D8-828E-ECB56D79A950}"/>
    <cellStyle name="_Principal EOP_Annexe 7c (2)" xfId="25646" xr:uid="{E73275AD-1908-4D4C-9AF7-EC31CA98C60A}"/>
    <cellStyle name="_Principal EOP_annexe 7c mise à jour uk" xfId="25647" xr:uid="{738BC948-5CEA-4F75-AB41-50D627E8D5B1}"/>
    <cellStyle name="_Principal EOP_Cadrage conso" xfId="25648" xr:uid="{6B20EC51-EAC7-4FD0-9DFF-976025D6DD95}"/>
    <cellStyle name="_Proposition new slide FP_19oct09" xfId="25649" xr:uid="{7CF8DC74-FD8C-4E5C-B4AD-21565B1E29A7}"/>
    <cellStyle name="_Prp5_ Bond_Prices" xfId="25650" xr:uid="{47D74DCA-126D-4BA9-8182-05AE0F56043D}"/>
    <cellStyle name="_Q1_10 Synthèse Spread credit" xfId="25651" xr:uid="{53E70E38-2303-471F-B944-D2F27F12425D}"/>
    <cellStyle name="_Q1_10 Synthèse Spread credit 2" xfId="25652" xr:uid="{AC6204C4-2C87-4D8E-A77B-F020B2085ABE}"/>
    <cellStyle name="_Q1_10 Synthèse Spread credit_AFS" xfId="25653" xr:uid="{B727B0A4-8378-410E-A59A-6AA6353AA578}"/>
    <cellStyle name="_Q1_10 Synthèse Spread credit_Etat CA FPBII Fortis - 2011 Q1" xfId="25654" xr:uid="{9F173AD0-22A1-45B9-8BF2-2C2893A62DE1}"/>
    <cellStyle name="_Q1_10 Synthèse Spread credit_Feuil1" xfId="25655" xr:uid="{E663A97E-DEFE-4703-A996-A390088F6913}"/>
    <cellStyle name="_Q1_10 Synthèse Spread credit_Justificatifs -2011 Q1" xfId="25656" xr:uid="{791C2201-889F-449F-B01A-6BDBE952DC51}"/>
    <cellStyle name="_Q1_10 Synthèse Spread credit_Q1_Fortis participations" xfId="25657" xr:uid="{E8695AA9-87A6-4E18-9DA6-C116C75165EE}"/>
    <cellStyle name="_Q1_10 Synthèse Spread credit_Q1_Fortis participations_Var Immo incorp Q2" xfId="25658" xr:uid="{06DCF9B1-E7D5-49CE-8219-117D647FCF6A}"/>
    <cellStyle name="_Q1_10 Synthèse Spread credit_Var Immo incorp Q2" xfId="25659" xr:uid="{E1397A6D-A3C5-4E91-8D15-B83A6F313CA5}"/>
    <cellStyle name="_Q1_11 Synthèse Spread credit" xfId="25660" xr:uid="{D0A14376-48CC-418B-A6E6-DE92545A2162}"/>
    <cellStyle name="_Q1_11 Synthèse Spread credit 2" xfId="25661" xr:uid="{FD9017C1-8FC4-4A51-8198-573014D27AEA}"/>
    <cellStyle name="_Q1_11 Synthèse Spread credit_AFS" xfId="25662" xr:uid="{85DB867D-AF16-4CBD-98AF-07190E301A74}"/>
    <cellStyle name="_Q3 2010 Fortis - Minoritaires" xfId="25663" xr:uid="{468E6208-E672-445B-84B9-A739FCFED95E}"/>
    <cellStyle name="_Q3_2010_BII Fortis T1 Emissions admises en FP" xfId="25664" xr:uid="{FF966AAD-DB01-4ACD-A928-0396E92A49A6}"/>
    <cellStyle name="_Q3_2010_BII Fortis T2 Emissions admises en FP" xfId="25665" xr:uid="{15863A9C-2800-48B5-B39D-57DB067C72A8}"/>
    <cellStyle name="_Q4 2010 Fortis - Minoritaires" xfId="25666" xr:uid="{E51CEC7E-304A-4771-BF8B-779D12AF32D2}"/>
    <cellStyle name="_Q4_10 Fortis Prêts sub bancaires" xfId="25667" xr:uid="{19619433-19DA-44E5-9B64-4D742072A990}"/>
    <cellStyle name="_Q4_BII FORTIS 1.1.5.1 Immo incorporelles" xfId="25668" xr:uid="{B21ED173-362F-4582-A5D0-D874A44881B9}"/>
    <cellStyle name="_Qa" xfId="25669" xr:uid="{664ADC64-AB23-4448-A17F-376B7A2BBB45}"/>
    <cellStyle name="_Qb" xfId="25670" xr:uid="{0E660A63-85FD-4470-8806-88AF7A2FF05C}"/>
    <cellStyle name="_QCDMkt" xfId="25671" xr:uid="{CB7C9BFF-CBB8-4C11-8C41-950891469F79}"/>
    <cellStyle name="_QCDMkt 2" xfId="25672" xr:uid="{54AB4AF7-77B3-4FAD-B422-F909705721C3}"/>
    <cellStyle name="_QCDMkt_Master états financiers de synthèse IFRS_201112 V0" xfId="25673" xr:uid="{B1A1C568-B6F6-4C31-B86A-FFA03E14660C}"/>
    <cellStyle name="_QCDMkt_note 4 à insérer" xfId="25674" xr:uid="{818B6568-490E-44C7-89E1-7BB9512CB239}"/>
    <cellStyle name="_Raw Data" xfId="25675" xr:uid="{8511543F-37F3-4AE0-BF59-DF3811B0F937}"/>
    <cellStyle name="_RC VALUTEBIS WRILSI " xfId="16" xr:uid="{00000000-0005-0000-0000-000000000000}"/>
    <cellStyle name="_Réceptacle" xfId="25676" xr:uid="{53611AB8-7563-4583-B00E-41A232DA5436}"/>
    <cellStyle name="_Ref Entité AB Métier" xfId="25677" xr:uid="{EA9AD5A2-B52C-4D24-9C12-55D678310836}"/>
    <cellStyle name="_ref stes" xfId="25678" xr:uid="{A4477F63-8D11-402B-9A6F-FD72568E588C}"/>
    <cellStyle name="_ref stes_1" xfId="25679" xr:uid="{B9F8D926-F4FC-44C4-B0B7-FD1A5A307BFE}"/>
    <cellStyle name="_referentiel" xfId="25680" xr:uid="{921DC8F0-9CE1-4939-9DB4-6C451983B4F5}"/>
    <cellStyle name="_référentiel Satie" xfId="25681" xr:uid="{92FF4F13-633E-4FE8-8B73-1BB6BE909628}"/>
    <cellStyle name="_Réserves de rééval traitement" xfId="25682" xr:uid="{ADE037B7-E35E-4DB9-97D5-FCC7D5630182}"/>
    <cellStyle name="_RestitComplete_2009T4_GBNPPIAS_V19_envoi" xfId="25683" xr:uid="{95AA81B4-F60F-4A67-923E-29CBDF8A4EBD}"/>
    <cellStyle name="_Reuters Strip Curve" xfId="25684" xr:uid="{8D88AB23-ACEC-4A64-92E4-632EDD044D0C}"/>
    <cellStyle name="_risk" xfId="25685" xr:uid="{4CA32250-5226-43DF-BC29-ED7B9683A83E}"/>
    <cellStyle name="_Risk Conso for CRFI December 2008 v1.01" xfId="25686" xr:uid="{58976440-A251-4B9D-AE46-BBD90C76EB19}"/>
    <cellStyle name="_Risk Conso for CRFI December 2008 v1.01_Degas HFTO" xfId="25687" xr:uid="{DE5BF583-D272-49B0-93EA-5C1E8518375B}"/>
    <cellStyle name="_RiskyBondOption_CrdtIrmod" xfId="25688" xr:uid="{52B28F69-BB06-471A-A072-F00CDEFC22A9}"/>
    <cellStyle name="_S&amp;T Sheet" xfId="25689" xr:uid="{4B77BB9B-A49A-435C-A706-8D309962F72A}"/>
    <cellStyle name="_Sale List YTD" xfId="25690" xr:uid="{3F6B438A-9928-495B-A8E8-1FA4B2907371}"/>
    <cellStyle name="_Sale List YTD 2" xfId="25691" xr:uid="{38500B2D-0229-4C69-A485-895C7C531B76}"/>
    <cellStyle name="_Sale List YTD 2 2" xfId="25692" xr:uid="{2AEDC0B5-CF43-4562-AA93-C957B8B6EC66}"/>
    <cellStyle name="_Sale List YTD 2 2 2" xfId="25693" xr:uid="{C3CDD3AD-696E-4ABD-A27E-2DE36870CB9E}"/>
    <cellStyle name="_Sale List YTD 2 3" xfId="25694" xr:uid="{3A3DFE54-DA31-4EC9-B5F6-B7320A1136B9}"/>
    <cellStyle name="_Sale List YTD 3" xfId="25695" xr:uid="{D45BCDAD-5019-42B5-AAC9-5699D9C566F6}"/>
    <cellStyle name="_Sale List YTD 3 2" xfId="25696" xr:uid="{C90CE9D9-AC8A-4830-AEE7-ADDC3BB1E427}"/>
    <cellStyle name="_Sale List YTD 4" xfId="25697" xr:uid="{90C0CA39-9514-4726-8250-E763308EF51F}"/>
    <cellStyle name="_Sale List YTD_Annexe 7c (2)" xfId="25698" xr:uid="{28140264-39C8-458A-AE16-3F1985D2F706}"/>
    <cellStyle name="_Sale List YTD_annexe 7c mise à jour uk" xfId="25699" xr:uid="{9989684B-0FD2-49BB-8A25-C044A844119A}"/>
    <cellStyle name="_Sales" xfId="25700" xr:uid="{332978EE-8178-4C9D-A642-F7303354F790}"/>
    <cellStyle name="_Sales_Degas HFTO" xfId="25701" xr:uid="{A2CB7EDD-4106-4142-A5B0-B781BD3B2BA2}"/>
    <cellStyle name="_SandP Inputs" xfId="25702" xr:uid="{F0ED4742-2F5B-46EB-ADAC-4F3693CC1B68}"/>
    <cellStyle name="_Sauvegarde de Copie de PLAN cible détaillé par classe v5 livré - traduction anglaise" xfId="25703" xr:uid="{568F9B03-D29D-4D5E-A990-C35E2359F4EF}"/>
    <cellStyle name="_Sauvegarde de Copie de PLAN cible détaillé par classe v5 livré - traduction anglaise_Annexe AFS_ Taiwan vie_BNPP Q12010" xfId="25704" xr:uid="{D9CE21F6-A25D-4EBC-8B20-1CF7E2557D51}"/>
    <cellStyle name="_Servicing" xfId="25705" xr:uid="{0F5DF23B-492E-4B7B-97BC-4ABBE2CFF218}"/>
    <cellStyle name="_Severance costs may 09" xfId="25706" xr:uid="{297709F7-0E8E-4EC1-9984-80F3BE107D77}"/>
    <cellStyle name="_Sheet1" xfId="25707" xr:uid="{92FD4993-123F-497B-B89E-A2F41FAE9E8A}"/>
    <cellStyle name="_Sheet1 2" xfId="25708" xr:uid="{14791E38-3BAC-4345-8BAE-3E1819039FBC}"/>
    <cellStyle name="_Sheet1 2 2" xfId="25709" xr:uid="{7F69E5CA-9750-4009-BC4B-4746574C0E3B}"/>
    <cellStyle name="_Sheet1 2 2 2" xfId="25710" xr:uid="{04FD3EB0-EBFC-47C9-B4EB-A7D1CC1370FF}"/>
    <cellStyle name="_Sheet1 2 3" xfId="25711" xr:uid="{484BC79C-04BB-4344-BE45-21EC6D10DF72}"/>
    <cellStyle name="_Sheet1 3" xfId="25712" xr:uid="{861549A2-BBC2-49EA-8E1A-5D7F6CC6B250}"/>
    <cellStyle name="_Sheet1 3 2" xfId="25713" xr:uid="{E77F2591-1769-49A2-92CF-C001E44BDA83}"/>
    <cellStyle name="_Sheet1 4" xfId="25714" xr:uid="{2958D1D6-1E95-439F-9140-5D450678A568}"/>
    <cellStyle name="_Sheet1_Amorisatisation schedules spreadsheet Ambac - 27042007" xfId="25715" xr:uid="{1412AB26-4EF3-4A84-9E3E-FB0DDA87D324}"/>
    <cellStyle name="_Sheet1_Annexe 7c (2)" xfId="25716" xr:uid="{5B086C8F-C35E-47B3-8D0E-87BE149A51A1}"/>
    <cellStyle name="_Sheet1_annexe 7c mise à jour uk" xfId="25717" xr:uid="{82629757-8B6C-4188-B710-21DD93BF0BC2}"/>
    <cellStyle name="_Sheet1_Deal Analysis - Main" xfId="25718" xr:uid="{E05603DC-6428-4EFE-B329-931EF8D2BFE1}"/>
    <cellStyle name="_Sheet1_Deal Analysis - Main_Degas HFTO" xfId="25719" xr:uid="{8512A44D-14E4-4080-898F-DA4DACD86D89}"/>
    <cellStyle name="_Sheet1_E - S&amp;P" xfId="25720" xr:uid="{7BFDA5FE-507C-4EEB-BB5A-6EF93E775931}"/>
    <cellStyle name="_Sheet1_Epic (Industrious) Plc" xfId="25721" xr:uid="{ECEAE5E6-157E-4935-BA77-BF94BBA98F02}"/>
    <cellStyle name="_Sheet1_Epic (Industrious) Plc 2" xfId="25722" xr:uid="{EAB80C70-55A1-4EEE-86C5-7E99BF2156D2}"/>
    <cellStyle name="_Sheet1_Epic (Industrious) Plc 2 2" xfId="25723" xr:uid="{D06A97C6-5236-4007-B8DC-862DDA33F14A}"/>
    <cellStyle name="_Sheet1_Epic (Industrious) Plc 2 2 2" xfId="25724" xr:uid="{168C73BC-B82E-4E01-8013-FB1DB8456AA7}"/>
    <cellStyle name="_Sheet1_Epic (Industrious) Plc 2 3" xfId="25725" xr:uid="{EBDAD6B4-CF0A-4950-A933-703677D2A3B0}"/>
    <cellStyle name="_Sheet1_Epic (Industrious) Plc 3" xfId="25726" xr:uid="{A3668130-6B6D-4A2F-B5E3-7F2BD2FDEC6A}"/>
    <cellStyle name="_Sheet1_Epic (Industrious) Plc 3 2" xfId="25727" xr:uid="{409D3DA4-718F-4FCE-BA9F-29C64672420A}"/>
    <cellStyle name="_Sheet1_Epic (Industrious) Plc 4" xfId="25728" xr:uid="{94565B8A-5E00-44A0-8B9F-3A497274F0EF}"/>
    <cellStyle name="_Sheet1_Epic (Industrious) Plc_Annexe 7c (2)" xfId="25729" xr:uid="{AF87A7D8-103A-456F-94F0-A7575677BD53}"/>
    <cellStyle name="_Sheet1_Epic (Industrious) Plc_annexe 7c mise à jour uk" xfId="25730" xr:uid="{4191B329-710E-4198-80CF-EDCA61FEBE4D}"/>
    <cellStyle name="_Sheet1_F" xfId="25731" xr:uid="{474729BB-1476-405B-A44D-0981C788B1FB}"/>
    <cellStyle name="_Sheet1_Schedules" xfId="25732" xr:uid="{71E3CD7F-3C7E-4029-AD90-C0AFA06E4211}"/>
    <cellStyle name="_Sheet1_Sheet1" xfId="25733" xr:uid="{D467807B-AF4D-4E12-9038-7A6F4347CFEA}"/>
    <cellStyle name="_Sheet1_SymphonyII_v12_Avoca" xfId="25734" xr:uid="{14EEBE86-150C-43B5-A72A-0947E789CC4E}"/>
    <cellStyle name="_Sheet1_UCI 17" xfId="25735" xr:uid="{D93F6C95-FCFF-4F0D-9FE5-8D0589EC9919}"/>
    <cellStyle name="_Sheet1_UCI 17_Degas HFTO" xfId="25736" xr:uid="{10505C16-6B1F-473F-9189-A509CEA80661}"/>
    <cellStyle name="_Sheet2" xfId="25737" xr:uid="{D1A765EF-F988-44BF-8668-C35F9971C9F1}"/>
    <cellStyle name="_Sheet2 2" xfId="25738" xr:uid="{A534001D-C0A9-433A-AA8F-CD3200D97BE5}"/>
    <cellStyle name="_Sheet2 2 2" xfId="25739" xr:uid="{B50DA133-22C4-451B-82F9-46D80DC93171}"/>
    <cellStyle name="_Sheet2 3" xfId="25740" xr:uid="{3EB10B94-7F48-4FAC-BF6C-CFBDC9DE1907}"/>
    <cellStyle name="_Sheet2_Annexe 7c (2)" xfId="25741" xr:uid="{42F55118-34BC-4D40-A092-7182E64DDB20}"/>
    <cellStyle name="_Sheet2_annexe 7c mise à jour uk" xfId="25742" xr:uid="{76860A02-6A4C-437A-9E3A-9B42AAF50779}"/>
    <cellStyle name="_Sheet2_Cadrage conso" xfId="25743" xr:uid="{E7BA30B2-792C-4B37-82CB-B22309253186}"/>
    <cellStyle name="_Sheet2_Deal Analysis - Main" xfId="25744" xr:uid="{89DA0704-8439-4EFE-9F38-E8D10E61E6FF}"/>
    <cellStyle name="_Sheet2_Deal Analysis - Main_Degas HFTO" xfId="25745" xr:uid="{04E8278E-F05E-4932-9D2C-E9EEE41E5526}"/>
    <cellStyle name="_Sheet2_Epic (Industrious) Plc" xfId="25746" xr:uid="{A700246D-8568-4AB5-97BA-A5BBAF31D963}"/>
    <cellStyle name="_Sheet2_Epic (Industrious) Plc 2" xfId="25747" xr:uid="{29BB9B15-5079-484A-8891-AC5BFA67153E}"/>
    <cellStyle name="_Sheet2_Epic (Industrious) Plc 2 2" xfId="25748" xr:uid="{6216BD0C-C28C-4547-B41F-ED12B9B80FA8}"/>
    <cellStyle name="_Sheet2_Epic (Industrious) Plc 3" xfId="25749" xr:uid="{A4FD4A7D-D172-4173-844A-1EA36977605B}"/>
    <cellStyle name="_Sheet2_Epic (Industrious) Plc_Annexe 7c (2)" xfId="25750" xr:uid="{7C6C01C5-E702-41D8-B072-C861FBC2329C}"/>
    <cellStyle name="_Sheet2_Epic (Industrious) Plc_annexe 7c mise à jour uk" xfId="25751" xr:uid="{867E9567-56A5-47B9-8333-6810CF306626}"/>
    <cellStyle name="_Sheet2_Epic (Industrious) Plc_Cadrage conso" xfId="25752" xr:uid="{009F514A-57DA-43FC-891A-0510BDAA5075}"/>
    <cellStyle name="_Sheet2_UCI 17" xfId="25753" xr:uid="{819399BF-B0E4-45E4-8C87-46435B0D2B8E}"/>
    <cellStyle name="_Sheet2_UCI 17_Degas HFTO" xfId="25754" xr:uid="{C01217F2-B068-4A25-AF6E-77D2704F8D41}"/>
    <cellStyle name="_Sheet3" xfId="25755" xr:uid="{98630D8F-58AC-437B-8C4B-AD9C569D581B}"/>
    <cellStyle name="_Sheet3 2" xfId="25756" xr:uid="{71861E88-FC30-4E1C-B5A3-651F23B903A5}"/>
    <cellStyle name="_Sheet3_17-Juste valeur en annexe" xfId="25757" xr:uid="{F2488831-92E4-493F-8C83-44BE97938CA8}"/>
    <cellStyle name="_Sheet3_2 - Appendices to be completed by the entities" xfId="25758" xr:uid="{8F60A124-B4D4-4EEA-B151-34C269C9865A}"/>
    <cellStyle name="_Sheet3_2 - Appendix 11 Dérivés crédit  300611 V2 UK" xfId="25759" xr:uid="{662A2388-12E4-4BD1-BED4-F845828769FF}"/>
    <cellStyle name="_Sheet3_2 - Appendix 7d  envoi 200911 GB" xfId="25760" xr:uid="{476BFBAC-0B21-446B-8E53-0CFE75011E41}"/>
    <cellStyle name="_Sheet3_2 - Appendix 7e envoi160911" xfId="25761" xr:uid="{A9FE815A-A1CF-4B72-8119-3678DC02AA72}"/>
    <cellStyle name="_Sheet3_3 - Annexes d'information et notices" xfId="25762" xr:uid="{65D25BBD-E14A-42E2-9B45-1E7DCB03BDD6}"/>
    <cellStyle name="_Sheet3_Annexe 16 - Titre classé en L&amp;R" xfId="25763" xr:uid="{5CA4CD90-3908-4B4D-99BA-29BAED651710}"/>
    <cellStyle name="_Sheet3_Annexe 1c" xfId="25764" xr:uid="{F8E1BDC1-A788-4DE5-ACA9-D49171ABD0BF}"/>
    <cellStyle name="_Sheet3_Annexe 7c (2)" xfId="25765" xr:uid="{D05E9840-534A-49DF-9487-4148EE0C1EC9}"/>
    <cellStyle name="_Sheet3_annexe 7c mise à jour uk" xfId="25766" xr:uid="{8EFFBBF1-530C-4591-97B5-F6CF215B2F90}"/>
    <cellStyle name="_Sheet3_Annexes FR" xfId="25767" xr:uid="{29678C73-07AE-4CDF-B8F5-4247CC67A310}"/>
    <cellStyle name="_Sheet3_Appendix 7d" xfId="25768" xr:uid="{244EC343-66B8-4E86-B221-1DDA609942F0}"/>
    <cellStyle name="_Sheet3_Cadrage conso" xfId="25769" xr:uid="{BE3ADFB4-78FC-4083-9AE3-B4B34791D592}"/>
    <cellStyle name="_Sheet3_Instructions appendix 7c" xfId="25770" xr:uid="{14EE489A-E658-4D31-A8C7-630D6284ABF4}"/>
    <cellStyle name="_Sheet5" xfId="25771" xr:uid="{CC6767F8-FEBB-4781-AD0B-6D0D5149AC76}"/>
    <cellStyle name="_Sheet9" xfId="25772" xr:uid="{DA925F07-4C82-4792-819C-0DFC993D65EA}"/>
    <cellStyle name="_Sheet9 2" xfId="25773" xr:uid="{C0CB8237-32ED-4525-AE18-D32145BF98D9}"/>
    <cellStyle name="_Sheet9 2 2" xfId="25774" xr:uid="{D1987290-1E24-4BAF-8FBB-0AFC07410B93}"/>
    <cellStyle name="_Sheet9 2 2 2" xfId="25775" xr:uid="{D16B4FE7-CFB1-43B1-BCD3-198067491060}"/>
    <cellStyle name="_Sheet9 2 3" xfId="25776" xr:uid="{31805513-67D9-454F-B471-F446797098FD}"/>
    <cellStyle name="_Sheet9 3" xfId="25777" xr:uid="{13A3FCD0-3677-4BBD-ACB7-A763BD5C0CAE}"/>
    <cellStyle name="_Sheet9 3 2" xfId="25778" xr:uid="{361B32D9-31A0-4DB7-954A-AD142B73FB8C}"/>
    <cellStyle name="_Sheet9 4" xfId="25779" xr:uid="{5BD7DA50-81C7-4E24-A0C4-1ED2A8279466}"/>
    <cellStyle name="_Sheet9_Annexe 7c (2)" xfId="25780" xr:uid="{C09C1AE9-E6C0-4C36-ABC3-A0AE34EE62E9}"/>
    <cellStyle name="_Sheet9_annexe 7c mise à jour uk" xfId="25781" xr:uid="{FD49B4E5-0AE1-4A18-BB0B-B991B7EED935}"/>
    <cellStyle name="_Sintesi Prev Cardif Spa_def_corretta" xfId="25782" xr:uid="{9757D847-3E38-4C93-972C-0D6FB1857E4F}"/>
    <cellStyle name="_Special Purpose Entitites 1" xfId="25783" xr:uid="{3CEEE476-D3F1-4826-B52C-AB64072E5065}"/>
    <cellStyle name="_SpecialBonds" xfId="25784" xr:uid="{21D05025-9929-4CE9-A088-83A9D6A7BE19}"/>
    <cellStyle name="_SPOutput" xfId="25785" xr:uid="{B21D4AEF-0C0A-4BF0-9AF9-A26C324027A0}"/>
    <cellStyle name="_Sticky Positions" xfId="25786" xr:uid="{38B8E627-5132-4032-9AB9-FFAC735F966D}"/>
    <cellStyle name="_Sticky Positions_Degas HFTO" xfId="25787" xr:uid="{E739F24B-63D0-49C6-AC0F-B738A11185FE}"/>
    <cellStyle name="_SubHeading" xfId="25788" xr:uid="{78043878-6CB4-4697-8B5E-8EBA2DDC98EF}"/>
    <cellStyle name="_SubHeading 2" xfId="25789" xr:uid="{C7C68278-A2C0-4F87-AB63-DF1577B96785}"/>
    <cellStyle name="_SubHeading 2 2" xfId="25790" xr:uid="{3A61087E-D807-435B-978F-29D6936DC6F5}"/>
    <cellStyle name="_SubHeading 2 2 2" xfId="25791" xr:uid="{352418A3-8D8B-43C8-87EF-D88D9B1214A3}"/>
    <cellStyle name="_SubHeading 2 3" xfId="25792" xr:uid="{1F3194B7-2CC2-4879-9063-A6B56A2ACB84}"/>
    <cellStyle name="_SubHeading 3" xfId="25793" xr:uid="{0F37224E-10AD-4461-B4EB-B4567396ED81}"/>
    <cellStyle name="_SubHeading 3 2" xfId="25794" xr:uid="{E9206E92-01CE-4E07-A812-7CFB03ECD10C}"/>
    <cellStyle name="_SubHeading 4" xfId="25795" xr:uid="{BD94A7CA-A670-48BA-AD3B-FE8804109BA0}"/>
    <cellStyle name="_SubHeading 5" xfId="25796" xr:uid="{9D0D1092-5A6A-4AAB-A31D-85ADB969DAB3}"/>
    <cellStyle name="_SubHeading_~0950885" xfId="25797" xr:uid="{48BDACB1-4704-49A9-BDDF-E259BB8DD12A}"/>
    <cellStyle name="_SubHeading_~5830458" xfId="25798" xr:uid="{6969BE80-CEC0-4C8F-BA2D-3DA4708718DF}"/>
    <cellStyle name="_SubHeading_~8064952" xfId="25799" xr:uid="{F51BF513-EDF4-445E-8433-6854474F967D}"/>
    <cellStyle name="_SubHeading_15 Wizard Operating Model" xfId="25800" xr:uid="{19798C5A-C435-419F-9829-D926240E36D8}"/>
    <cellStyle name="_SubHeading_15 Wizard Operating Model 2" xfId="25801" xr:uid="{7FA37757-E232-45C1-ABD5-A7D89FBF9750}"/>
    <cellStyle name="_SubHeading_15 Wizard Operating Model_Master états financiers de synthèse IFRS_201112 V0" xfId="25802" xr:uid="{4BD8DEA1-9CB5-491D-8B86-1B717D1D5164}"/>
    <cellStyle name="_SubHeading_15 Wizard Operating Model_note 4 à insérer" xfId="25803" xr:uid="{9C7FAA78-C658-4BC3-BFAB-52953D4150FE}"/>
    <cellStyle name="_SubHeading_15 Wizard Operating Model_Queen III - PPA reversal Banking Book - 090630" xfId="25804" xr:uid="{F3B5AF9C-8094-44DB-851D-21E8A536BEF8}"/>
    <cellStyle name="_SubHeading_15 Wizard Operating Model_Queen III - PPA reversal Banking Book - 090630_21h" xfId="25805" xr:uid="{0AC3A346-9616-40C6-82A1-C91DE6CAB176}"/>
    <cellStyle name="_SubHeading_15 Wizard Operating Model_Queen III - PPA reversal Banking Book - 090708h" xfId="25806" xr:uid="{1EEF5823-AD4B-4EED-91AF-B06ECDC15A7F}"/>
    <cellStyle name="_SubHeading_15 Wizard Operating Model_Queen III - PPA reversal Banking Book - 090709 10h08 vm" xfId="25807" xr:uid="{3AF44CB9-9FBE-4289-ABAC-22B02C6392D3}"/>
    <cellStyle name="_SubHeading_15 Wizard Operating Model_Queen III - PPA reversal Banking Book - 090709 12h vm" xfId="25808" xr:uid="{57A64097-8417-4ECD-A3A6-13E99D7611B6}"/>
    <cellStyle name="_SubHeading_15 Wizard Operating Model_Queen III - PPA reversal Banking Book - 090709 vm - à répartir" xfId="25809" xr:uid="{235E240E-7CA8-4953-9678-D0AA19BE2803}"/>
    <cellStyle name="_SubHeading_15 Wizard Operating Model_Queen III - PPA reversal Banking Book - 140709 17h modifié" xfId="25810" xr:uid="{69984BB1-7C69-4C2F-ABD9-D07835849E38}"/>
    <cellStyle name="_SubHeading_15 Wizard Operating Model_Queen III - PPA reversal Banking Book - 140709 18h modifié" xfId="25811" xr:uid="{E79A8699-D593-4392-9BD0-F02C0B863DE1}"/>
    <cellStyle name="_SubHeading_15 Wizard Operating Model_Queen III - Rationalisation des Issued Debts - 090723" xfId="25812" xr:uid="{7CF3A0D0-3BC7-4CA1-90D2-3392CA37A76D}"/>
    <cellStyle name="_SubHeading_45647 - Annexe 6a au 31 03 2011 v2" xfId="25813" xr:uid="{08451ED7-9F7D-4DF5-BA05-D9E1C6BD29E8}"/>
    <cellStyle name="_SubHeading_Annexe 6 Détail comptes" xfId="25814" xr:uid="{DB61E113-AB85-445B-8804-88386F2860AE}"/>
    <cellStyle name="_SubHeading_Annexe 7c (2)" xfId="25815" xr:uid="{3C888427-03C4-4F13-B277-DC66E04F04F0}"/>
    <cellStyle name="_SubHeading_annexe 7c mise à jour uk" xfId="25816" xr:uid="{3E728579-8C17-4030-9B6D-BC6C7FD9E61B}"/>
    <cellStyle name="_SubHeading_CC 3 Yr Forecast to IPO Banks (1)" xfId="25817" xr:uid="{E774322E-DA51-4432-B1F9-23573FEC31E6}"/>
    <cellStyle name="_SubHeading_CC 3 Yr Forecast to IPO Banks (1) 2" xfId="25818" xr:uid="{49B6E72C-60CE-4E4D-A530-EE32070A7BCC}"/>
    <cellStyle name="_SubHeading_CC 3 Yr Forecast to IPO Banks (1)_~0950885" xfId="25819" xr:uid="{83C11E0E-88A9-41AC-8A93-F0E605A85C16}"/>
    <cellStyle name="_SubHeading_CC 3 Yr Forecast to IPO Banks (1)_~5830458" xfId="25820" xr:uid="{F1AC75FC-5BF7-4BA0-97FD-48269E1DF9EE}"/>
    <cellStyle name="_SubHeading_CC 3 Yr Forecast to IPO Banks (1)_~8064952" xfId="25821" xr:uid="{FAA9CEA9-8478-46F3-AD95-05BB0045DEDC}"/>
    <cellStyle name="_SubHeading_CC 3 Yr Forecast to IPO Banks (1)_Fichier des tableaux ENG_EF_sc590" xfId="25822" xr:uid="{2F780773-CB4E-4E4B-89CD-33550E1854AB}"/>
    <cellStyle name="_SubHeading_CC 3 Yr Forecast to IPO Banks (1)_Master états financiers de synthèse IFRS_201112 V0" xfId="25823" xr:uid="{BDB1F5F7-C038-444C-A1A9-069FA619C9B4}"/>
    <cellStyle name="_SubHeading_CC 3 Yr Forecast to IPO Banks (1)_Queen III - PPA reversal Banking Book - 090630" xfId="25824" xr:uid="{59E87FFC-C26D-4F1F-9ED8-F590A5BB0A6E}"/>
    <cellStyle name="_SubHeading_CC 3 Yr Forecast to IPO Banks (1)_Queen III - PPA reversal Banking Book - 090630_21h" xfId="25825" xr:uid="{3DE1EA74-F1AB-4278-A49B-AA60F3E2EB3D}"/>
    <cellStyle name="_SubHeading_CC 3 Yr Forecast to IPO Banks (1)_Queen III - PPA reversal Banking Book - 090708h" xfId="25826" xr:uid="{6FF45C21-3EC9-4388-B442-A5AD29A765ED}"/>
    <cellStyle name="_SubHeading_CC 3 Yr Forecast to IPO Banks (1)_Queen III - PPA reversal Banking Book - 090709 12h vm pour databook" xfId="25827" xr:uid="{C17C83F9-0096-451B-BA4A-AB4F1AF3F57E}"/>
    <cellStyle name="_SubHeading_CC 3 Yr Forecast to IPO Banks (1)_Queen III - Rationalisation des Issued Debts - 090723" xfId="25828" xr:uid="{F07ACB5E-C33E-4F0C-854E-092DBC3C0D1D}"/>
    <cellStyle name="_SubHeading_CC 3 Yr Forecast to IPO Banks (1)_Tableauxà modifier dans états fin_gb_rev" xfId="25829" xr:uid="{ABEE5D7B-3A4B-4AD1-8906-EB74DB06CDCD}"/>
    <cellStyle name="_SubHeading_Comps 24May02_Final" xfId="25830" xr:uid="{C1FA51D9-04D2-4F39-ADD0-B52B7F0B6089}"/>
    <cellStyle name="_SubHeading_Comps 24May02_Final 2" xfId="25831" xr:uid="{FD29480C-E624-4240-8C2C-08D0B4D57323}"/>
    <cellStyle name="_SubHeading_Comps 24May02_Final_~0950885" xfId="25832" xr:uid="{290128BB-524C-42CA-A576-AA6AC8A12A1F}"/>
    <cellStyle name="_SubHeading_Comps 24May02_Final_~5830458" xfId="25833" xr:uid="{1C83DE8B-C795-4FFB-A248-7E196EBFD152}"/>
    <cellStyle name="_SubHeading_Comps 24May02_Final_~8064952" xfId="25834" xr:uid="{B58D4044-C88C-4580-AA12-7C04A6F77338}"/>
    <cellStyle name="_SubHeading_Comps 24May02_Final_Fichier des tableaux ENG_EF_sc590" xfId="25835" xr:uid="{36E87122-ED33-4921-B76F-8BC812B4C7EA}"/>
    <cellStyle name="_SubHeading_Comps 24May02_Final_Master états financiers de synthèse IFRS_201112 V0" xfId="25836" xr:uid="{5ED0409D-B6AC-4A90-AF62-D3793B971FEF}"/>
    <cellStyle name="_SubHeading_Comps 24May02_Final_Queen III - PPA reversal Banking Book - 090630" xfId="25837" xr:uid="{FC374EAE-7302-4630-973E-2B6DCEC350C4}"/>
    <cellStyle name="_SubHeading_Comps 24May02_Final_Queen III - PPA reversal Banking Book - 090630_21h" xfId="25838" xr:uid="{19AF71DD-5A40-4D4E-A6C5-85FEC894DB48}"/>
    <cellStyle name="_SubHeading_Comps 24May02_Final_Queen III - PPA reversal Banking Book - 090708h" xfId="25839" xr:uid="{4293DEB9-0F3A-41B8-A6DF-240F523E8828}"/>
    <cellStyle name="_SubHeading_Comps 24May02_Final_Queen III - PPA reversal Banking Book - 090709 12h vm pour databook" xfId="25840" xr:uid="{4266CB1F-CE4F-4227-A1B7-E6F1A89AD3AC}"/>
    <cellStyle name="_SubHeading_Comps 24May02_Final_Queen III - Rationalisation des Issued Debts - 090723" xfId="25841" xr:uid="{C0A0A669-2D50-45D7-9CE4-030537D5B2BF}"/>
    <cellStyle name="_SubHeading_Comps 24May02_Final_Tableauxà modifier dans états fin_gb_rev" xfId="25842" xr:uid="{BFD14D0D-C1B5-4246-9BBD-53C804CA6A23}"/>
    <cellStyle name="_SubHeading_Exclusion Karma" xfId="25843" xr:uid="{9D185DFA-12F1-400C-83B7-517123E8896A}"/>
    <cellStyle name="_SubHeading_Exposition des titres souverains (zone euro) au 31.12.2011 V4" xfId="25844" xr:uid="{00BCA46B-ACB3-4D70-B437-21FC862C4871}"/>
    <cellStyle name="_SubHeading_Fichier des tableaux ENG_EF_sc590" xfId="25845" xr:uid="{C24FF49E-4E56-40DC-A26C-01DF2114F1B5}"/>
    <cellStyle name="_SubHeading_Master états financiers de synthèse IFRS_201112 V0" xfId="25846" xr:uid="{967B3573-32EC-46AF-AAC7-853FD9D45977}"/>
    <cellStyle name="_SubHeading_Multi-Family Property Data Tape v1" xfId="25847" xr:uid="{0629630E-504E-4900-A253-4E5BCC08741C}"/>
    <cellStyle name="_SubHeading_Multi-Family Property Data Tape v1 2" xfId="25848" xr:uid="{30323B23-2DE6-4049-8A11-9121E500A2A3}"/>
    <cellStyle name="_SubHeading_Multi-Family Property Data Tape v1 2 2" xfId="25849" xr:uid="{A2504523-BE3A-4640-B50E-0B1E3B67C754}"/>
    <cellStyle name="_SubHeading_Multi-Family Property Data Tape v1 2 2 2" xfId="25850" xr:uid="{5103469C-D767-4575-90D2-217343FB0B67}"/>
    <cellStyle name="_SubHeading_Multi-Family Property Data Tape v1 2 3" xfId="25851" xr:uid="{AEC80D5F-7673-4A77-8625-F33E446F9BA5}"/>
    <cellStyle name="_SubHeading_Multi-Family Property Data Tape v1 3" xfId="25852" xr:uid="{B0EC3569-2282-4EB6-9C56-881D70674D2E}"/>
    <cellStyle name="_SubHeading_Multi-Family Property Data Tape v1 3 2" xfId="25853" xr:uid="{EA01EBDB-C507-4146-B6EE-9B348AF80279}"/>
    <cellStyle name="_SubHeading_Multi-Family Property Data Tape v1 4" xfId="25854" xr:uid="{B5985E63-1822-48A5-B5EF-322DADDDD8B0}"/>
    <cellStyle name="_SubHeading_Multi-Family Property Data Tape v1_Annexe 7c (2)" xfId="25855" xr:uid="{2709BD17-2AC7-434E-85A5-F84E49C6CE8B}"/>
    <cellStyle name="_SubHeading_Multi-Family Property Data Tape v1_annexe 7c mise à jour uk" xfId="25856" xr:uid="{F6FBA92D-5EA2-4290-A570-8EED178E3605}"/>
    <cellStyle name="_SubHeading_prestemp" xfId="25857" xr:uid="{B3AEEC78-109A-4A4B-88B2-4A97FC82E952}"/>
    <cellStyle name="_SubHeading_prestemp 2" xfId="25858" xr:uid="{293DB7F1-AEF6-4016-89DB-C3573DF34E3C}"/>
    <cellStyle name="_SubHeading_prestemp_~0950885" xfId="25859" xr:uid="{3AFD6E7C-6B86-46B0-9CC5-4FD57C822DE0}"/>
    <cellStyle name="_SubHeading_prestemp_~5830458" xfId="25860" xr:uid="{933EA751-AFD6-4741-9095-CBD73674FE39}"/>
    <cellStyle name="_SubHeading_prestemp_~8064952" xfId="25861" xr:uid="{B9CB7EAA-E8FC-485A-90EE-D47B7CFF262B}"/>
    <cellStyle name="_SubHeading_prestemp_Fichier des tableaux ENG_EF_sc590" xfId="25862" xr:uid="{2C7954E9-0C36-41B4-9F26-7416941CBD86}"/>
    <cellStyle name="_SubHeading_prestemp_Master états financiers de synthèse IFRS_201112 V0" xfId="25863" xr:uid="{6003DD90-68C3-4418-9322-BD49C55A3B93}"/>
    <cellStyle name="_SubHeading_prestemp_Queen III - PPA reversal Banking Book - 090630" xfId="25864" xr:uid="{702E2743-F241-4027-B5FC-10B74E75F0AB}"/>
    <cellStyle name="_SubHeading_prestemp_Queen III - PPA reversal Banking Book - 090630_21h" xfId="25865" xr:uid="{26AB8809-48A0-4E25-B7B4-9363713CF580}"/>
    <cellStyle name="_SubHeading_prestemp_Queen III - PPA reversal Banking Book - 090708h" xfId="25866" xr:uid="{71DECE36-01E3-410F-87BC-AE074A47E788}"/>
    <cellStyle name="_SubHeading_prestemp_Queen III - PPA reversal Banking Book - 090709 12h vm pour databook" xfId="25867" xr:uid="{1F411F1A-57C7-4A2A-8D96-8092AB952F8F}"/>
    <cellStyle name="_SubHeading_prestemp_Queen III - Rationalisation des Issued Debts - 090723" xfId="25868" xr:uid="{B1AFE8B1-0F42-4AB9-A035-C921FEC9E761}"/>
    <cellStyle name="_SubHeading_prestemp_Tableauxà modifier dans états fin_gb_rev" xfId="25869" xr:uid="{24536AFE-49C7-4AAF-8AF0-E8D0E26112B6}"/>
    <cellStyle name="_SubHeading_Queen III - PPA reversal Banking Book - 090630" xfId="25870" xr:uid="{A6566854-B56F-493E-8E33-8A65C3199B2E}"/>
    <cellStyle name="_SubHeading_Queen III - PPA reversal Banking Book - 090630_21h" xfId="25871" xr:uid="{DB04768F-9D11-48D2-8519-A2C669FD18F0}"/>
    <cellStyle name="_SubHeading_Queen III - PPA reversal Banking Book - 090708h" xfId="25872" xr:uid="{DAF9A9E6-7E03-4331-8253-628EE281D8B7}"/>
    <cellStyle name="_SubHeading_Queen III - PPA reversal Banking Book - 090709 12h vm pour databook" xfId="25873" xr:uid="{46CB742D-8531-4456-8B0B-808B985FA338}"/>
    <cellStyle name="_SubHeading_Queen III - Rationalisation des Issued Debts - 090723" xfId="25874" xr:uid="{8525CA03-3854-48C0-A6C9-F9F6FDA53E67}"/>
    <cellStyle name="_SubHeading_Revenue Increase Decrease 04-08" xfId="25875" xr:uid="{0271749D-32B2-47C8-8777-244861718B52}"/>
    <cellStyle name="_SubHeading_Revenue Increase Decrease 04-08 2" xfId="25876" xr:uid="{AFDD407D-7C75-41D0-910C-7EB7FFA5332D}"/>
    <cellStyle name="_SubHeading_Revenue Increase Decrease 04-08_~0950885" xfId="25877" xr:uid="{EA796FF8-81A5-4B74-9A71-8DF8D7165DBE}"/>
    <cellStyle name="_SubHeading_Revenue Increase Decrease 04-08_~5830458" xfId="25878" xr:uid="{3C39F0BB-5357-4FDB-BE86-C1BF6D1E74B5}"/>
    <cellStyle name="_SubHeading_Revenue Increase Decrease 04-08_~8064952" xfId="25879" xr:uid="{343E74DE-E85C-454D-9131-43EE3B0BF951}"/>
    <cellStyle name="_SubHeading_Revenue Increase Decrease 04-08_Fichier des tableaux ENG_EF_sc590" xfId="25880" xr:uid="{9CC5C5E6-935C-4E1A-BE8C-5DA6FE1982B4}"/>
    <cellStyle name="_SubHeading_Revenue Increase Decrease 04-08_Master états financiers de synthèse IFRS_201112 V0" xfId="25881" xr:uid="{D8119BED-DEF2-4D01-9980-130019CB3927}"/>
    <cellStyle name="_SubHeading_Revenue Increase Decrease 04-08_Queen III - PPA reversal Banking Book - 090630" xfId="25882" xr:uid="{B1F4AD00-AC50-4E8C-8826-6C361AEF0558}"/>
    <cellStyle name="_SubHeading_Revenue Increase Decrease 04-08_Queen III - PPA reversal Banking Book - 090630_21h" xfId="25883" xr:uid="{91E6BAA1-5064-4CC0-840E-F45C54725624}"/>
    <cellStyle name="_SubHeading_Revenue Increase Decrease 04-08_Queen III - PPA reversal Banking Book - 090708h" xfId="25884" xr:uid="{347F5D39-3F85-4613-AF2D-79A2C6F0124B}"/>
    <cellStyle name="_SubHeading_Revenue Increase Decrease 04-08_Queen III - PPA reversal Banking Book - 090709 12h vm pour databook" xfId="25885" xr:uid="{4187A78E-26F0-4372-8F6F-3FF051F61007}"/>
    <cellStyle name="_SubHeading_Revenue Increase Decrease 04-08_Queen III - Rationalisation des Issued Debts - 090723" xfId="25886" xr:uid="{D6A90408-C9C9-4ACB-8628-3E78AC6A5263}"/>
    <cellStyle name="_SubHeading_Revenue Increase Decrease 04-08_Tableauxà modifier dans états fin_gb_rev" xfId="25887" xr:uid="{23ADFDB0-AE4B-4445-9BD2-F22540FF6445}"/>
    <cellStyle name="_SubHeading_Tableauxà modifier dans états fin_gb_rev" xfId="25888" xr:uid="{8C79C7D9-0A87-4208-814D-1F2F79501D70}"/>
    <cellStyle name="_Suivi main courante 201106" xfId="25889" xr:uid="{9BF7A55E-1B87-491C-A326-EEE3A932669D}"/>
    <cellStyle name="_Suivi main courante 201106 2" xfId="25890" xr:uid="{707779D2-6B30-496A-93E4-9F62A69DDB74}"/>
    <cellStyle name="_Suivi main courante 201106_Master états financiers de synthèse IFRS_201106 V0" xfId="25891" xr:uid="{DA1EFC93-F51E-4D22-9370-E005FF94E629}"/>
    <cellStyle name="_Suivi main courante 201106_Master états financiers de synthèse IFRS_201112 V0" xfId="25892" xr:uid="{7A2D0D7D-2F3F-41EC-B16B-5EF2478D7679}"/>
    <cellStyle name="_Suivi main courante 201106_note 4 à insérer" xfId="25893" xr:uid="{0DC67DEA-C737-49E3-8BF6-E4E9F5CBDC02}"/>
    <cellStyle name="_SYN FX" xfId="25894" xr:uid="{623B3A18-7392-459D-9D8B-55D5C9F2DB0D}"/>
    <cellStyle name="_SYNTHESE " xfId="25895" xr:uid="{47CA5475-AC50-4B14-9063-992660D080A0}"/>
    <cellStyle name="_Synthèse Budget 09 - 2901 - Exc BoA vs Actual" xfId="25896" xr:uid="{EF34CBDC-EAD6-4DA3-A4C8-6358F506A560}"/>
    <cellStyle name="_Synthèse du bilan Assurance" xfId="25897" xr:uid="{D8179537-1A4E-495D-8B5C-7F72D5A967A3}"/>
    <cellStyle name="_Synthèse Spread credit 310310" xfId="25898" xr:uid="{C968F049-3429-4A9A-9DF1-EB6F1F87627F}"/>
    <cellStyle name="_Synthèse Spread credit 310310 2" xfId="25899" xr:uid="{0500DF1D-AE45-43AA-A40B-6B742DB56373}"/>
    <cellStyle name="_Synthèse Spread credit 310310_AFS" xfId="25900" xr:uid="{3E36FDC6-A62A-4CD1-8D67-51F2FE2BF200}"/>
    <cellStyle name="_Synthèse Spread credit 310310_Etat CA FPBII Fortis - 2011 Q1" xfId="25901" xr:uid="{53AEE5A4-BFEE-4347-A329-41EFA2237ACA}"/>
    <cellStyle name="_Synthèse Spread credit 310310_Feuil1" xfId="25902" xr:uid="{078A0DBA-7E3C-48C3-8B36-6F999543C6B5}"/>
    <cellStyle name="_Synthèse Spread credit 310310_Justificatifs -2011 Q1" xfId="25903" xr:uid="{18A7D565-A746-4905-9EDF-7410E1815D9E}"/>
    <cellStyle name="_Synthèse Spread credit 310310_Q1_Fortis participations" xfId="25904" xr:uid="{CC412D2E-4D8B-4FDF-B9AF-AE19366DA44C}"/>
    <cellStyle name="_Synthèse Spread credit 310310_Q1_Fortis participations_Var Immo incorp Q2" xfId="25905" xr:uid="{0A509A55-0D00-4D95-A31C-DE6A79973EB6}"/>
    <cellStyle name="_Synthèse Spread credit 310310_Var Immo incorp Q2" xfId="25906" xr:uid="{0B47D56C-D9C6-4353-A868-F16337AB873C}"/>
    <cellStyle name="_Synthèse Spread credit 311209" xfId="25907" xr:uid="{1C617D9B-8B97-491C-923C-A00AEAEF9E83}"/>
    <cellStyle name="_Synthèse Spread credit 311209 2" xfId="25908" xr:uid="{25135D9A-7DCC-4F69-8E73-19C4BAD0B5E8}"/>
    <cellStyle name="_Synthèse Spread credit 311209_AFS" xfId="25909" xr:uid="{A1FA73C0-C4F0-4242-A104-0FC531650656}"/>
    <cellStyle name="_Synthèse Spread credit 311209_Etat CA FPBII Fortis - 2011 Q1" xfId="25910" xr:uid="{E3B97AEE-1BC7-41C5-8272-CE2465356B25}"/>
    <cellStyle name="_Synthèse Spread credit 311209_Feuil1" xfId="25911" xr:uid="{7A4AD9CA-ED22-4DCF-859A-B596A7CFD7C7}"/>
    <cellStyle name="_Synthèse Spread credit 311209_Justificatifs -2011 Q1" xfId="25912" xr:uid="{2919F8CC-0F4A-4A54-98B7-17ABA04A1333}"/>
    <cellStyle name="_Synthèse Spread credit 311209_Q1_Fortis participations" xfId="25913" xr:uid="{83836278-0B44-469E-97AB-5D003477B1E7}"/>
    <cellStyle name="_Synthèse Spread credit 311209_Q1_Fortis participations_Var Immo incorp Q2" xfId="25914" xr:uid="{8C9CF4D9-A541-4D6C-872A-76229D0246F9}"/>
    <cellStyle name="_Synthèse Spread credit 311209_Var Immo incorp Q2" xfId="25915" xr:uid="{80861A54-948B-4B43-8C76-0C078DB3729D}"/>
    <cellStyle name="_SyntheticABSCDOModel CMBS Tranches 09302005" xfId="25916" xr:uid="{636E681A-AC0D-42E8-B96E-DEA5F66E39A2}"/>
    <cellStyle name="_TabExport" xfId="25917" xr:uid="{970C2EF9-C2D8-4A71-9D8A-8E3E5477FD26}"/>
    <cellStyle name="_Table" xfId="25918" xr:uid="{229913BE-7C83-4939-8236-749764E841A5}"/>
    <cellStyle name="_Table 2" xfId="25919" xr:uid="{A99E6B1E-5668-45E2-8445-4231BEDA3D3B}"/>
    <cellStyle name="_Table 2 2" xfId="25920" xr:uid="{D0D6F7E7-E486-4830-9CBA-7F3E2C4D2918}"/>
    <cellStyle name="_Table 2 2 2" xfId="25921" xr:uid="{CCB456CF-6F4A-453D-B27B-DF5E9024E28C}"/>
    <cellStyle name="_Table 2 3" xfId="25922" xr:uid="{DF0306E4-614A-4B61-B0E4-10A748231B96}"/>
    <cellStyle name="_Table 2 4" xfId="25923" xr:uid="{5980C418-A071-491D-B11F-EBD61DE63381}"/>
    <cellStyle name="_Table 3" xfId="25924" xr:uid="{E6D4168B-06FE-4091-94F2-012D00B328BE}"/>
    <cellStyle name="_Table 3 2" xfId="25925" xr:uid="{A0A4F5DE-3836-4870-A46C-21EAB89D92CE}"/>
    <cellStyle name="_Table 4" xfId="25926" xr:uid="{137E8C11-8DE1-4095-A93E-BB528BF2C9CB}"/>
    <cellStyle name="_Table 5" xfId="25927" xr:uid="{F4A6B86E-FE4E-47F8-B05B-39DCF58F7F44}"/>
    <cellStyle name="_Table_~0950885" xfId="25928" xr:uid="{AC87A4B3-4138-47F3-8142-C36F2B534A49}"/>
    <cellStyle name="_Table_~5830458" xfId="25929" xr:uid="{594CCAF1-0101-4300-B399-C4424B1F7802}"/>
    <cellStyle name="_Table_~8064952" xfId="25930" xr:uid="{1AD04587-E6AA-4F82-9A26-AE32AB280BC1}"/>
    <cellStyle name="_Table_15 Wizard Operating Model" xfId="25931" xr:uid="{B3962BA2-307B-41F9-931B-983E633C61A6}"/>
    <cellStyle name="_Table_15 Wizard Operating Model 2" xfId="25932" xr:uid="{E642CDBD-1B83-48B9-9E06-F875618CC192}"/>
    <cellStyle name="_Table_15 Wizard Operating Model_ENVOI POUR TRADUIT Masterétats financiers de synthèse IF_eng" xfId="25933" xr:uid="{1BC7D1B1-209C-4AA1-8597-29910283DEF7}"/>
    <cellStyle name="_Table_15 Wizard Operating Model_Master états financiers de synthèse IFRS_201112 V0" xfId="25934" xr:uid="{0D464ED8-19FA-4270-B845-07D390B48A69}"/>
    <cellStyle name="_Table_15 Wizard Operating Model_note 4 à insérer" xfId="25935" xr:uid="{60DE06EE-7849-440E-8561-23E3B819821E}"/>
    <cellStyle name="_Table_15 Wizard Operating Model_Queen III - PPA reversal Banking Book - 090630" xfId="25936" xr:uid="{5D41C4F1-4A6F-42BB-8C0B-D396D614DC51}"/>
    <cellStyle name="_Table_15 Wizard Operating Model_Queen III - PPA reversal Banking Book - 090630 2" xfId="25937" xr:uid="{5AABC4CE-B458-4C99-8339-6E08B8006976}"/>
    <cellStyle name="_Table_15 Wizard Operating Model_Queen III - PPA reversal Banking Book - 090630_21h" xfId="25938" xr:uid="{1A45D187-3740-4F1A-9443-306A2AB1A252}"/>
    <cellStyle name="_Table_15 Wizard Operating Model_Queen III - PPA reversal Banking Book - 090708h" xfId="25939" xr:uid="{8D4A8222-1AE3-4BDA-A447-1B36AC88D159}"/>
    <cellStyle name="_Table_15 Wizard Operating Model_Queen III - PPA reversal Banking Book - 090709 10h08 vm" xfId="25940" xr:uid="{31DA2505-525D-46BF-BDA0-1432B681DD6E}"/>
    <cellStyle name="_Table_15 Wizard Operating Model_Queen III - PPA reversal Banking Book - 090709 10h08 vm 2" xfId="25941" xr:uid="{5679C9E7-E188-45C6-A7FE-94A866DAEAA1}"/>
    <cellStyle name="_Table_15 Wizard Operating Model_Queen III - PPA reversal Banking Book - 090709 12h vm" xfId="25942" xr:uid="{FE2838FC-3CF0-4E32-94F2-E1289700E444}"/>
    <cellStyle name="_Table_15 Wizard Operating Model_Queen III - PPA reversal Banking Book - 090709 vm - à répartir" xfId="25943" xr:uid="{FBAD1BB4-473A-4A67-8019-7E638B96E622}"/>
    <cellStyle name="_Table_15 Wizard Operating Model_Queen III - PPA reversal Banking Book - 090709 vm - à répartir 2" xfId="25944" xr:uid="{40FD0BAF-E003-4384-98E9-28ED818669A5}"/>
    <cellStyle name="_Table_15 Wizard Operating Model_Queen III - PPA reversal Banking Book - 140709 17h modifié" xfId="25945" xr:uid="{2D657883-39CD-41BA-A071-32FB01793B5A}"/>
    <cellStyle name="_Table_15 Wizard Operating Model_Queen III - PPA reversal Banking Book - 140709 18h modifié" xfId="25946" xr:uid="{3BFCCA32-2018-4F96-AA8D-46D3E8C02B7B}"/>
    <cellStyle name="_Table_15 Wizard Operating Model_Queen III - Rationalisation des Issued Debts - 090723" xfId="25947" xr:uid="{11767F13-CFDC-47A2-A654-75A291E5AC9D}"/>
    <cellStyle name="_Table_45647 - Annexe 6a au 31 03 2011 v2" xfId="25948" xr:uid="{47B8B824-03A4-4A4F-B25A-374BAA3515B2}"/>
    <cellStyle name="_Table_Annexe 6 Détail comptes" xfId="25949" xr:uid="{11520A1F-2A8D-4C57-B1A9-B78CF0A1A83C}"/>
    <cellStyle name="_Table_Annexe 7c (2)" xfId="25950" xr:uid="{BCB2324F-2B8D-4A13-A311-466596C20A18}"/>
    <cellStyle name="_Table_annexe 7c mise à jour uk" xfId="25951" xr:uid="{1686ADA4-2144-45A2-B258-B4651015193A}"/>
    <cellStyle name="_Table_ENVOI POUR TRADUIT Masterétats financiers de synthèse IF_eng" xfId="25952" xr:uid="{6B1B5367-993B-4B36-99DC-0E38A7C7ED83}"/>
    <cellStyle name="_Table_Exclusion Karma" xfId="25953" xr:uid="{2DE80C36-4D14-4BE9-A551-F8B1CEF8125A}"/>
    <cellStyle name="_Table_Exposition des titres souverains (zone euro) au 31.12.2011 V4" xfId="25954" xr:uid="{A2E15667-3552-4C01-9550-E3C30109AC58}"/>
    <cellStyle name="_Table_Fichier des tableaux ENG_EF_sc590" xfId="25955" xr:uid="{A81FA1A4-43E7-4B54-8B20-285D8B1021D8}"/>
    <cellStyle name="_Table_Master états financiers de synthèse IFRS_201112 V0" xfId="25956" xr:uid="{6FAE45C8-6AD7-4649-9013-FB29C38ED0CB}"/>
    <cellStyle name="_Table_Queen III - PPA reversal Banking Book - 090630" xfId="25957" xr:uid="{830C0B13-F45E-43AC-B4EB-E53A5065DFAA}"/>
    <cellStyle name="_Table_Queen III - PPA reversal Banking Book - 090630 2" xfId="25958" xr:uid="{BF874235-28B8-4E74-AEC5-97D86FFB5997}"/>
    <cellStyle name="_Table_Queen III - PPA reversal Banking Book - 090630_21h" xfId="25959" xr:uid="{928CAD7E-BD73-4477-A11F-3B3292520987}"/>
    <cellStyle name="_Table_Queen III - PPA reversal Banking Book - 090708h" xfId="25960" xr:uid="{81EE4723-6BA9-49CB-9B07-642BB2F7CB9E}"/>
    <cellStyle name="_Table_Queen III - PPA reversal Banking Book - 090709 12h vm pour databook" xfId="25961" xr:uid="{353CA54E-7893-4547-B87C-6BA1227E6D5D}"/>
    <cellStyle name="_Table_Queen III - PPA reversal Banking Book - 090709 12h vm pour databook 2" xfId="25962" xr:uid="{094EFD18-A52C-4A86-AF87-5427F8F1B7AD}"/>
    <cellStyle name="_Table_Queen III - Rationalisation des Issued Debts - 090723" xfId="25963" xr:uid="{74271951-3E26-4980-8E00-791AE70AB14D}"/>
    <cellStyle name="_Table_Revenue Increase Decrease 04-08" xfId="25964" xr:uid="{8B2CBEB6-FB78-4AB8-8CBA-4C6797830095}"/>
    <cellStyle name="_Table_Revenue Increase Decrease 04-08 2" xfId="25965" xr:uid="{A8813E0A-A517-454D-9149-FB7695CCD629}"/>
    <cellStyle name="_Table_Revenue Increase Decrease 04-08_~0950885" xfId="25966" xr:uid="{918FC5DB-4CF7-42F8-908F-EF5B3B1AD459}"/>
    <cellStyle name="_Table_Revenue Increase Decrease 04-08_~5830458" xfId="25967" xr:uid="{2FE95B69-2A77-4DB5-BA0C-54469F421434}"/>
    <cellStyle name="_Table_Revenue Increase Decrease 04-08_~8064952" xfId="25968" xr:uid="{B5204B0B-6085-4D73-9912-5E3A6817FD48}"/>
    <cellStyle name="_Table_Revenue Increase Decrease 04-08_ENVOI POUR TRADUIT Masterétats financiers de synthèse IF_eng" xfId="25969" xr:uid="{354207BB-0058-4EF7-9AAD-F31CD0FD1AB1}"/>
    <cellStyle name="_Table_Revenue Increase Decrease 04-08_Fichier des tableaux ENG_EF_sc590" xfId="25970" xr:uid="{D5D9E555-2785-4703-BCBC-898A978343ED}"/>
    <cellStyle name="_Table_Revenue Increase Decrease 04-08_Master états financiers de synthèse IFRS_201112 V0" xfId="25971" xr:uid="{45F15854-048D-4815-AD58-F04D34AE1F9B}"/>
    <cellStyle name="_Table_Revenue Increase Decrease 04-08_Queen III - PPA reversal Banking Book - 090630" xfId="25972" xr:uid="{49871C03-7D2B-4896-B055-BE469713C80D}"/>
    <cellStyle name="_Table_Revenue Increase Decrease 04-08_Queen III - PPA reversal Banking Book - 090630 2" xfId="25973" xr:uid="{A6107325-33E1-49CD-8874-CE556E0DEBAC}"/>
    <cellStyle name="_Table_Revenue Increase Decrease 04-08_Queen III - PPA reversal Banking Book - 090630_21h" xfId="25974" xr:uid="{837F91F8-A204-4A51-BA45-4DC8235AF83C}"/>
    <cellStyle name="_Table_Revenue Increase Decrease 04-08_Queen III - PPA reversal Banking Book - 090708h" xfId="25975" xr:uid="{52DD62C2-41AE-4459-B205-3ADAEFA3882A}"/>
    <cellStyle name="_Table_Revenue Increase Decrease 04-08_Queen III - PPA reversal Banking Book - 090709 12h vm pour databook" xfId="25976" xr:uid="{390690D9-9574-419A-92BA-C9D7829B2EF3}"/>
    <cellStyle name="_Table_Revenue Increase Decrease 04-08_Queen III - PPA reversal Banking Book - 090709 12h vm pour databook 2" xfId="25977" xr:uid="{20773A24-CA4A-4EFC-89A7-FBFD22D11948}"/>
    <cellStyle name="_Table_Revenue Increase Decrease 04-08_Queen III - Rationalisation des Issued Debts - 090723" xfId="25978" xr:uid="{B3976011-4CDA-45D3-94CE-D52D38E519AA}"/>
    <cellStyle name="_Table_Revenue Increase Decrease 04-08_Tableauxà modifier dans états fin_gb_rev" xfId="25979" xr:uid="{DA82C9EB-BFF4-4E8B-A6EF-1397E4059112}"/>
    <cellStyle name="_Table_Tableauxà modifier dans états fin_gb_rev" xfId="25980" xr:uid="{B23F4686-9E3C-4900-9DBC-C08ECA89D281}"/>
    <cellStyle name="_Tableau chargment ADE Protection" xfId="25981" xr:uid="{6F316CE0-0BB2-4EC7-89EE-4DE37B5CA530}"/>
    <cellStyle name="_Tableau chargment ADE Protection_Annexe AFS_ Taiwan vie_BNPP Q12010" xfId="25982" xr:uid="{E064136D-17BA-4D3A-A01F-07981E7C0B87}"/>
    <cellStyle name="_Tableau chargment ADE Protection_Bresil Vie T3 2006 Coda XL v6" xfId="25983" xr:uid="{CA03D4D0-8898-4373-BB84-E6D22C2EA2AD}"/>
    <cellStyle name="_Tableau chargment ADE Protection_Chilird T3 2006 Coda XL v2" xfId="25984" xr:uid="{6DE859BE-8BD1-4EAD-BE69-CDD65C895D59}"/>
    <cellStyle name="_Tableau chargment ADE Protection_ec Taird RD Transco Coda-XL" xfId="25985" xr:uid="{B4763CAA-5796-41BE-830E-90D0778A2B4F}"/>
    <cellStyle name="_Tableau chargment ADE Protection_ec Taird RD Transco Coda-XL_Annexe AFS_ Taiwan vie_BNPP Q12010" xfId="25986" xr:uid="{EA7B3EE8-B343-4F05-ABB7-0607214C2614}"/>
    <cellStyle name="_Tableau chargment ADE Protection_ec Taird RD Transco Coda-XL_Taiwan RD - Arrete BNPPA 1T07" xfId="25987" xr:uid="{882ABC3F-387C-4D01-A12C-A352EAF21102}"/>
    <cellStyle name="_Tableau chargment ADE Protection_ec Taird RD Transco Coda-XL_Taiwan RD - Arrete BNPPA 1T07 modifié" xfId="25988" xr:uid="{F4FA389E-0558-4EB2-A631-966E300F855D}"/>
    <cellStyle name="_Tableau chargment ADE Protection_ec Taird RD Transco Coda-XL_Taiwan RD - final draft_J-20 1Q07 v travail" xfId="25989" xr:uid="{576E705D-3940-4B6B-A999-3D6FDCFDCA01}"/>
    <cellStyle name="_Tableau chargment ADE Protection_ec Taird RD Transco Coda-XL_Taiwan RD intégration dans CODA v6" xfId="25990" xr:uid="{07C23464-1BDC-4255-BA6C-B97D8B5D3E73}"/>
    <cellStyle name="_Tableau chargment ADE Protection_ec Taird RD Transco Coda-XL_Taiwan VIE - Arrete BNPPA 1T07 modifié" xfId="25991" xr:uid="{8AA92FC3-D718-4AE5-954C-2FEB3FD0BC8E}"/>
    <cellStyle name="_Tableau chargment ADE Protection_ec Taird RD Transco Coda-XL_Taiwan VIE - Arrete BNPPA 1T07 modifié_Annexe AFS_ Taiwan vie_BNPP Q12010" xfId="25992" xr:uid="{91E89ACE-68B0-4FA2-94E7-1B70F729FEBF}"/>
    <cellStyle name="_Tableau chargment ADE Protection_fichier de travail" xfId="25993" xr:uid="{AE0662FB-2AC0-4BBB-BB25-9E58CDDF3004}"/>
    <cellStyle name="_Tableau chargment ADE Protection_Nouvelle Transco Chili Vie V9" xfId="25994" xr:uid="{90453BD3-945F-4392-969E-35D5CF49422A}"/>
    <cellStyle name="_Tableau chargment ADE Protection_Pologne RD v7" xfId="25995" xr:uid="{B893133F-3E28-4D26-AB74-F718EB56AB50}"/>
    <cellStyle name="_Tableau chargment ADE Protection_Taiwan RD - Arrete BNPPA 1T07" xfId="25996" xr:uid="{78DF90E4-568F-45B5-A69F-917368EC4F6E}"/>
    <cellStyle name="_Tableau chargment ADE Protection_Taiwan RD - Arrete BNPPA 1T07 modifié" xfId="25997" xr:uid="{D7BBDB19-A132-47A0-9B3C-0535CD957757}"/>
    <cellStyle name="_Tableau chargment ADE Protection_Taiwan RD - final draft_J-20 1Q07 v travail" xfId="25998" xr:uid="{5FA3604A-DD0A-4346-9E58-730AB6012B03}"/>
    <cellStyle name="_Tableau chargment ADE Protection_Taiwan RD intégration dans CODA v6" xfId="25999" xr:uid="{29B84D47-ED39-4B2C-B64A-04E9C21995D0}"/>
    <cellStyle name="_Tableau chargment ADE Protection_Taiwan VIE - Arrete BNPPA 1T07 modifié" xfId="26000" xr:uid="{426636C9-65E9-4C62-8362-C7B9075D883A}"/>
    <cellStyle name="_Tableau chargment ADE Protection_Taiwan VIE - Arrete BNPPA 1T07 modifié_Annexe AFS_ Taiwan vie_BNPP Q12010" xfId="26001" xr:uid="{481B0B9F-CED6-4190-9529-BE824AD320B4}"/>
    <cellStyle name="_Tableau Global" xfId="26002" xr:uid="{548C2531-F0B1-4F23-818A-F7B73BE8072B}"/>
    <cellStyle name="_Tableau recap_Etats Financiers 2010_20110125-envoi" xfId="26003" xr:uid="{6D87AF60-8BB0-40AA-B0A7-8755E8DFE7BE}"/>
    <cellStyle name="_Tableau recap_Etats Financiers 2010_20110125-envoi 2" xfId="26004" xr:uid="{1C81BBF3-AE23-42A2-AC84-2CC24BD11CEA}"/>
    <cellStyle name="_Tableau recap_Etats Financiers 2010_20110125-envoi_Master états financiers de synthèse IFRS_201112 V0" xfId="26005" xr:uid="{DDA2EEDB-68C8-457E-BEEB-032A864DF4D1}"/>
    <cellStyle name="_Tableau recap_Etats Financiers 2010_20110125-envoi_note 4 à insérer" xfId="26006" xr:uid="{F2F758BA-D56B-4C51-9BB7-FEA1D5FFCD6B}"/>
    <cellStyle name="_Tableau recap_Etats Financiers 2010_20110125-envoi_note 4 à insérer 2" xfId="26007" xr:uid="{4DF207A9-3CC8-4FF3-95FC-7306729EF7F4}"/>
    <cellStyle name="_Tableau recap_Etats Financiers 2010_20110125-envoi_note 4 à insérer 3" xfId="26008" xr:uid="{AFDB8021-A03C-4117-8204-537B4EE44872}"/>
    <cellStyle name="_Tableau recap_Etats Financiers 2010_20110125-envoi_note 4 à insérer 4" xfId="26009" xr:uid="{EEF3CD40-A2AC-46AF-920B-275344AF8CFA}"/>
    <cellStyle name="_Tableau recap_Etats Financiers 2010_20110125-envoi_note 4 à insérer 5" xfId="26010" xr:uid="{DB32AE41-ECE0-4AB3-88F0-1E48D627DBBC}"/>
    <cellStyle name="_Tableau recap_Etats Financiers 2010_20110125-envoi_note 4 à insérer 6" xfId="26011" xr:uid="{992B5F3B-49D0-4AE8-A0A8-6A514535E215}"/>
    <cellStyle name="_Tableau recap_Etats Financiers 2010_20110125-envoi_note 4 à insérer 7" xfId="26012" xr:uid="{D76ABDAB-7756-4E37-A18F-84A29DB5E24F}"/>
    <cellStyle name="_Tableau recap_Etats Financiers 2010_20110125-envoi_note 4 à insérer 8" xfId="26013" xr:uid="{B8359293-54C3-440B-8558-EEEE5821031C}"/>
    <cellStyle name="_Tableau recap_Etats Financiers 2010_20110125-envoi_note 4 à insérer 9" xfId="26014" xr:uid="{9DB52B8D-7C77-4E9E-8B33-F1B07BB51884}"/>
    <cellStyle name="_tableau V10" xfId="26015" xr:uid="{015CCE5C-4BEA-4E97-BC41-7674FD8992FB}"/>
    <cellStyle name="_TableHead" xfId="26016" xr:uid="{CFC151AE-ABA7-4F90-B1AB-5D7C2F6440B9}"/>
    <cellStyle name="_TableHead 2" xfId="26017" xr:uid="{74C1E788-647A-4D08-BFF9-58ADBBF60AA9}"/>
    <cellStyle name="_TableHead 2 2" xfId="26018" xr:uid="{CB2FD539-8DA3-42F7-B21D-968901550AEF}"/>
    <cellStyle name="_TableHead 2 2 2" xfId="26019" xr:uid="{91318A40-2C12-4A98-A521-E8C6D40FF42B}"/>
    <cellStyle name="_TableHead 2 3" xfId="26020" xr:uid="{979BC190-909F-4B65-BEFD-5532956E6AD7}"/>
    <cellStyle name="_TableHead 3" xfId="26021" xr:uid="{1A140E36-AF18-44F9-B608-97E91DEADA7C}"/>
    <cellStyle name="_TableHead 3 2" xfId="26022" xr:uid="{019C1829-6C70-4ACB-9695-A0406FE0A872}"/>
    <cellStyle name="_TableHead 4" xfId="26023" xr:uid="{0C403D6F-E411-46B7-9E44-EF25A3CE3389}"/>
    <cellStyle name="_TableHead 5" xfId="26024" xr:uid="{EE1DDA35-5BB7-4D1F-AC3A-A333DC4D179F}"/>
    <cellStyle name="_TableHead_~0950885" xfId="26025" xr:uid="{3BD5C41B-A652-4B4E-AA75-339DB8BE1EC3}"/>
    <cellStyle name="_TableHead_~5830458" xfId="26026" xr:uid="{3A97357E-8467-4385-8B30-E2F059179C1C}"/>
    <cellStyle name="_TableHead_~8064952" xfId="26027" xr:uid="{84380E6F-4B51-4402-BF3C-CCD011A2D7C2}"/>
    <cellStyle name="_TableHead_060209 Equity IRR" xfId="26028" xr:uid="{308B1283-8ED6-45F0-98E4-4570D40048B5}"/>
    <cellStyle name="_TableHead_060217 Equity IRR" xfId="26029" xr:uid="{8287348E-71B0-46F1-8D40-4753BFC33B00}"/>
    <cellStyle name="_TableHead_060220 warehousePF" xfId="26030" xr:uid="{BE1C555C-1103-4DE7-9237-B034CFE65033}"/>
    <cellStyle name="_TableHead_060301_Stressed runs - class A-B" xfId="26031" xr:uid="{06BCC083-D052-436E-A4A3-337238E09078}"/>
    <cellStyle name="_TableHead_060725_AVOCA_VI_Structure" xfId="26032" xr:uid="{AF2FD350-6760-49C8-ABE5-C82C070925FA}"/>
    <cellStyle name="_TableHead_15 Wizard Operating Model" xfId="26033" xr:uid="{93335C96-A638-483F-8A57-BAE326434313}"/>
    <cellStyle name="_TableHead_15 Wizard Operating Model 2" xfId="26034" xr:uid="{5CA0BE59-4D48-4319-8165-7ACAA8F0D800}"/>
    <cellStyle name="_TableHead_15 Wizard Operating Model_ENVOI POUR TRADUIT Masterétats financiers de synthèse IF_eng" xfId="26035" xr:uid="{B817EC40-AE4D-4ABC-B422-5C3AF00B959C}"/>
    <cellStyle name="_TableHead_15 Wizard Operating Model_Master états financiers de synthèse IFRS_201112 V0" xfId="26036" xr:uid="{CF22AADE-F691-4B9E-A97A-E2A25691284F}"/>
    <cellStyle name="_TableHead_15 Wizard Operating Model_note 4 à insérer" xfId="26037" xr:uid="{BA91EEC8-F64A-4C77-9B4C-633C9A006B0D}"/>
    <cellStyle name="_TableHead_15 Wizard Operating Model_Queen III - PPA reversal Banking Book - 090630" xfId="26038" xr:uid="{7758A26D-E540-4216-8EC5-02A301088EAB}"/>
    <cellStyle name="_TableHead_15 Wizard Operating Model_Queen III - PPA reversal Banking Book - 090630_21h" xfId="26039" xr:uid="{00D0BD64-FB0F-4EE0-B4E8-F4DB32449F36}"/>
    <cellStyle name="_TableHead_15 Wizard Operating Model_Queen III - PPA reversal Banking Book - 090708h" xfId="26040" xr:uid="{92AC9C47-1D31-48B0-B295-0945C586564B}"/>
    <cellStyle name="_TableHead_15 Wizard Operating Model_Queen III - PPA reversal Banking Book - 090709 10h08 vm" xfId="26041" xr:uid="{98D5B496-6B23-4EE9-B66D-4D87F7A9561A}"/>
    <cellStyle name="_TableHead_15 Wizard Operating Model_Queen III - PPA reversal Banking Book - 090709 12h vm" xfId="26042" xr:uid="{8EA3DB6A-3D7F-4FE9-BD3C-B31A1F999B01}"/>
    <cellStyle name="_TableHead_15 Wizard Operating Model_Queen III - PPA reversal Banking Book - 090709 vm - à répartir" xfId="26043" xr:uid="{57D41A75-0540-4717-B441-10E880AE358C}"/>
    <cellStyle name="_TableHead_15 Wizard Operating Model_Queen III - PPA reversal Banking Book - 140709 17h modifié" xfId="26044" xr:uid="{C36B25E5-3363-411B-95CB-7E26EA033E26}"/>
    <cellStyle name="_TableHead_15 Wizard Operating Model_Queen III - PPA reversal Banking Book - 140709 18h modifié" xfId="26045" xr:uid="{DAABCFE1-F9F0-484B-9D3B-F28464E6CCF1}"/>
    <cellStyle name="_TableHead_15 Wizard Operating Model_Queen III - Rationalisation des Issued Debts - 090723" xfId="26046" xr:uid="{0F725AC7-2FB8-4053-960C-547013BDB82B}"/>
    <cellStyle name="_TableHead_45647 - Annexe 6a au 31 03 2011 v2" xfId="26047" xr:uid="{7906F852-35F4-454A-883D-972BBB65D2FE}"/>
    <cellStyle name="_TableHead_Agregate schedules" xfId="26048" xr:uid="{49F1E348-49ED-48A1-9E40-486879F3A480}"/>
    <cellStyle name="_TableHead_Annexe 6 Détail comptes" xfId="26049" xr:uid="{29D4E4A9-8180-4402-B96A-A72514D08F0F}"/>
    <cellStyle name="_TableHead_Annexe 7c (2)" xfId="26050" xr:uid="{0DA69B9E-58BD-4BA8-8AFF-0673D44E51C4}"/>
    <cellStyle name="_TableHead_annexe 7c mise à jour uk" xfId="26051" xr:uid="{D01C4D1A-9969-4795-A410-E6217201305E}"/>
    <cellStyle name="_TableHead_Cairn_CLO_350m_060601" xfId="26052" xr:uid="{57BC3870-3027-4578-90C6-99CB3E650BFE}"/>
    <cellStyle name="_TableHead_Comps 24May02_Final" xfId="26053" xr:uid="{57CB5860-041A-408E-9856-ACC4D37300E6}"/>
    <cellStyle name="_TableHead_Comps 24May02_Final_ENVOI POUR TRADUIT Masterétats financiers de synthèse IF_eng" xfId="26054" xr:uid="{9B2F7DC8-A61F-4C52-9767-6FF1E3CA77D3}"/>
    <cellStyle name="_TableHead_ENVOI POUR TRADUIT Masterétats financiers de synthèse IF_eng" xfId="26055" xr:uid="{5748C999-68CC-4EB1-8372-DDFB15DDCA00}"/>
    <cellStyle name="_TableHead_Exclusion Karma" xfId="26056" xr:uid="{39CBA324-3690-4CEB-8B3E-FC5FA4CB9269}"/>
    <cellStyle name="_TableHead_Exposition des titres souverains (zone euro) au 31.12.2011 V4" xfId="26057" xr:uid="{18205668-D743-4988-8BF0-EAC1700DB963}"/>
    <cellStyle name="_TableHead_F" xfId="26058" xr:uid="{B86ADFF4-4116-4A53-BE96-9DEC9D18C6B4}"/>
    <cellStyle name="_TableHead_Fichier des tableaux ENG_EF_sc590" xfId="26059" xr:uid="{2167DF7D-BE53-4CD7-ADE6-367E2A3A53F2}"/>
    <cellStyle name="_TableHead_Master états financiers de synthèse IFRS_201112 V0" xfId="26060" xr:uid="{F211DE8F-E5AD-4780-A5E2-74B33F614E8A}"/>
    <cellStyle name="_TableHead_Multi-Family Property Data Tape v1" xfId="26061" xr:uid="{2443C547-582A-4693-8862-E57A0CC7A554}"/>
    <cellStyle name="_TableHead_Multi-Family Property Data Tape v1 2" xfId="26062" xr:uid="{D1402095-462C-4F73-AE95-9D7ADCA7AA12}"/>
    <cellStyle name="_TableHead_Multi-Family Property Data Tape v1 2 2" xfId="26063" xr:uid="{2B948565-A90E-46B1-AED2-4AC867A88600}"/>
    <cellStyle name="_TableHead_Multi-Family Property Data Tape v1 2 2 2" xfId="26064" xr:uid="{F99CC2A0-F195-480B-B4CC-B9A229CBD792}"/>
    <cellStyle name="_TableHead_Multi-Family Property Data Tape v1 2 3" xfId="26065" xr:uid="{2C20B006-F007-4A95-804D-D805F0564F9B}"/>
    <cellStyle name="_TableHead_Multi-Family Property Data Tape v1 3" xfId="26066" xr:uid="{EB187FCD-975F-4871-84B5-F20FF75565BD}"/>
    <cellStyle name="_TableHead_Multi-Family Property Data Tape v1 3 2" xfId="26067" xr:uid="{323EA4E0-A53B-4CFD-ACFB-AFC43B391272}"/>
    <cellStyle name="_TableHead_Multi-Family Property Data Tape v1 4" xfId="26068" xr:uid="{A4D225A3-877E-4F96-9D36-B417F5F0707C}"/>
    <cellStyle name="_TableHead_Multi-Family Property Data Tape v1_Annexe 7c (2)" xfId="26069" xr:uid="{E5013D2B-5EAB-4E0F-8312-0BB7442AF1B5}"/>
    <cellStyle name="_TableHead_Multi-Family Property Data Tape v1_annexe 7c mise à jour uk" xfId="26070" xr:uid="{6529E64C-CDF2-464A-9CD6-BC3ACEE18464}"/>
    <cellStyle name="_TableHead_Multi-Family Property Data Tape v1_Q2 _DS Magnitude" xfId="26071" xr:uid="{0FFFD9F3-891A-40DD-907F-0FB6242BC51F}"/>
    <cellStyle name="_TableHead_Queen III - PPA reversal Banking Book - 090630" xfId="26072" xr:uid="{29D1C20F-B7F1-488C-8BB8-7C4F61F9BF40}"/>
    <cellStyle name="_TableHead_Queen III - PPA reversal Banking Book - 090630_21h" xfId="26073" xr:uid="{D5EC7B10-93A2-40E5-BB36-0E7A20F28B10}"/>
    <cellStyle name="_TableHead_Queen III - PPA reversal Banking Book - 090708h" xfId="26074" xr:uid="{36A40ED8-4BDC-4E4B-948C-2790DFE38A6D}"/>
    <cellStyle name="_TableHead_Queen III - PPA reversal Banking Book - 090709 12h vm pour databook" xfId="26075" xr:uid="{349F0BFB-9815-4D74-8B03-2104226F16EA}"/>
    <cellStyle name="_TableHead_Queen III - Rationalisation des Issued Debts - 090723" xfId="26076" xr:uid="{47C0504F-2A8F-4FD9-B772-8D4373E337AE}"/>
    <cellStyle name="_TableHead_Revenue Increase Decrease 04-08" xfId="26077" xr:uid="{1EAC3E20-8105-4296-90AF-AACFB516F06E}"/>
    <cellStyle name="_TableHead_Revenue Increase Decrease 04-08 2" xfId="26078" xr:uid="{E800BF26-3BDC-4B0A-9335-C9E65513F808}"/>
    <cellStyle name="_TableHead_Revenue Increase Decrease 04-08_~0950885" xfId="26079" xr:uid="{1BD8D9D9-D4B4-4FF7-851B-73A6A86670E0}"/>
    <cellStyle name="_TableHead_Revenue Increase Decrease 04-08_~5830458" xfId="26080" xr:uid="{D15B86A6-DD9A-48E4-9ED9-515E1CBACE86}"/>
    <cellStyle name="_TableHead_Revenue Increase Decrease 04-08_~8064952" xfId="26081" xr:uid="{EFA611EB-B60B-43F3-98A8-B14F7325904E}"/>
    <cellStyle name="_TableHead_Revenue Increase Decrease 04-08_ENVOI POUR TRADUIT Masterétats financiers de synthèse IF_eng" xfId="26082" xr:uid="{7081411E-8D1C-4258-AFFE-A7DF5518E6A5}"/>
    <cellStyle name="_TableHead_Revenue Increase Decrease 04-08_Fichier des tableaux ENG_EF_sc590" xfId="26083" xr:uid="{C361A76C-0911-46DB-9F6D-A99D05BED804}"/>
    <cellStyle name="_TableHead_Revenue Increase Decrease 04-08_Master états financiers de synthèse IFRS_201112 V0" xfId="26084" xr:uid="{08A3A1FB-5053-4AB8-B9BF-0CEC2E2E9727}"/>
    <cellStyle name="_TableHead_Revenue Increase Decrease 04-08_Queen III - PPA reversal Banking Book - 090630" xfId="26085" xr:uid="{FB07B419-C170-4C35-AD93-BA8BFCB977AA}"/>
    <cellStyle name="_TableHead_Revenue Increase Decrease 04-08_Queen III - PPA reversal Banking Book - 090630_21h" xfId="26086" xr:uid="{C786D0CA-F8B4-4FB5-8358-7582E015BE80}"/>
    <cellStyle name="_TableHead_Revenue Increase Decrease 04-08_Queen III - PPA reversal Banking Book - 090708h" xfId="26087" xr:uid="{2BCA33A7-ED6A-4558-8878-839A08E8AF59}"/>
    <cellStyle name="_TableHead_Revenue Increase Decrease 04-08_Queen III - PPA reversal Banking Book - 090709 12h vm pour databook" xfId="26088" xr:uid="{5AA94AB3-A9AB-449A-9C3F-2E83FF26AADE}"/>
    <cellStyle name="_TableHead_Revenue Increase Decrease 04-08_Queen III - Rationalisation des Issued Debts - 090723" xfId="26089" xr:uid="{20AC1B45-01F1-4D21-8990-5532675EA9A3}"/>
    <cellStyle name="_TableHead_Revenue Increase Decrease 04-08_Tableauxà modifier dans états fin_gb_rev" xfId="26090" xr:uid="{BF025FC6-4A49-42C8-950F-5AF714F17E93}"/>
    <cellStyle name="_TableHead_SymphonyII_v12_Avoca" xfId="26091" xr:uid="{FD9BF74C-E749-4787-99EE-6D2C1F0541EF}"/>
    <cellStyle name="_TableHead_Tableauxà modifier dans états fin_gb_rev" xfId="26092" xr:uid="{914BF461-BAA2-4EA1-A491-846CA46E1DFF}"/>
    <cellStyle name="_TableRowHead" xfId="26093" xr:uid="{F7746297-C2BC-4E73-A94E-D0F387C2D2AF}"/>
    <cellStyle name="_TableRowHead 2" xfId="26094" xr:uid="{92B6764E-449F-4C63-84C1-1BF55BABB27E}"/>
    <cellStyle name="_TableRowHead 2 2" xfId="26095" xr:uid="{63746070-EF3E-4F70-8565-97A3532D93C2}"/>
    <cellStyle name="_TableRowHead 2 2 2" xfId="26096" xr:uid="{2D7AF254-63AC-4777-9342-54DD37B4ECAF}"/>
    <cellStyle name="_TableRowHead 2 3" xfId="26097" xr:uid="{6A9BDFDC-44BC-47E7-B465-1A4FABCD73B5}"/>
    <cellStyle name="_TableRowHead 3" xfId="26098" xr:uid="{486148E6-CBDB-409B-99D1-2310051731D6}"/>
    <cellStyle name="_TableRowHead 3 2" xfId="26099" xr:uid="{81164885-0584-49F5-B230-762A91F0D265}"/>
    <cellStyle name="_TableRowHead 4" xfId="26100" xr:uid="{A2FD75FE-AC5B-4BF6-A6E3-4EAAD65E63AF}"/>
    <cellStyle name="_TableRowHead 5" xfId="26101" xr:uid="{9339F6FE-1658-4EF1-9D79-E349C3039C9C}"/>
    <cellStyle name="_TableRowHead_~0950885" xfId="26102" xr:uid="{406C2A2B-F2F4-4CDE-878C-2E2BCD19B02D}"/>
    <cellStyle name="_TableRowHead_~5830458" xfId="26103" xr:uid="{8A62FC45-B698-44CF-A9FE-AE81E77C3451}"/>
    <cellStyle name="_TableRowHead_~8064952" xfId="26104" xr:uid="{4E499105-1AAB-450E-9877-5E294D26F72C}"/>
    <cellStyle name="_TableRowHead_15 Wizard Operating Model" xfId="26105" xr:uid="{8CD95149-11BF-41F3-9D01-5E3BE6829621}"/>
    <cellStyle name="_TableRowHead_15 Wizard Operating Model 2" xfId="26106" xr:uid="{98B9A67E-B6EC-47E1-8F33-7454F1E91E64}"/>
    <cellStyle name="_TableRowHead_15 Wizard Operating Model_Master états financiers de synthèse IFRS_201112 V0" xfId="26107" xr:uid="{6531790A-697A-47A1-8AD7-4916977339BC}"/>
    <cellStyle name="_TableRowHead_15 Wizard Operating Model_note 4 à insérer" xfId="26108" xr:uid="{AE5FE1AB-AC81-4D81-B102-606BEA1FADC1}"/>
    <cellStyle name="_TableRowHead_15 Wizard Operating Model_Queen III - PPA reversal Banking Book - 090630" xfId="26109" xr:uid="{81769396-C81A-4743-9333-E719B71E3224}"/>
    <cellStyle name="_TableRowHead_15 Wizard Operating Model_Queen III - PPA reversal Banking Book - 090630_21h" xfId="26110" xr:uid="{0571B99B-A222-471C-9C9D-3411DDA77339}"/>
    <cellStyle name="_TableRowHead_15 Wizard Operating Model_Queen III - PPA reversal Banking Book - 090708h" xfId="26111" xr:uid="{AA26651B-595D-4BAB-AA68-742FC2F7CE51}"/>
    <cellStyle name="_TableRowHead_15 Wizard Operating Model_Queen III - PPA reversal Banking Book - 090709 10h08 vm" xfId="26112" xr:uid="{77120465-AE78-40BC-95D5-2ACAE3FFE1F6}"/>
    <cellStyle name="_TableRowHead_15 Wizard Operating Model_Queen III - PPA reversal Banking Book - 090709 12h vm" xfId="26113" xr:uid="{BFC18544-967E-4F37-BDE2-5FCE1FAE34DB}"/>
    <cellStyle name="_TableRowHead_15 Wizard Operating Model_Queen III - PPA reversal Banking Book - 090709 vm - à répartir" xfId="26114" xr:uid="{1BBE1E14-7B12-4902-8F2F-054A54232213}"/>
    <cellStyle name="_TableRowHead_15 Wizard Operating Model_Queen III - PPA reversal Banking Book - 140709 17h modifié" xfId="26115" xr:uid="{80817264-720D-433B-A70B-0BA13108A969}"/>
    <cellStyle name="_TableRowHead_15 Wizard Operating Model_Queen III - PPA reversal Banking Book - 140709 18h modifié" xfId="26116" xr:uid="{9F530F04-3D45-49E0-8304-3E7DA883B2A6}"/>
    <cellStyle name="_TableRowHead_15 Wizard Operating Model_Queen III - Rationalisation des Issued Debts - 090723" xfId="26117" xr:uid="{103D5170-AEEB-4919-AA4B-F59A9B5BE750}"/>
    <cellStyle name="_TableRowHead_45647 - Annexe 6a au 31 03 2011 v2" xfId="26118" xr:uid="{F0F532A7-B31F-4E2C-A6FC-32122DBE69B4}"/>
    <cellStyle name="_TableRowHead_Annexe 6 Détail comptes" xfId="26119" xr:uid="{BE6131FC-35F8-437F-8448-4E5942131488}"/>
    <cellStyle name="_TableRowHead_Annexe 7c (2)" xfId="26120" xr:uid="{80C35FD8-014F-4039-951C-8212A5923B8B}"/>
    <cellStyle name="_TableRowHead_annexe 7c mise à jour uk" xfId="26121" xr:uid="{8E5E3CA1-ABDC-4BB8-B981-68427C1E2955}"/>
    <cellStyle name="_TableRowHead_Comps 24May02_Final" xfId="26122" xr:uid="{7387ED71-72DE-47AC-B054-8EBD80764552}"/>
    <cellStyle name="_TableRowHead_Exclusion Karma" xfId="26123" xr:uid="{089AA73E-1405-4886-968D-9BD8E949C94D}"/>
    <cellStyle name="_TableRowHead_Exposition des titres souverains (zone euro) au 31.12.2011 V4" xfId="26124" xr:uid="{2D625A55-34C1-4929-87B8-1F7AFE8E369A}"/>
    <cellStyle name="_TableRowHead_Fichier des tableaux ENG_EF_sc590" xfId="26125" xr:uid="{DA9136C8-F42B-40C3-8285-5E80CAD47AD2}"/>
    <cellStyle name="_TableRowHead_Master états financiers de synthèse IFRS_201112 V0" xfId="26126" xr:uid="{660D0FA3-B583-47CC-AB02-DC3989AAEE91}"/>
    <cellStyle name="_TableRowHead_Multi-Family Property Data Tape v1" xfId="26127" xr:uid="{2DB2CC1A-D18C-4FAD-BE7E-821E0E17DCE6}"/>
    <cellStyle name="_TableRowHead_Multi-Family Property Data Tape v1 2" xfId="26128" xr:uid="{680374FD-453C-43D2-A349-4E05C535E4EA}"/>
    <cellStyle name="_TableRowHead_Multi-Family Property Data Tape v1 2 2" xfId="26129" xr:uid="{456D1790-C69A-4037-9588-63BAABB8EA55}"/>
    <cellStyle name="_TableRowHead_Multi-Family Property Data Tape v1 2 2 2" xfId="26130" xr:uid="{1DAF9BD8-7C72-42DB-AEEE-C6C34EC146BF}"/>
    <cellStyle name="_TableRowHead_Multi-Family Property Data Tape v1 2 3" xfId="26131" xr:uid="{02DE7072-7C3D-4154-B18B-A7C31FA26B8D}"/>
    <cellStyle name="_TableRowHead_Multi-Family Property Data Tape v1 3" xfId="26132" xr:uid="{B68FBDB7-BFFB-4AD5-BAF3-9B0CCA261630}"/>
    <cellStyle name="_TableRowHead_Multi-Family Property Data Tape v1 3 2" xfId="26133" xr:uid="{E9A5ADF7-B67A-459A-A5A8-7915E6E986E2}"/>
    <cellStyle name="_TableRowHead_Multi-Family Property Data Tape v1 4" xfId="26134" xr:uid="{21431451-5CF0-4BED-B7B0-816153018E08}"/>
    <cellStyle name="_TableRowHead_Multi-Family Property Data Tape v1_Annexe 7c (2)" xfId="26135" xr:uid="{F3C38927-63DF-4296-9874-23CDBE06ADBA}"/>
    <cellStyle name="_TableRowHead_Multi-Family Property Data Tape v1_annexe 7c mise à jour uk" xfId="26136" xr:uid="{155D6C5D-9FB0-4405-A840-4E01041A616A}"/>
    <cellStyle name="_TableRowHead_Queen III - PPA reversal Banking Book - 090630" xfId="26137" xr:uid="{4A8E1B16-1569-4A5B-9465-85685019F949}"/>
    <cellStyle name="_TableRowHead_Queen III - PPA reversal Banking Book - 090630_21h" xfId="26138" xr:uid="{F14769AC-1FD8-4314-B044-7C310B87F3D6}"/>
    <cellStyle name="_TableRowHead_Queen III - PPA reversal Banking Book - 090708h" xfId="26139" xr:uid="{D47B5BAC-EDC0-4BC1-8C0B-47CF5146361C}"/>
    <cellStyle name="_TableRowHead_Queen III - PPA reversal Banking Book - 090709 12h vm pour databook" xfId="26140" xr:uid="{59D04629-47D2-46EA-AB62-E38BA3324191}"/>
    <cellStyle name="_TableRowHead_Queen III - Rationalisation des Issued Debts - 090723" xfId="26141" xr:uid="{6BE6C224-4EF2-49F0-AE65-1EF66BB51EB2}"/>
    <cellStyle name="_TableRowHead_Revenue Increase Decrease 04-08" xfId="26142" xr:uid="{33690BB4-A6FB-48AA-9036-F500249C4B49}"/>
    <cellStyle name="_TableRowHead_Revenue Increase Decrease 04-08 2" xfId="26143" xr:uid="{ED9A2463-B858-4BF9-A05E-6021029468D4}"/>
    <cellStyle name="_TableRowHead_Revenue Increase Decrease 04-08_~0950885" xfId="26144" xr:uid="{072ECB47-993C-4AC7-82A8-B5DFEB8B7250}"/>
    <cellStyle name="_TableRowHead_Revenue Increase Decrease 04-08_~5830458" xfId="26145" xr:uid="{645EF4C7-3253-4601-8FD0-BB6E3438892D}"/>
    <cellStyle name="_TableRowHead_Revenue Increase Decrease 04-08_~8064952" xfId="26146" xr:uid="{42BECD2D-9FB6-4F06-81E5-8E47AAB935A9}"/>
    <cellStyle name="_TableRowHead_Revenue Increase Decrease 04-08_Fichier des tableaux ENG_EF_sc590" xfId="26147" xr:uid="{462EF6E4-9ED4-4641-B341-F58D952461C8}"/>
    <cellStyle name="_TableRowHead_Revenue Increase Decrease 04-08_Master états financiers de synthèse IFRS_201112 V0" xfId="26148" xr:uid="{A83CB5E3-F98A-4972-8AA7-3B1CD2E54F48}"/>
    <cellStyle name="_TableRowHead_Revenue Increase Decrease 04-08_Queen III - PPA reversal Banking Book - 090630" xfId="26149" xr:uid="{D6BAB107-706B-4AFB-A376-DE4AF7A16120}"/>
    <cellStyle name="_TableRowHead_Revenue Increase Decrease 04-08_Queen III - PPA reversal Banking Book - 090630_21h" xfId="26150" xr:uid="{A81FDDFE-25C8-4F6A-A9EE-99FC5CDBF080}"/>
    <cellStyle name="_TableRowHead_Revenue Increase Decrease 04-08_Queen III - PPA reversal Banking Book - 090708h" xfId="26151" xr:uid="{821CF604-A3B9-48C9-A3FF-C380704B6A26}"/>
    <cellStyle name="_TableRowHead_Revenue Increase Decrease 04-08_Queen III - PPA reversal Banking Book - 090709 12h vm pour databook" xfId="26152" xr:uid="{A6D5E1E8-4911-437A-97D7-BA27519D8D99}"/>
    <cellStyle name="_TableRowHead_Revenue Increase Decrease 04-08_Queen III - Rationalisation des Issued Debts - 090723" xfId="26153" xr:uid="{CE3D4FAC-166A-49C3-A9DA-2C5D5EC53BA3}"/>
    <cellStyle name="_TableRowHead_Revenue Increase Decrease 04-08_Tableauxà modifier dans états fin_gb_rev" xfId="26154" xr:uid="{EA8F96B3-159A-4C81-AC70-FA59AB1A4E05}"/>
    <cellStyle name="_TableRowHead_Tableauxà modifier dans états fin_gb_rev" xfId="26155" xr:uid="{02625FF8-91D4-4A5D-B0D9-8D33BC68FDA4}"/>
    <cellStyle name="_Tables" xfId="26156" xr:uid="{F8E4EA78-A8BC-4C6A-AD8F-B3BBDC6C7F61}"/>
    <cellStyle name="_TableSuperHead" xfId="26157" xr:uid="{AE70566C-5C04-4159-80A0-82CAFB4A1231}"/>
    <cellStyle name="_TableSuperHead 2" xfId="26158" xr:uid="{41E8FBC9-FEC9-4A24-8B84-B1FFFC52EE19}"/>
    <cellStyle name="_TableSuperHead 2 2" xfId="26159" xr:uid="{B252095F-4AE4-49C8-A5DF-40B5CE3A54F8}"/>
    <cellStyle name="_TableSuperHead 2 2 2" xfId="26160" xr:uid="{508CFF07-CDB6-4247-A82A-91958708CD62}"/>
    <cellStyle name="_TableSuperHead 2 3" xfId="26161" xr:uid="{A2271FD4-8C22-4FC2-A55D-F0F58FF35EB5}"/>
    <cellStyle name="_TableSuperHead 3" xfId="26162" xr:uid="{4F70BE74-BBA6-4D6A-A6BB-C0971B94CDEE}"/>
    <cellStyle name="_TableSuperHead 3 2" xfId="26163" xr:uid="{C6663633-8CE9-4873-B92E-369569EE256F}"/>
    <cellStyle name="_TableSuperHead 4" xfId="26164" xr:uid="{98FD66D1-4584-4D2F-85CE-E602B387986B}"/>
    <cellStyle name="_TableSuperHead 5" xfId="26165" xr:uid="{FDEA0E1F-BF30-4876-A9D8-E45796F8747B}"/>
    <cellStyle name="_TableSuperHead_~0950885" xfId="26166" xr:uid="{EBB7D59E-E86C-4921-B1C9-125B165B8785}"/>
    <cellStyle name="_TableSuperHead_~5830458" xfId="26167" xr:uid="{0F7A6BC5-4376-4A68-ACBB-D598BDA80F0D}"/>
    <cellStyle name="_TableSuperHead_~8064952" xfId="26168" xr:uid="{817A48C4-66E7-4A3E-8EBF-129C12F4E563}"/>
    <cellStyle name="_TableSuperHead_060209 Equity IRR" xfId="26169" xr:uid="{596A3113-9142-4994-9741-9643C7CDD549}"/>
    <cellStyle name="_TableSuperHead_060217 Equity IRR" xfId="26170" xr:uid="{F1C39613-A262-4394-BB96-7E61C5F2CF5B}"/>
    <cellStyle name="_TableSuperHead_060220 warehousePF" xfId="26171" xr:uid="{F1A561DC-9AD6-42F6-B04C-7D1593F79538}"/>
    <cellStyle name="_TableSuperHead_060301_Stressed runs - class A-B" xfId="26172" xr:uid="{EC81A4B7-1260-4AF4-90A9-3C65337B165D}"/>
    <cellStyle name="_TableSuperHead_060725_AVOCA_VI_Structure" xfId="26173" xr:uid="{062CD39E-F013-4EE8-B9E4-F350CEE7D772}"/>
    <cellStyle name="_TableSuperHead_15 Wizard Operating Model" xfId="26174" xr:uid="{2F2DA78B-45F7-46EA-AD52-E71EBCA5CF37}"/>
    <cellStyle name="_TableSuperHead_15 Wizard Operating Model 2" xfId="26175" xr:uid="{C1C482D6-04AA-4702-8B6F-3DE61184CBBE}"/>
    <cellStyle name="_TableSuperHead_15 Wizard Operating Model_Master états financiers de synthèse IFRS_201112 V0" xfId="26176" xr:uid="{5328CBCF-AABD-476D-85C1-8810E499C3EE}"/>
    <cellStyle name="_TableSuperHead_15 Wizard Operating Model_note 4 à insérer" xfId="26177" xr:uid="{310F93A7-790F-4F05-B363-8D16FF5D422E}"/>
    <cellStyle name="_TableSuperHead_15 Wizard Operating Model_Queen III - PPA reversal Banking Book - 090630" xfId="26178" xr:uid="{A15B1205-3DD1-48EE-BA6D-266E8073BACA}"/>
    <cellStyle name="_TableSuperHead_15 Wizard Operating Model_Queen III - PPA reversal Banking Book - 090630_21h" xfId="26179" xr:uid="{C7EA1162-4B66-4867-9F58-4B3EE66F5EBC}"/>
    <cellStyle name="_TableSuperHead_15 Wizard Operating Model_Queen III - PPA reversal Banking Book - 090708h" xfId="26180" xr:uid="{FC50D7CE-B4F9-496B-9549-530B635157E6}"/>
    <cellStyle name="_TableSuperHead_15 Wizard Operating Model_Queen III - PPA reversal Banking Book - 090709 10h08 vm" xfId="26181" xr:uid="{C72D74AB-A57F-4268-BCA8-BB93043A4023}"/>
    <cellStyle name="_TableSuperHead_15 Wizard Operating Model_Queen III - PPA reversal Banking Book - 090709 12h vm" xfId="26182" xr:uid="{5BE732F8-BC96-4526-B9E4-F7599714B4DF}"/>
    <cellStyle name="_TableSuperHead_15 Wizard Operating Model_Queen III - PPA reversal Banking Book - 090709 vm - à répartir" xfId="26183" xr:uid="{37B197D6-ABF9-4656-B801-8BC981DA79D9}"/>
    <cellStyle name="_TableSuperHead_15 Wizard Operating Model_Queen III - PPA reversal Banking Book - 140709 17h modifié" xfId="26184" xr:uid="{1009B3BE-2B57-498B-8906-8212EE8B0CDE}"/>
    <cellStyle name="_TableSuperHead_15 Wizard Operating Model_Queen III - PPA reversal Banking Book - 140709 18h modifié" xfId="26185" xr:uid="{B2CCA5A9-F566-45E8-8DC2-0DCDF92C8435}"/>
    <cellStyle name="_TableSuperHead_15 Wizard Operating Model_Queen III - Rationalisation des Issued Debts - 090723" xfId="26186" xr:uid="{2404E282-78FC-479D-945B-64B34B04DD4B}"/>
    <cellStyle name="_TableSuperHead_45647 - Annexe 6a au 31 03 2011 v2" xfId="26187" xr:uid="{7E36F260-1F39-42AD-A000-3953C3CC0893}"/>
    <cellStyle name="_TableSuperHead_Agregate schedules" xfId="26188" xr:uid="{1788D346-48A9-4755-A250-B0EAD391A4AB}"/>
    <cellStyle name="_TableSuperHead_Annexe 6 Détail comptes" xfId="26189" xr:uid="{D69CB891-6853-49D9-9E81-DE46C173F600}"/>
    <cellStyle name="_TableSuperHead_Annexe 7c (2)" xfId="26190" xr:uid="{5A759610-FB25-4C3E-BA0E-FA5EC0D826EF}"/>
    <cellStyle name="_TableSuperHead_annexe 7c mise à jour uk" xfId="26191" xr:uid="{49A4DA73-730F-4CA7-89A5-D4D4A62B2317}"/>
    <cellStyle name="_TableSuperHead_Cairn_CLO_350m_060601" xfId="26192" xr:uid="{2B57E6A9-7984-4F9C-A945-C0719D63B338}"/>
    <cellStyle name="_TableSuperHead_Comps 24May02_Final" xfId="26193" xr:uid="{999C0D50-25F0-4101-8B08-7DF4035B2715}"/>
    <cellStyle name="_TableSuperHead_Exclusion Karma" xfId="26194" xr:uid="{06BDF2F5-909A-475F-90EB-D7ECE69FBDF8}"/>
    <cellStyle name="_TableSuperHead_Exposition des titres souverains (zone euro) au 31.12.2011 V4" xfId="26195" xr:uid="{C5707467-6D90-4BA0-8893-B95493FDB129}"/>
    <cellStyle name="_TableSuperHead_F" xfId="26196" xr:uid="{CF364EE2-2521-4743-8636-8C514A43CA17}"/>
    <cellStyle name="_TableSuperHead_Fichier des tableaux ENG_EF_sc590" xfId="26197" xr:uid="{5A27737B-1E7F-453F-B6C5-087C14A7F488}"/>
    <cellStyle name="_TableSuperHead_Investment_Template_Long1" xfId="26198" xr:uid="{17FF95FC-D66B-4CF2-9EB8-C0872500B1EC}"/>
    <cellStyle name="_TableSuperHead_Master états financiers de synthèse IFRS_201112 V0" xfId="26199" xr:uid="{847A7516-7386-4D1E-8BD4-EF048C9E71BD}"/>
    <cellStyle name="_TableSuperHead_Queen III - PPA reversal Banking Book - 090630" xfId="26200" xr:uid="{A285F784-3F3E-451C-907D-263CDF2E94B2}"/>
    <cellStyle name="_TableSuperHead_Queen III - PPA reversal Banking Book - 090630_21h" xfId="26201" xr:uid="{7C647ABB-9BF8-497F-9541-39197C4F36D6}"/>
    <cellStyle name="_TableSuperHead_Queen III - PPA reversal Banking Book - 090708h" xfId="26202" xr:uid="{52309A16-8603-45C4-8327-357A8CC2CFF3}"/>
    <cellStyle name="_TableSuperHead_Queen III - PPA reversal Banking Book - 090709 12h vm pour databook" xfId="26203" xr:uid="{3367D086-1169-4F0E-80F4-8963CD054EE9}"/>
    <cellStyle name="_TableSuperHead_Queen III - Rationalisation des Issued Debts - 090723" xfId="26204" xr:uid="{BC97C04E-F067-474B-A3CE-000DF66DE52A}"/>
    <cellStyle name="_TableSuperHead_Revenue Increase Decrease 04-08" xfId="26205" xr:uid="{6407103A-268C-4DB4-9188-FDE71EC7960F}"/>
    <cellStyle name="_TableSuperHead_Revenue Increase Decrease 04-08 2" xfId="26206" xr:uid="{68603AC0-F488-400B-90F5-495F6A24B587}"/>
    <cellStyle name="_TableSuperHead_Revenue Increase Decrease 04-08_~0950885" xfId="26207" xr:uid="{28DCB22D-B4AC-4CBA-A316-774567C864D4}"/>
    <cellStyle name="_TableSuperHead_Revenue Increase Decrease 04-08_~5830458" xfId="26208" xr:uid="{9C70B152-0AFA-48BA-BB94-075E0CBF3F8D}"/>
    <cellStyle name="_TableSuperHead_Revenue Increase Decrease 04-08_~8064952" xfId="26209" xr:uid="{76154E88-5CD9-470F-83CC-B8AB2CD0E06B}"/>
    <cellStyle name="_TableSuperHead_Revenue Increase Decrease 04-08_Fichier des tableaux ENG_EF_sc590" xfId="26210" xr:uid="{4C2686F9-8507-4C72-960B-2B0CAFECA993}"/>
    <cellStyle name="_TableSuperHead_Revenue Increase Decrease 04-08_Master états financiers de synthèse IFRS_201112 V0" xfId="26211" xr:uid="{E3045FA6-FBE5-4077-80EB-EF5BD1D98FD2}"/>
    <cellStyle name="_TableSuperHead_Revenue Increase Decrease 04-08_Queen III - PPA reversal Banking Book - 090630" xfId="26212" xr:uid="{4EE71388-9B0F-4088-81BE-BFEE7F05DF69}"/>
    <cellStyle name="_TableSuperHead_Revenue Increase Decrease 04-08_Queen III - PPA reversal Banking Book - 090630_21h" xfId="26213" xr:uid="{940A9370-C6E4-477F-99F8-25B359A02F65}"/>
    <cellStyle name="_TableSuperHead_Revenue Increase Decrease 04-08_Queen III - PPA reversal Banking Book - 090708h" xfId="26214" xr:uid="{1FF46F65-AEFC-4F98-A66A-1F8760BEEB00}"/>
    <cellStyle name="_TableSuperHead_Revenue Increase Decrease 04-08_Queen III - PPA reversal Banking Book - 090709 12h vm pour databook" xfId="26215" xr:uid="{7EE98942-2800-4E93-81C8-B502BE679121}"/>
    <cellStyle name="_TableSuperHead_Revenue Increase Decrease 04-08_Queen III - Rationalisation des Issued Debts - 090723" xfId="26216" xr:uid="{7DFC87B2-D51E-4212-871D-0C983CD88C92}"/>
    <cellStyle name="_TableSuperHead_Revenue Increase Decrease 04-08_Tableauxà modifier dans états fin_gb_rev" xfId="26217" xr:uid="{B5235077-7650-4A42-8567-7E11B006AD5B}"/>
    <cellStyle name="_TableSuperHead_SymphonyII_v12_Avoca" xfId="26218" xr:uid="{4C59AAEE-C1C1-4874-AD64-530889B45268}"/>
    <cellStyle name="_TableSuperHead_Tableauxà modifier dans états fin_gb_rev" xfId="26219" xr:uid="{AA8704F2-A5A2-45AB-91DB-AFCE779C3E4C}"/>
    <cellStyle name="_tabsitu1299" xfId="26220" xr:uid="{9FB6ADC8-80B1-48E1-B32E-3C29FBC5E6E3}"/>
    <cellStyle name="_Taivie" xfId="26221" xr:uid="{93E26FC0-3A76-45F9-BE12-5766D3698CAC}"/>
    <cellStyle name="_tappo per la chiusura 04T1" xfId="26222" xr:uid="{F90CC507-2448-49B5-9E28-13B33EFEE52D}"/>
    <cellStyle name="_TCD" xfId="26223" xr:uid="{534C0526-5660-46D7-9832-F22FF3BA5E3F}"/>
    <cellStyle name="_TCD base Annuelle" xfId="26224" xr:uid="{676F1AB1-8674-4419-B064-755BBA01676F}"/>
    <cellStyle name="_TCD OPLA Bivouac vision Matisse" xfId="26225" xr:uid="{FC1C6168-D201-49C1-B1F2-86F5C618FB9B}"/>
    <cellStyle name="_TCD pour Cadrage" xfId="26226" xr:uid="{17BE40BA-1EE9-474F-A62C-9462DAB3BE44}"/>
    <cellStyle name="_techn1299" xfId="26227" xr:uid="{AFE7B338-AE45-4A38-B27F-B9ED4D513095}"/>
    <cellStyle name="_techn1299_General Expenses -2000" xfId="26228" xr:uid="{B16FD1A5-3D0D-44C5-AF4E-10406A32B339}"/>
    <cellStyle name="_techn1299_tai0900" xfId="26229" xr:uid="{91DBD683-03CF-4BE3-A1D5-B497749DCA67}"/>
    <cellStyle name="_techn1299_tai1299" xfId="26230" xr:uid="{CE75308E-4369-4213-9509-7F0C8937E851}"/>
    <cellStyle name="_techn1299_tai1299_CY200303-BSPL-1" xfId="26231" xr:uid="{C7EC9799-5C9D-4790-A3E8-73C75F0D6CCF}"/>
    <cellStyle name="_techn1299_tai1299_detail diposal fixed assets" xfId="26232" xr:uid="{9254D335-BA1A-4707-9EF2-53643A878C9A}"/>
    <cellStyle name="_techn1299_tai1299_Korea-1201" xfId="26233" xr:uid="{319DC37B-7132-4AAC-8F1F-339B133F0F3C}"/>
    <cellStyle name="_techn1299_tai1299_korealife-0602" xfId="26234" xr:uid="{1920628B-A4D3-4F26-B8F1-0E241A946606}"/>
    <cellStyle name="_techn1299_tai1299_Taird" xfId="26235" xr:uid="{A472150E-F555-4FAA-B5DF-1699F95327AC}"/>
    <cellStyle name="_techn1299_tai1299_Taivie d-finitif envoi r--l 03 2005" xfId="26236" xr:uid="{776F7BC6-70D8-40A0-9120-965879D469A2}"/>
    <cellStyle name="_techn1299_tai1299_Taivie envoi 03-04" xfId="26237" xr:uid="{F156F4A8-B37C-4CA6-9379-BF48AB9DF922}"/>
    <cellStyle name="_techn1299_tai1299_Taivie envoi 06-04" xfId="26238" xr:uid="{6A6D8AD9-C945-44F9-BFA8-467B48EAAD9D}"/>
    <cellStyle name="_techn1299_tai1299_Taivie-0901" xfId="26239" xr:uid="{1017AE55-57BA-4842-ABEB-C02F96ABF7CE}"/>
    <cellStyle name="_techn1299_tai1299_Taivie1Q01" xfId="26240" xr:uid="{FE0B9EE4-AF00-4FAB-B255-CFB0CFE7238B}"/>
    <cellStyle name="_techn1299_tai1299_TECHN3Q01" xfId="26241" xr:uid="{84B30D2F-70A8-491E-B753-D510A925F51B}"/>
    <cellStyle name="_techn1299_tai1299_technical operation" xfId="26242" xr:uid="{5579F0AF-CD0B-4E5C-98CD-0C82FBA435EB}"/>
    <cellStyle name="_techn1299_techn tai1200" xfId="26243" xr:uid="{7517EC02-B5FC-4C27-9275-BC350C7A9284}"/>
    <cellStyle name="_Tenant &amp; lease " xfId="26244" xr:uid="{9AFD929D-F3B9-4590-ACDB-17ED7621D842}"/>
    <cellStyle name="_Tenant &amp; lease  2" xfId="26245" xr:uid="{9616BB08-2856-470F-AF64-734D5EDB0116}"/>
    <cellStyle name="_Tenant &amp; lease  2 2" xfId="26246" xr:uid="{EFC59EB6-7108-4897-B1BF-32E6B5874B02}"/>
    <cellStyle name="_Tenant &amp; lease  2 2 2" xfId="26247" xr:uid="{C38B35B7-666D-489A-B36D-E74005A23D95}"/>
    <cellStyle name="_Tenant &amp; lease  2 3" xfId="26248" xr:uid="{6827A8D3-6C34-4DA7-933B-50FBD283FD48}"/>
    <cellStyle name="_Tenant &amp; lease  3" xfId="26249" xr:uid="{3C74440A-6261-4934-87DA-A8636D6D492B}"/>
    <cellStyle name="_Tenant &amp; lease  3 2" xfId="26250" xr:uid="{970BF4E2-A8D9-4FD2-967F-9CCBCE500CCC}"/>
    <cellStyle name="_Tenant &amp; lease  4" xfId="26251" xr:uid="{D9454D71-116E-4F14-A328-60B49A59F2B8}"/>
    <cellStyle name="_Tenant &amp; lease _Annexe 7c (2)" xfId="26252" xr:uid="{A41847A4-FCB9-484D-9337-FE3BD815FE20}"/>
    <cellStyle name="_Tenant &amp; lease _annexe 7c mise à jour uk" xfId="26253" xr:uid="{32CAA4ED-2A2A-4CFB-9C9E-8D6B981F5707}"/>
    <cellStyle name="_Tenant Data" xfId="26254" xr:uid="{F1D02C07-7802-422D-A332-D3CA3DD4E3DE}"/>
    <cellStyle name="_Tenant Data 2" xfId="26255" xr:uid="{DA419AFB-7BDD-48AB-8F99-31DD7A32A2AF}"/>
    <cellStyle name="_Tenant Data 2 2" xfId="26256" xr:uid="{D4032E29-3BBE-4684-B939-12164AC76C31}"/>
    <cellStyle name="_Tenant Data 2 2 2" xfId="26257" xr:uid="{5BCD1D77-5D3B-4DAF-A372-D012FB8EFEC4}"/>
    <cellStyle name="_Tenant Data 2 3" xfId="26258" xr:uid="{EF277ED4-FC9E-494E-9463-65B7E1187796}"/>
    <cellStyle name="_Tenant Data 3" xfId="26259" xr:uid="{D561E1A3-214C-4C92-9F3F-1E20CCC4C394}"/>
    <cellStyle name="_Tenant Data 3 2" xfId="26260" xr:uid="{EE73EF96-D584-4444-B6E8-F5C0BA2A6010}"/>
    <cellStyle name="_Tenant Data 4" xfId="26261" xr:uid="{5A465EA0-6493-49C8-81F8-2A8261B93B72}"/>
    <cellStyle name="_Tenant Data_Annexe 7c (2)" xfId="26262" xr:uid="{B7949724-F2A9-4162-AE13-16D9AE188A3E}"/>
    <cellStyle name="_Tenant Data_annexe 7c mise à jour uk" xfId="26263" xr:uid="{B2CD3CCC-4F1B-4FCF-B248-22F4BCCBDD93}"/>
    <cellStyle name="_To A&amp;R_AMF_v1" xfId="26264" xr:uid="{4179508F-3F51-4049-87F1-8A5DE97F2A4B}"/>
    <cellStyle name="_trading CDS explain" xfId="26265" xr:uid="{8E966D73-9876-48B4-BFD9-7E2DC7A31EB6}"/>
    <cellStyle name="_trading CDS explain 2" xfId="26266" xr:uid="{C294A56A-612A-4396-8CCB-8406516D87E9}"/>
    <cellStyle name="_trading CDS explain_Master états financiers de synthèse IFRS_201112 V0" xfId="26267" xr:uid="{267387DE-2B70-4239-92F0-5AA441BF4D43}"/>
    <cellStyle name="_trading CDS explain_note 4 à insérer" xfId="26268" xr:uid="{5D6F1761-8EA7-406E-A7C8-EDE05751A2B5}"/>
    <cellStyle name="_Transco" xfId="26269" xr:uid="{E5C747AE-2F29-4F05-9C83-48644ABCCF84}"/>
    <cellStyle name="_Transco_Annexe AFS_ Taiwan vie_BNPP Q12010" xfId="26270" xr:uid="{E0F60F10-2678-4486-A251-434A3453E865}"/>
    <cellStyle name="_TURKEYBALANCESHEET" xfId="26271" xr:uid="{0CE5134C-9CEB-4FDB-88B0-986ED48A5CD2}"/>
    <cellStyle name="_Twist data" xfId="26272" xr:uid="{60AF49B2-683E-4150-B6B0-FBD9D1C0CDA6}"/>
    <cellStyle name="_Twist data_Degas HFTO" xfId="26273" xr:uid="{99C62F0C-E824-40C7-A906-24C3EDF2FB6A}"/>
    <cellStyle name="_UCB 5102 06T2" xfId="26274" xr:uid="{8A8B7E79-60F6-4042-9216-A68BE8B81A11}"/>
    <cellStyle name="_UCB 5133 06T2" xfId="26275" xr:uid="{3B199EE3-2B9A-4C34-AF50-63E1D8CCCEA8}"/>
    <cellStyle name="_UCB 5212 06T2" xfId="26276" xr:uid="{66A0D8F2-E5CE-4727-8E19-A06F901AA8CC}"/>
    <cellStyle name="_UCI 17" xfId="26277" xr:uid="{CAAE9B9A-A2C7-4969-9964-C6632472FB4B}"/>
    <cellStyle name="_Vector Output &amp; Default Timing" xfId="26278" xr:uid="{51E50AD9-547F-4974-BEB8-EAA2797F55A4}"/>
    <cellStyle name="_VWBank Gap" xfId="26279" xr:uid="{B227EF8D-C91C-4CAB-945F-C3826ED8A22B}"/>
    <cellStyle name="_Warehouse" xfId="26280" xr:uid="{CA261558-F717-4F4B-AFCA-ED66B5358EE8}"/>
    <cellStyle name="_Windermere VI data tape strats - CUT OFF DATE" xfId="26281" xr:uid="{1D43C39D-0DE4-463B-9D48-04ABFA6D2CC1}"/>
    <cellStyle name="_Windermere VI data tape strats - CUT OFF DATE 2" xfId="26282" xr:uid="{35EB64D2-783A-44C6-A841-1366EEF571A3}"/>
    <cellStyle name="_Windermere VI data tape strats - CUT OFF DATE 2 2" xfId="26283" xr:uid="{09C742F5-5E58-4F5E-B393-112F5DD4643A}"/>
    <cellStyle name="_Windermere VI data tape strats - CUT OFF DATE 2 2 2" xfId="26284" xr:uid="{2055B59F-8B8C-4A4E-91DE-D4FCEA89ABAC}"/>
    <cellStyle name="_Windermere VI data tape strats - CUT OFF DATE 2 3" xfId="26285" xr:uid="{D28DC831-3698-43EE-95B1-DE0D2649942E}"/>
    <cellStyle name="_Windermere VI data tape strats - CUT OFF DATE 3" xfId="26286" xr:uid="{A88D1CDB-0C6A-49D7-AE31-80B776CA159F}"/>
    <cellStyle name="_Windermere VI data tape strats - CUT OFF DATE 3 2" xfId="26287" xr:uid="{EE1588DF-39BB-4F5B-A702-BEE22DCDABB7}"/>
    <cellStyle name="_Windermere VI data tape strats - CUT OFF DATE 4" xfId="26288" xr:uid="{01797B01-FB3B-493A-BC05-B36651B24882}"/>
    <cellStyle name="_Windermere VI data tape strats - CUT OFF DATE_Annexe 7c (2)" xfId="26289" xr:uid="{49691E71-00E9-4E79-A2BB-8094DA25E9F0}"/>
    <cellStyle name="_Windermere VI data tape strats - CUT OFF DATE_annexe 7c mise à jour uk" xfId="26290" xr:uid="{77F7DAEB-94B0-474E-8076-C54494339986}"/>
    <cellStyle name="_Windermere VII Datatape MASTER" xfId="26291" xr:uid="{F34EEC48-CA2A-4310-8C85-E87DAB5C784F}"/>
    <cellStyle name="_Windermere VII Datatape MASTER 2" xfId="26292" xr:uid="{403B7586-0918-4BCB-9D05-4D911F9002E6}"/>
    <cellStyle name="_Windermere VII Datatape MASTER 2 2" xfId="26293" xr:uid="{1C9B61C0-82B6-4200-9677-9D1FC12133DC}"/>
    <cellStyle name="_Windermere VII Datatape MASTER 2 2 2" xfId="26294" xr:uid="{108036AD-26DE-46B0-B81E-C5F5D3E98EF6}"/>
    <cellStyle name="_Windermere VII Datatape MASTER 2 3" xfId="26295" xr:uid="{087FB5D7-0227-46CB-83F2-26FD77392227}"/>
    <cellStyle name="_Windermere VII Datatape MASTER 3" xfId="26296" xr:uid="{5BB1C623-C16F-499B-B38A-D3BA193056ED}"/>
    <cellStyle name="_Windermere VII Datatape MASTER 3 2" xfId="26297" xr:uid="{95E569AA-B530-42F7-8DB5-4E78773685F6}"/>
    <cellStyle name="_Windermere VII Datatape MASTER 4" xfId="26298" xr:uid="{C29024A7-3873-493E-B73C-2D40EC5FF4B9}"/>
    <cellStyle name="_Windermere VII Datatape MASTER backup 240206" xfId="26299" xr:uid="{96485F7B-E0A9-4011-A3EA-8619A2662F75}"/>
    <cellStyle name="_Windermere VII Datatape MASTER backup 240206 2" xfId="26300" xr:uid="{8CF51372-1CDB-4181-A68C-46F380A6C068}"/>
    <cellStyle name="_Windermere VII Datatape MASTER backup 240206 2 2" xfId="26301" xr:uid="{D5DB0A80-6FF4-4BC1-8771-FDFEB150F3BA}"/>
    <cellStyle name="_Windermere VII Datatape MASTER backup 240206 2 2 2" xfId="26302" xr:uid="{20E81234-CBD1-43F9-AB74-0EE66B4BF7AF}"/>
    <cellStyle name="_Windermere VII Datatape MASTER backup 240206 2 3" xfId="26303" xr:uid="{AE254689-CCE8-4609-BFA4-AC6665CBBFF1}"/>
    <cellStyle name="_Windermere VII Datatape MASTER backup 240206 3" xfId="26304" xr:uid="{3C4BFD06-2F03-4F92-9C2B-1D3E483C325A}"/>
    <cellStyle name="_Windermere VII Datatape MASTER backup 240206 3 2" xfId="26305" xr:uid="{F13ADB8C-4868-49A4-8BA1-4E882D821D08}"/>
    <cellStyle name="_Windermere VII Datatape MASTER backup 240206 4" xfId="26306" xr:uid="{57C3BD47-9972-4C03-A9FF-92F20083ADA5}"/>
    <cellStyle name="_Windermere VII Datatape MASTER backup 240206_Annexe 7c (2)" xfId="26307" xr:uid="{8284F0C1-8AAE-426B-95F3-7422D7C3014B}"/>
    <cellStyle name="_Windermere VII Datatape MASTER backup 240206_annexe 7c mise à jour uk" xfId="26308" xr:uid="{A110DB33-6C65-464A-83FF-01DD7FB861AA}"/>
    <cellStyle name="_Windermere VII Datatape MASTER_Annexe 7c (2)" xfId="26309" xr:uid="{52D25DEA-2608-46AF-84AD-6C7530610583}"/>
    <cellStyle name="_Windermere VII Datatape MASTER_annexe 7c mise à jour uk" xfId="26310" xr:uid="{BD601C27-A2F8-4987-AE53-DC375991C514}"/>
    <cellStyle name="_Windermere VII Strats MASTER" xfId="26311" xr:uid="{02E14545-1528-46B4-92E5-67DB43C3021A}"/>
    <cellStyle name="_xl.template" xfId="26312" xr:uid="{54BAA8DB-E1F6-4CFD-B5AD-9C490F9AD5D5}"/>
    <cellStyle name="_xl.template 2" xfId="26313" xr:uid="{B0DDC6E8-A871-4184-BF39-2B1AC8AE3B49}"/>
    <cellStyle name="_xl.template 3" xfId="26314" xr:uid="{0B441168-45BB-405B-A97B-6B87FE4A63F8}"/>
    <cellStyle name="_Xx" xfId="26315" xr:uid="{483B9A28-5FC4-4523-A504-160037523DB9}"/>
    <cellStyle name="_Xx_~temp~705547512a" xfId="26316" xr:uid="{EB5CA019-9119-4041-B2F7-8AFEC8062E1C}"/>
    <cellStyle name="_Xy" xfId="26317" xr:uid="{F5B0B6D8-DAF6-4DA8-8CF5-54362005BF7C}"/>
    <cellStyle name="_Ya" xfId="26318" xr:uid="{408A02E5-DF2E-45DF-B592-855DED0BFFC3}"/>
    <cellStyle name="_Ya_1" xfId="26319" xr:uid="{006CFFA0-6576-4ED6-A6DD-613ECE60CF2F}"/>
    <cellStyle name="_yc6 aug12" xfId="26320" xr:uid="{29A19C34-F9BF-495C-AB80-91C1A9917628}"/>
    <cellStyle name="_Yn" xfId="26321" xr:uid="{0878B196-9425-4083-A75B-534AE1568E11}"/>
    <cellStyle name="_Z_FRONT" xfId="26322" xr:uid="{AFC88354-4A63-4C5D-83E0-1D4C1DD3150D}"/>
    <cellStyle name="_Zoo ABS 4" xfId="26323" xr:uid="{6638A284-D47E-471C-B864-D2A009B207EF}"/>
    <cellStyle name="_Zoo ABS 4 2" xfId="26324" xr:uid="{FF9D34E5-83F6-4C0E-B03A-F935E7FD31B5}"/>
    <cellStyle name="_Zoo ABS 4 2 2" xfId="26325" xr:uid="{D49CFDA7-EEE3-4654-84DF-563581E3251E}"/>
    <cellStyle name="_Zoo ABS 4 2 2 2" xfId="26326" xr:uid="{24DAE3A9-554C-4EFA-82E7-E56DD9416531}"/>
    <cellStyle name="_Zoo ABS 4 2 3" xfId="26327" xr:uid="{2CB71218-EBED-432F-A7F7-65CFF56A2037}"/>
    <cellStyle name="_Zoo ABS 4 3" xfId="26328" xr:uid="{4F1FE6F2-C0DC-4861-BA02-C5011A19B188}"/>
    <cellStyle name="_Zoo ABS 4 3 2" xfId="26329" xr:uid="{CA2B659E-6632-46BD-A0C4-A3CED1A5E217}"/>
    <cellStyle name="_Zoo ABS 4 4" xfId="26330" xr:uid="{B10998B1-6028-498A-AF8E-02A1AFF5AEBA}"/>
    <cellStyle name="_Zoo ABS 4_Annexe 7c (2)" xfId="26331" xr:uid="{97FD062F-8500-424D-BAAD-5A36CCCE83A9}"/>
    <cellStyle name="_Zoo ABS 4_annexe 7c mise à jour uk" xfId="26332" xr:uid="{20D16108-E4C4-4F38-A061-8CFF51489159}"/>
    <cellStyle name="_Zz" xfId="26333" xr:uid="{37358B76-1AC0-4E39-941C-6666EEAE5EA0}"/>
    <cellStyle name="~Product" xfId="26334" xr:uid="{CF58D879-E35F-44CA-B8E3-DDFE7F4AA92D}"/>
    <cellStyle name="~Sélectionner" xfId="26335" xr:uid="{10E3C42D-1D35-4AB1-BB1F-D7C139351F53}"/>
    <cellStyle name="~subhead" xfId="26336" xr:uid="{CE2BFF3A-D6DA-4941-96F5-C0D81257685E}"/>
    <cellStyle name="£ BP" xfId="26337" xr:uid="{4718D17B-3407-40C0-B373-C3E5CCF5DA96}"/>
    <cellStyle name="£ BP 2" xfId="26338" xr:uid="{82CDD6F0-E0C2-4570-9868-646769536749}"/>
    <cellStyle name="£ BP 2 2" xfId="26339" xr:uid="{D93DCB55-E280-4549-BFEB-0ACBC0786AC5}"/>
    <cellStyle name="£ BP 2 2 2" xfId="26340" xr:uid="{5C5A6CB7-177C-44EF-AA73-F73427921EA8}"/>
    <cellStyle name="£ BP 2 3" xfId="26341" xr:uid="{55024CDE-91DD-46C6-8C03-629E23DE3EF3}"/>
    <cellStyle name="£ BP 3" xfId="26342" xr:uid="{56D47F83-2CCE-4148-90B0-61AC728B0D93}"/>
    <cellStyle name="£ BP 3 2" xfId="26343" xr:uid="{C352EE15-0556-4927-8886-47C7A2F84016}"/>
    <cellStyle name="£ BP 4" xfId="26344" xr:uid="{0711D12B-9744-4B22-BE2A-D2C9AED037A6}"/>
    <cellStyle name="¥ JY" xfId="26345" xr:uid="{43689ADF-739E-465E-A97E-B48804977F93}"/>
    <cellStyle name="¥ JY 2" xfId="26346" xr:uid="{B3DD8068-6490-40E2-9423-39DC34C19804}"/>
    <cellStyle name="¥ JY 2 2" xfId="26347" xr:uid="{7E7BAE34-EB5F-4D9F-93EB-638D170D7438}"/>
    <cellStyle name="¥ JY 2 2 2" xfId="26348" xr:uid="{B616ED8E-06ED-4311-BD0C-E5B305F50470}"/>
    <cellStyle name="¥ JY 2 3" xfId="26349" xr:uid="{128AFF52-0A79-4680-8A81-ADB031F35CF6}"/>
    <cellStyle name="¥ JY 3" xfId="26350" xr:uid="{6C1333F4-D4F4-461E-B4EA-49103350D5FF}"/>
    <cellStyle name="¥ JY 3 2" xfId="26351" xr:uid="{8EF5FB95-5BF3-4330-9F6D-FB96450A37EC}"/>
    <cellStyle name="¥ JY 4" xfId="26352" xr:uid="{B032CE55-677B-48AD-8316-F7B568E3C0FC}"/>
    <cellStyle name="=C:\WINNT35\SYSTEM32\COMMAND.COM" xfId="21398" xr:uid="{00000000-0005-0000-0000-000001000000}"/>
    <cellStyle name="=C:\WINNT35\SYSTEM32\COMMAND.COM 2" xfId="26354" xr:uid="{1C011316-BA17-4FE0-AC45-CD5E092DD381}"/>
    <cellStyle name="=C:\WINNT35\SYSTEM32\COMMAND.COM 2 2" xfId="26355" xr:uid="{5823E834-78CB-4A5D-AD5E-C9E073C6C84B}"/>
    <cellStyle name="=C:\WINNT35\SYSTEM32\COMMAND.COM 2 2 2" xfId="26356" xr:uid="{4E8312DE-58DF-4173-9D3D-C6398AE5A101}"/>
    <cellStyle name="=C:\WINNT35\SYSTEM32\COMMAND.COM 2 2 3" xfId="26357" xr:uid="{10C3C9EE-F533-438D-96D6-EF82E4A4399B}"/>
    <cellStyle name="=C:\WINNT35\SYSTEM32\COMMAND.COM 2 3" xfId="26358" xr:uid="{F224A594-46A2-4D5D-9F43-736A5210D8CA}"/>
    <cellStyle name="=C:\WINNT35\SYSTEM32\COMMAND.COM 3" xfId="26359" xr:uid="{0CE3D777-3490-4AAC-8ACF-46FDD776A891}"/>
    <cellStyle name="=C:\WINNT35\SYSTEM32\COMMAND.COM 3 2" xfId="26360" xr:uid="{28943BC9-33C2-488A-9EAD-D103F256FDDC}"/>
    <cellStyle name="=C:\WINNT35\SYSTEM32\COMMAND.COM 4" xfId="26361" xr:uid="{2CF9AAA8-AE83-43FB-BF6C-DA0EF6AEF36E}"/>
    <cellStyle name="=C:\WINNT35\SYSTEM32\COMMAND.COM 5" xfId="26353" xr:uid="{2B6D3D1C-ADA5-44D3-B2E2-6E5A3513DAF3}"/>
    <cellStyle name="=C:\WINNT35\SYSTEM32\COMMAND.COM_Cadrage conso" xfId="26362" xr:uid="{A61C31D8-D706-47CB-91FC-9EFB1F00077C}"/>
    <cellStyle name="•W€_NewOriginal100" xfId="26363" xr:uid="{C1111FAD-6CAB-4A68-A74C-D963433FCAA4}"/>
    <cellStyle name="0" xfId="26364" xr:uid="{16B9130C-C6E4-4373-9D4B-F147AF7FD6B3}"/>
    <cellStyle name="0,0" xfId="26365" xr:uid="{5251E89E-5919-4E53-A345-A35D219DD328}"/>
    <cellStyle name="0,0 2" xfId="26366" xr:uid="{D9D80038-04A7-4EAA-89AC-04CAB9526C8D}"/>
    <cellStyle name="0,0 F" xfId="26367" xr:uid="{12799675-471C-4B61-9365-F123001DEEDC}"/>
    <cellStyle name="0,0 F 2" xfId="26368" xr:uid="{D893D6F9-D3E6-4CB0-966D-39DFCF111C60}"/>
    <cellStyle name="0,0 F_~0950885" xfId="26369" xr:uid="{17A31567-D0ED-4A85-AA6A-016F4546A11D}"/>
    <cellStyle name="0,0%" xfId="26370" xr:uid="{12EF2219-4188-4AAC-A7A8-9AC422EC6C28}"/>
    <cellStyle name="0,0% 2" xfId="26371" xr:uid="{7E9C8CF0-B376-43F2-BC6F-818763CA36DA}"/>
    <cellStyle name="0,0%_~0950885" xfId="26372" xr:uid="{0B357F17-F61E-4E69-8184-592AB5E13466}"/>
    <cellStyle name="0,0_~0950885" xfId="26373" xr:uid="{EDF706F2-E904-4249-8E5E-A04F2FDE2344}"/>
    <cellStyle name="0,00x" xfId="26374" xr:uid="{0B229A9E-9E65-458E-842C-CD07AD89E389}"/>
    <cellStyle name="0,00x 2" xfId="26375" xr:uid="{AE3CB0A9-446B-47A7-A30F-B61FD0CC2B80}"/>
    <cellStyle name="0,00x_~0950885" xfId="26376" xr:uid="{7975F43B-0B8B-43E7-9CDC-C7C5C2FC56E5}"/>
    <cellStyle name="0,0x" xfId="26377" xr:uid="{4E5DF126-4091-4F77-B307-5905BAFC9242}"/>
    <cellStyle name="0,0x 2" xfId="26378" xr:uid="{FA48A74B-F0DA-48C4-98EC-54CFE827A98E}"/>
    <cellStyle name="0,0x_~0950885" xfId="26379" xr:uid="{3BB1D623-6A3D-4108-9FE0-525ABC023BC5}"/>
    <cellStyle name="0.00x" xfId="26380" xr:uid="{D49701C1-C32A-4510-A370-43406B704589}"/>
    <cellStyle name="0.00x 2" xfId="26381" xr:uid="{576B1BB1-E723-4452-8F15-360EBC74DBEE}"/>
    <cellStyle name="0.00x_~0950885" xfId="26382" xr:uid="{F113B903-6A30-49EC-A990-C37C0A9C8C78}"/>
    <cellStyle name="0.0x" xfId="26383" xr:uid="{D6B02184-E3F0-4DF1-BB4A-DB097CD1FC0C}"/>
    <cellStyle name="0.0x 2" xfId="26384" xr:uid="{D0F8C531-8ED9-4172-997D-1CCD8F42232F}"/>
    <cellStyle name="0.0x_~0950885" xfId="26385" xr:uid="{A9DF5932-D66F-4BF4-BA85-91A3DE1EE384}"/>
    <cellStyle name="000" xfId="26386" xr:uid="{D38B8E57-5ABC-469A-B114-A9457B0A1AEF}"/>
    <cellStyle name="000 2" xfId="26387" xr:uid="{84F45052-0558-4F2A-8613-57597C80FB5B}"/>
    <cellStyle name="000 MF" xfId="26388" xr:uid="{D7B26A23-1935-48F8-A1BF-F7EC902A1E1E}"/>
    <cellStyle name="000 MF 2" xfId="26389" xr:uid="{2767D082-F985-4619-A2EB-A00D4F27A410}"/>
    <cellStyle name="000 MF_~0950885" xfId="26390" xr:uid="{A2829A8F-99AF-4B62-ACDE-FE7B2BD3DD40}"/>
    <cellStyle name="000,0" xfId="26391" xr:uid="{DEA25085-B8F9-44EE-9FDD-A42153933F6B}"/>
    <cellStyle name="000,0 2" xfId="26392" xr:uid="{A169AC27-7EE7-4167-A5CD-528486C16A54}"/>
    <cellStyle name="000,0_~0950885" xfId="26393" xr:uid="{F8880AA9-2E50-4C0D-8904-C9A2F821BB73}"/>
    <cellStyle name="000_~0950885" xfId="26394" xr:uid="{17A43F5C-6F39-4F33-BB72-432F29526D16}"/>
    <cellStyle name="002" xfId="26395" xr:uid="{1701E68A-380E-40A0-9AC4-5F1E1E118D7E}"/>
    <cellStyle name="002 2" xfId="37332" xr:uid="{DC0749BC-C2BD-40AE-8364-23687BF7CAB0}"/>
    <cellStyle name="1 000 K?_laroux" xfId="26396" xr:uid="{84735EDF-2C18-4348-91E1-F2FBB7567686}"/>
    <cellStyle name="1 000 Kc_laroux" xfId="26397" xr:uid="{8C2549F1-DB81-4D2A-8619-990E429C6B64}"/>
    <cellStyle name="1 000 Kč_laroux" xfId="26398" xr:uid="{0769629D-2C1D-4A49-81D3-AAD9B8C5AB45}"/>
    <cellStyle name="1 000 Kc_laroux_Accueil" xfId="26399" xr:uid="{BAB57593-FE0A-4705-BF7F-E4D7C7D95DA4}"/>
    <cellStyle name="1 000 Kč_laroux_Accueil" xfId="26400" xr:uid="{F5149A2A-2D6A-428C-A4CB-5B39680F882E}"/>
    <cellStyle name="1 000 Kc_laroux_Accueil 2" xfId="26401" xr:uid="{58E53BCC-7BB4-44E8-8767-EC57B4A75C1A}"/>
    <cellStyle name="1 000 Kč_laroux_Accueil 2" xfId="26402" xr:uid="{12BBADA9-A0F1-45A7-A40B-CA7A21184D83}"/>
    <cellStyle name="1 000 Kc_laroux_Base Interim 2002" xfId="26403" xr:uid="{CBE62794-35F6-4F24-A665-45E7B1AE0AD4}"/>
    <cellStyle name="1 000 Kč_laroux_Base Interim 2002" xfId="26404" xr:uid="{CD129B14-7DA3-4D5C-8570-9D1276BF194A}"/>
    <cellStyle name="1 000 Kc_laroux_Base Interim 2002 2" xfId="26405" xr:uid="{77AE9AB1-6F5C-48A6-917B-C1C48BD41147}"/>
    <cellStyle name="1 000 Kč_laroux_Base Interim 2002 2" xfId="26406" xr:uid="{E2C63F3B-D887-4F5A-97EB-A8D7315459B7}"/>
    <cellStyle name="1 000 Kc_laroux_classeur1" xfId="26407" xr:uid="{03F55A9C-C9DB-4B0A-8EF3-B6DC530037FB}"/>
    <cellStyle name="1 000 Kč_laroux_classeur1" xfId="26408" xr:uid="{082F7DC7-683E-49A5-8909-6E2ECF54AFD2}"/>
    <cellStyle name="1 000 Kc_laroux_classeur1 2" xfId="26409" xr:uid="{55706C65-EA35-41B2-8FF2-3EA511361835}"/>
    <cellStyle name="1 000 Kč_laroux_classeur1 2" xfId="26410" xr:uid="{2FD1F39C-FDB4-4F55-A074-EB87A5398633}"/>
    <cellStyle name="1 000 Kc_laroux_DSS segments (hors EI)" xfId="26411" xr:uid="{8C35D25C-15EC-4F9C-8F5D-62F588F542EC}"/>
    <cellStyle name="1 000 Kč_laroux_DSS segments (hors EI)" xfId="26412" xr:uid="{FFBA2D0D-B61C-41F3-9E03-0301B9298943}"/>
    <cellStyle name="1 000 Kc_laroux_DSS segments (hors EI) 2" xfId="26413" xr:uid="{C1D6BEF7-4D76-4163-A721-8C0892D6321A}"/>
    <cellStyle name="1 000 Kč_laroux_DSS segments (hors EI) 2" xfId="26414" xr:uid="{C73A806F-C5B9-456C-B335-D98971A89F1D}"/>
    <cellStyle name="1 000 Kc_laroux_Effectifs Repart" xfId="26415" xr:uid="{8DEFBBFF-7CA2-4E0F-9CE6-CFBBD07B017E}"/>
    <cellStyle name="1 000 Kč_laroux_Effectifs Repart" xfId="26416" xr:uid="{412FFE62-A7FD-484F-8BF5-F51D567AB6FB}"/>
    <cellStyle name="1 000 Kc_laroux_Effectifs Repart 2" xfId="26417" xr:uid="{7E854F3F-80CE-4CF0-9EC4-368B4612DE85}"/>
    <cellStyle name="1 000 Kč_laroux_Effectifs Repart 2" xfId="26418" xr:uid="{BDB65A92-1DCE-46CC-9D99-A2A087BBFF59}"/>
    <cellStyle name="1 000 Kc_laroux_Effectifs Totaux" xfId="26419" xr:uid="{B7DD2CE4-B141-42FE-BFBD-F9CDD6AE8E99}"/>
    <cellStyle name="1 000 Kč_laroux_Effectifs Totaux" xfId="26420" xr:uid="{F04BD125-D0CE-4A43-9628-088680D25AD5}"/>
    <cellStyle name="1 000 Kc_laroux_Effectifs Totaux 2" xfId="26421" xr:uid="{264942C3-74EC-4F7B-A1C9-68BB826CA383}"/>
    <cellStyle name="1 000 Kč_laroux_Effectifs Totaux 2" xfId="26422" xr:uid="{4D3F0E4F-847E-41AA-8991-E311950219FC}"/>
    <cellStyle name="1 000 Kc_laroux_IMR January" xfId="26423" xr:uid="{68A45760-90C7-484C-9071-1780BA844FA1}"/>
    <cellStyle name="1 000 Kč_laroux_IMR January" xfId="26424" xr:uid="{5FEC6AFF-BEAB-4780-A0B8-479606991E49}"/>
    <cellStyle name="1 000 Kc_laroux_IMR January 2" xfId="26425" xr:uid="{9779F15F-0096-4DC3-ABC6-A403F4C73399}"/>
    <cellStyle name="1 000 Kč_laroux_IMR January 2" xfId="26426" xr:uid="{D86B5D06-DD7C-40D5-AE44-B031077A6A0D}"/>
    <cellStyle name="1 000 Kc_laroux_Interim" xfId="26427" xr:uid="{CB3CC66D-E6AD-4F09-A557-A165CE06F3E0}"/>
    <cellStyle name="1 000 Kč_laroux_Interim" xfId="26428" xr:uid="{DBB1F236-E001-489A-99D5-C2E681271E1D}"/>
    <cellStyle name="1 000 Kc_laroux_Interim 2" xfId="26429" xr:uid="{2690417A-11F2-4348-A949-7697D09BB3CB}"/>
    <cellStyle name="1 000 Kč_laroux_Interim 2" xfId="26430" xr:uid="{CB783694-8635-4BB3-9159-23A46FAABDC9}"/>
    <cellStyle name="1 000 Kc_laroux_Interim_1" xfId="26431" xr:uid="{661EACD1-9DB8-4960-B2A6-23FC863F7FC0}"/>
    <cellStyle name="1 000 Kč_laroux_Interim_1" xfId="26432" xr:uid="{F263E433-B9F7-498E-82AB-12883ED528E8}"/>
    <cellStyle name="1 000 Kc_laroux_Interim_1 2" xfId="26433" xr:uid="{F7072191-1ABE-4932-A7F2-D7004556D64A}"/>
    <cellStyle name="1 000 Kč_laroux_Interim_1 2" xfId="26434" xr:uid="{75C0E7ED-E631-4698-A414-13A593936DAE}"/>
    <cellStyle name="1 000 Kc_laroux_Italie_AdE_06T1 Cardif SV RD" xfId="26435" xr:uid="{F7738F87-87FA-40D5-8178-01C652574E31}"/>
    <cellStyle name="1 000 Kč_laroux_Italie_AdE_06T1 Cardif SV RD" xfId="26436" xr:uid="{60EDE9E8-A882-44E7-82A1-525137705B35}"/>
    <cellStyle name="1 000 Kc_laroux_phases comparées" xfId="26437" xr:uid="{4D19EDF9-9FE4-442B-9D12-B6B81DFC4D3F}"/>
    <cellStyle name="1 000 Kč_laroux_phases comparées" xfId="26438" xr:uid="{AD397E66-0635-4738-896C-CCEA521825FF}"/>
    <cellStyle name="1 000 Kc_laroux_phases comparées 2" xfId="26439" xr:uid="{FDF152FB-1360-4875-95C4-B6F7F7DDBF10}"/>
    <cellStyle name="1 000 Kč_laroux_phases comparées 2" xfId="26440" xr:uid="{2809E36A-C354-4EDD-B1A7-F79D99E41F9E}"/>
    <cellStyle name="1 000 Kc_laroux_Planilla de Trabajo J-10_VIDA" xfId="26441" xr:uid="{84EA6005-B72E-418C-91D3-0882650957CB}"/>
    <cellStyle name="1 000 Kč_laroux_Planilla de Trabajo J-10_VIDA" xfId="26442" xr:uid="{1BA6F6FD-1D0E-4774-948B-C439E17A718B}"/>
    <cellStyle name="1 000 Kc_laroux_Planilla de Trabajo J-10_VIDA 2" xfId="26443" xr:uid="{AA95C88E-205F-489A-B201-265DF914EA90}"/>
    <cellStyle name="1 000 Kč_laroux_Planilla de Trabajo J-10_VIDA 2" xfId="26444" xr:uid="{78840E9A-3510-455D-B4E5-F9D402D76F2D}"/>
    <cellStyle name="1 000 Kc_laroux_PPNA Banca Sella Mutui Vita 06T2" xfId="26445" xr:uid="{715E47AE-F842-405E-BE1E-B2DA2661342C}"/>
    <cellStyle name="1 000 Kč_laroux_PPNA Banca Sella Mutui Vita 06T2" xfId="26446" xr:uid="{C07626E0-2456-4CCC-B6B6-7993164B39CD}"/>
    <cellStyle name="1 000 Kc_laroux_PPNA ucb 06T1" xfId="26447" xr:uid="{4447850A-D5AE-4696-BC5A-15459E6E609A}"/>
    <cellStyle name="1 000 Kč_laroux_PPNA ucb 06T1" xfId="26448" xr:uid="{EFE909EE-1B57-417E-A4FE-628EFAA62B2F}"/>
    <cellStyle name="1 000 Kc_laroux_referentiel" xfId="26449" xr:uid="{0298EB11-1450-4FDE-8605-C2A3A67FDFF5}"/>
    <cellStyle name="1 000 Kč_laroux_referentiel" xfId="26450" xr:uid="{0BEA244C-B3E6-4344-A9EF-7EAD23E28DBF}"/>
    <cellStyle name="1 000 Kc_laroux_referentiel 2" xfId="26451" xr:uid="{77BBB997-9DF2-476A-A6F6-2296A6D1A25B}"/>
    <cellStyle name="1 000 Kč_laroux_referentiel 2" xfId="26452" xr:uid="{628ACECF-6111-4961-A331-124DBAB11DC2}"/>
    <cellStyle name="1 000 Kc_laroux_Régies" xfId="26453" xr:uid="{6AE6476F-B629-4A97-B108-77EC06BF5134}"/>
    <cellStyle name="1 000 Kč_laroux_Régies" xfId="26454" xr:uid="{5ABA50D5-35B5-49EA-BAB4-AE26167A578E}"/>
    <cellStyle name="1 000 Kc_laroux_Régies 2" xfId="26455" xr:uid="{86F12167-4292-452C-A03F-C340AE3B88E6}"/>
    <cellStyle name="1 000 Kč_laroux_Régies 2" xfId="26456" xr:uid="{55195EFA-0F6B-4FAA-AB29-70969015B09C}"/>
    <cellStyle name="1 000 Kc_laroux_Restitution OCEA Arrêté BNPP 03-06 segments" xfId="26457" xr:uid="{0B442D08-C303-431A-8A08-960B5515F621}"/>
    <cellStyle name="1 000 Kč_laroux_Restitution OCEA Arrêté BNPP 03-06 segments" xfId="26458" xr:uid="{E363EC2B-C482-411A-952D-BC28748EA01F}"/>
    <cellStyle name="1 000 Kc_laroux_Restitution OCEA Arrêté BNPP 03-06 segments 2" xfId="26459" xr:uid="{2B9AC03C-029E-4D9A-8D67-6F5786EF1940}"/>
    <cellStyle name="1 000 Kč_laroux_Restitution OCEA Arrêté BNPP 03-06 segments 2" xfId="26460" xr:uid="{B4241E78-E621-438C-8686-40E0D0A020A0}"/>
    <cellStyle name="1 000 Kc_laroux_restitution OCEA Arrêté BNPP 06-06" xfId="26461" xr:uid="{BC2F995E-D38B-49F0-84D2-A0242CD5A7CF}"/>
    <cellStyle name="1 000 Kč_laroux_restitution OCEA Arrêté BNPP 06-06" xfId="26462" xr:uid="{81FF37A1-80C4-4880-B466-7E49D61EDA9D}"/>
    <cellStyle name="1 000 Kc_laroux_restitution OCEA Arrêté BNPP 06-06 2" xfId="26463" xr:uid="{12B3EEEA-12CF-45D8-9224-0B7305BE950B}"/>
    <cellStyle name="1 000 Kč_laroux_restitution OCEA Arrêté BNPP 06-06 2" xfId="26464" xr:uid="{18773403-41D4-424F-83FD-E6ACC8E78904}"/>
    <cellStyle name="1 000 Kc_laroux_restitution OCEA Arrêté BNPP 06-07 cadrage" xfId="26465" xr:uid="{C8849EEB-D9ED-4267-8395-F1544D1C55D7}"/>
    <cellStyle name="1 000 Kč_laroux_restitution OCEA Arrêté BNPP 06-07 cadrage" xfId="26466" xr:uid="{664F1B0F-AA74-4A84-B7DF-F6AA41CC242B}"/>
    <cellStyle name="1 000 Kc_laroux_restitution OCEA Arrêté BNPP 06-07 cadrage 2" xfId="26467" xr:uid="{857629EA-C980-4D63-9F4C-9626C434815F}"/>
    <cellStyle name="1 000 Kč_laroux_restitution OCEA Arrêté BNPP 06-07 cadrage 2" xfId="26468" xr:uid="{4982838A-D94D-4522-8E93-9A8C85055C14}"/>
    <cellStyle name="1 000 Kc_laroux_restitution OCEA Arrêté BNPP 09-07" xfId="26469" xr:uid="{1051FB04-3BA9-48FB-9353-8AFCA914DE14}"/>
    <cellStyle name="1 000 Kč_laroux_restitution OCEA Arrêté BNPP 09-07" xfId="26470" xr:uid="{D8E6B663-5E24-4CF7-94C8-12A01C19970A}"/>
    <cellStyle name="1 000 Kc_laroux_restitution OCEA Arrêté BNPP 09-07 2" xfId="26471" xr:uid="{0A39C88A-53E3-4916-BB72-FA572F640997}"/>
    <cellStyle name="1 000 Kč_laroux_restitution OCEA Arrêté BNPP 09-07 2" xfId="26472" xr:uid="{5D56DFEB-A47A-49FF-AEDD-CA2FDEDF1AE5}"/>
    <cellStyle name="1 000 Kc_laroux_Restitution OCEA Arrêté BNPP 09-07 économique" xfId="26473" xr:uid="{4ED1AE71-01AB-4765-96C7-CE3588BA7999}"/>
    <cellStyle name="1 000 Kč_laroux_Restitution OCEA Arrêté BNPP 09-07 économique" xfId="26474" xr:uid="{FAFD4CCE-FE86-4B0B-8AD0-10FE508EC833}"/>
    <cellStyle name="1 000 Kc_laroux_Restitution OCEA Arrêté BNPP 09-07 économique 2" xfId="26475" xr:uid="{25C6811A-1BDF-4AB0-890A-27196C879543}"/>
    <cellStyle name="1 000 Kč_laroux_Restitution OCEA Arrêté BNPP 09-07 économique 2" xfId="26476" xr:uid="{323E927E-4F1B-4D06-BAEF-0DD698F55AA1}"/>
    <cellStyle name="1 000 Kc_laroux_Restitution OCEA Arrêté BNPP 12-07" xfId="26477" xr:uid="{A5EF0B9F-2A89-407A-AF72-5763E639CB7D}"/>
    <cellStyle name="1 000 Kč_laroux_Restitution OCEA Arrêté BNPP 12-07" xfId="26478" xr:uid="{78B2AE5C-9D5E-41B0-9125-A95C243A1354}"/>
    <cellStyle name="1 000 Kc_laroux_Restitution OCEA Arrêté BNPP 12-07 2" xfId="26479" xr:uid="{6D30B949-6B60-443E-BBD7-0865B39C8CE4}"/>
    <cellStyle name="1 000 Kč_laroux_Restitution OCEA Arrêté BNPP 12-07 2" xfId="26480" xr:uid="{AF35B9E4-312E-4450-9BC9-1A4EA62301A1}"/>
    <cellStyle name="1 000 Kc_laroux_Restitution OCEA Arrêté BNPP 12-07 économique" xfId="26481" xr:uid="{40C4E3FB-81D6-4149-A867-CF46AA229151}"/>
    <cellStyle name="1 000 Kč_laroux_Restitution OCEA Arrêté BNPP 12-07 économique" xfId="26482" xr:uid="{014F0C91-F2FD-4A1D-9E07-E9ED4DD1D24D}"/>
    <cellStyle name="1 000 Kc_laroux_Restitution OCEA Arrêté BNPP 12-07 économique 2" xfId="26483" xr:uid="{68419540-69EA-49D1-95EA-46F136FF1625}"/>
    <cellStyle name="1 000 Kč_laroux_Restitution OCEA Arrêté BNPP 12-07 économique 2" xfId="26484" xr:uid="{8B14449D-1493-4100-9B57-7DB9BF13BEE1}"/>
    <cellStyle name="1 000 Kc_laroux_Savings account dec03" xfId="26485" xr:uid="{C7881B30-2F5B-40F4-94CB-523052FC636F}"/>
    <cellStyle name="1 000 Kč_laroux_Savings account dec03" xfId="26486" xr:uid="{CA6D4B63-B3CB-41F1-8066-1D1BFA2EA583}"/>
    <cellStyle name="1 000 Kc_laroux_Sintesi Prev Cardif Spa_def_corretta" xfId="26487" xr:uid="{79C1B00E-94BC-4946-9862-3BF80DF5A2C9}"/>
    <cellStyle name="1 000 Kč_laroux_Sintesi Prev Cardif Spa_def_corretta" xfId="26488" xr:uid="{35AD4301-8450-4994-AA6D-30108CBFA3C6}"/>
    <cellStyle name="1 000 Kc_laroux_Suivi Mensuel des Effectifs" xfId="26489" xr:uid="{5B88D0C8-2D6F-41B2-A566-A29837E160B4}"/>
    <cellStyle name="1 000 Kč_laroux_Suivi Mensuel des Effectifs" xfId="26490" xr:uid="{E70712D1-6941-432F-A6E6-0C5A5549A681}"/>
    <cellStyle name="1 000 Kc_laroux_Suivi Mensuel des Effectifs 2" xfId="26491" xr:uid="{8A8D1C9E-9D03-40BA-8FFD-4DC9BC8D0381}"/>
    <cellStyle name="1 000 Kč_laroux_Suivi Mensuel des Effectifs 2" xfId="26492" xr:uid="{FB0C7DE2-E30A-4463-ABF6-212E8C70853D}"/>
    <cellStyle name="1 000 Kc_laroux_TCD Alimentation commentaires" xfId="26493" xr:uid="{21FB3201-9E63-477C-886B-A8BB2CE73C3E}"/>
    <cellStyle name="1 000 Kč_laroux_TCD Alimentation commentaires" xfId="26494" xr:uid="{521A6B43-6672-4F72-8579-C89591001839}"/>
    <cellStyle name="1 000 Kc_laroux_TCD Alimentation commentaires 2" xfId="26495" xr:uid="{CACB4C29-3BCA-40DF-984F-7183D3E76936}"/>
    <cellStyle name="1 000 Kč_laroux_TCD Alimentation commentaires 2" xfId="26496" xr:uid="{70FA04CC-7F2A-4B9A-BD03-1C412F23C4BD}"/>
    <cellStyle name="1 000 Kc_laroux_TCD Analyse libre" xfId="26497" xr:uid="{C3CDDECF-AB05-41C1-AA5B-225ADB98C2DE}"/>
    <cellStyle name="1 000 Kč_laroux_TCD Analyse libre (2)" xfId="26498" xr:uid="{C05913C9-FB59-40DD-A2E8-6E06D955A34C}"/>
    <cellStyle name="1 000 Kc_laroux_TCD Analyse libre 2" xfId="26499" xr:uid="{9C090FBF-3A53-4FD0-B882-5E598E61FA01}"/>
    <cellStyle name="1 000 Kč_laroux_Technique Taïwan RD" xfId="26500" xr:uid="{75B1AFB7-D437-474C-BA81-90FB906BEA00}"/>
    <cellStyle name="1 000 Kc_laroux_Technique Taïwan vie" xfId="26501" xr:uid="{9B2DC2D7-4CB4-46D6-9CE8-3CF7786D2087}"/>
    <cellStyle name="1 000 Kč_laroux_Technique Taïwan vie" xfId="26502" xr:uid="{DCE364B0-C6CF-4EFB-9168-B55DB40ACE98}"/>
    <cellStyle name="1 000 Kc_laroux_Technique Taïwan vie 2" xfId="26503" xr:uid="{86EAAA7D-BACF-4738-8C12-E0358BCC249C}"/>
    <cellStyle name="1 000 Kč_laroux_Technique Taïwan vie 2" xfId="26504" xr:uid="{8D8993C2-9FC2-47BF-987C-284E341CCE49}"/>
    <cellStyle name="1 000 Kc_laroux_UCB 5212 06T1" xfId="26505" xr:uid="{ED928B06-0C4C-492A-814E-C4BF0C8DCDCB}"/>
    <cellStyle name="1 000 Kč_laroux_UCB 5212 06T1" xfId="26506" xr:uid="{65B6C5F5-AE04-4552-B7BE-C5CB7D2FCE72}"/>
    <cellStyle name="1 000 Kc_laroux_UCB 5212 06T2" xfId="26507" xr:uid="{D66E3020-2C6C-4BAC-BBD1-C71E2F5FE619}"/>
    <cellStyle name="1 000 Kč_laroux_UCB 5212 06T2" xfId="26508" xr:uid="{1D441B6B-4ADB-41D6-9A72-965C85DD2CAE}"/>
    <cellStyle name="1 000 Kc_laroux_wksFreeAnalysis" xfId="26509" xr:uid="{4DE4BF60-D307-401D-83A5-D35E1BD1FE78}"/>
    <cellStyle name="1/1/94" xfId="26510" xr:uid="{21EA7014-A4A0-463F-B573-A35180DCDA70}"/>
    <cellStyle name="1/1/94 2" xfId="26511" xr:uid="{C50B4081-C246-4399-A6F3-B1717BA38E66}"/>
    <cellStyle name="1/1/94 2 2" xfId="26512" xr:uid="{7D14E5F6-2B63-48C6-AA72-9F629B79F015}"/>
    <cellStyle name="1/1/94 2 2 2" xfId="26513" xr:uid="{85C0B369-6DA0-46A8-9654-679340205C6C}"/>
    <cellStyle name="1/1/94 2 3" xfId="26514" xr:uid="{9AF2A3A6-9EA2-47E9-B2C0-8F98702FEAA8}"/>
    <cellStyle name="1/1/94 2_CONFIGURATION" xfId="26515" xr:uid="{CA3D8F11-EDB5-43AE-8C69-97CB19F36DD7}"/>
    <cellStyle name="1/1/94 3" xfId="26516" xr:uid="{5E3E6FE0-3D63-4FD2-80F3-EAB36B256C7E}"/>
    <cellStyle name="1/1/94 4" xfId="26517" xr:uid="{F00EA93D-BBE7-4641-8714-1494A4D107ED}"/>
    <cellStyle name="1/1/94 5" xfId="26518" xr:uid="{F5E3C740-F604-488D-9DD5-2EF2902080B1}"/>
    <cellStyle name="1/1/94_~0950885" xfId="26519" xr:uid="{5C43752E-3F20-4A4A-A644-E027948960E3}"/>
    <cellStyle name="1994" xfId="26520" xr:uid="{A2E1EDD3-C590-44F7-B0B5-6C3E36ADAB64}"/>
    <cellStyle name="1994 2" xfId="26521" xr:uid="{12E685E8-E0BF-409F-9982-8B78F5CB2449}"/>
    <cellStyle name="1994_~0950885" xfId="26522" xr:uid="{FD3AFDEC-832B-45F7-8E31-AB2ECDD5A3B3}"/>
    <cellStyle name="1Normal" xfId="17" xr:uid="{00000000-0005-0000-0000-000002000000}"/>
    <cellStyle name="1Normal 2" xfId="18" xr:uid="{00000000-0005-0000-0000-000003000000}"/>
    <cellStyle name="1Normal 3" xfId="19" xr:uid="{00000000-0005-0000-0000-000004000000}"/>
    <cellStyle name="20 % - Accent1 2" xfId="26523" xr:uid="{5F46C533-3E43-4540-92A2-2C00671FF2D0}"/>
    <cellStyle name="20 % - Accent1 2 2" xfId="26524" xr:uid="{7B58BA48-02DC-4C5C-894F-ED4177E3DC72}"/>
    <cellStyle name="20 % - Accent1 2 3" xfId="26525" xr:uid="{E51F0E0B-033F-4919-BDF6-72213DCC660D}"/>
    <cellStyle name="20 % - Accent1 2_CONFIGURATION" xfId="26526" xr:uid="{397FB10E-391F-4068-A0A9-392DD07B2BDA}"/>
    <cellStyle name="20 % - Accent1 3" xfId="26527" xr:uid="{C995ED47-2C6F-4F53-9D56-B9CEA8A72BB6}"/>
    <cellStyle name="20 % - Accent1 4" xfId="26528" xr:uid="{BB0BA97A-690E-4CEE-BF86-55CA7082AA9F}"/>
    <cellStyle name="20 % - Accent2 2" xfId="26529" xr:uid="{882556E8-103D-43FF-A3F3-5EC767B0BF20}"/>
    <cellStyle name="20 % - Accent2 2 2" xfId="26530" xr:uid="{71CF786F-4C90-4595-A300-A6B2C957A6E5}"/>
    <cellStyle name="20 % - Accent2 2 3" xfId="26531" xr:uid="{C8A8A8FD-9852-4D1A-AD1C-87342994A2E8}"/>
    <cellStyle name="20 % - Accent2 2_CONFIGURATION" xfId="26532" xr:uid="{19014C95-443A-4283-BDBE-4DEBE502F95C}"/>
    <cellStyle name="20 % - Accent2 3" xfId="26533" xr:uid="{9E124FBA-C8B0-493F-B41A-9037BF3B4C14}"/>
    <cellStyle name="20 % - Accent2 4" xfId="26534" xr:uid="{FE7E9ADA-ED99-49DC-9531-321FBBB4D778}"/>
    <cellStyle name="20 % - Accent3 2" xfId="26535" xr:uid="{E0137096-8B65-49B1-85CD-D3E661BBA325}"/>
    <cellStyle name="20 % - Accent3 2 2" xfId="26536" xr:uid="{5642E157-E5C6-4AED-A28C-D1CD62960CF7}"/>
    <cellStyle name="20 % - Accent3 2 3" xfId="26537" xr:uid="{18FD1E27-D7E3-4866-9B53-537C86C1D76C}"/>
    <cellStyle name="20 % - Accent3 2_CONFIGURATION" xfId="26538" xr:uid="{A0054EBD-672B-4FF7-B07C-3C1B100D7009}"/>
    <cellStyle name="20 % - Accent3 3" xfId="26539" xr:uid="{C3A7FF64-9B62-48C0-B2DB-8CEBD3AEE687}"/>
    <cellStyle name="20 % - Accent3 4" xfId="26540" xr:uid="{1BF84616-0709-4DFA-92D3-0878B8BCDD49}"/>
    <cellStyle name="20 % - Accent4 2" xfId="26541" xr:uid="{5763CD0E-6F52-44AC-8D15-4C72C5726C6D}"/>
    <cellStyle name="20 % - Accent4 2 2" xfId="26542" xr:uid="{F6799BC2-A939-46C7-95F9-C0198DCE0350}"/>
    <cellStyle name="20 % - Accent4 2 3" xfId="26543" xr:uid="{4E3477E9-993F-4CC1-BDA5-40E61990D80C}"/>
    <cellStyle name="20 % - Accent4 2_CONFIGURATION" xfId="26544" xr:uid="{A8879CCD-4454-4664-937D-F3D17F966D96}"/>
    <cellStyle name="20 % - Accent4 3" xfId="26545" xr:uid="{3CD8DF8F-4852-4719-8704-4AEEF1C871CB}"/>
    <cellStyle name="20 % - Accent4 4" xfId="26546" xr:uid="{08CFBB8A-0FA5-47F0-8058-F4386469735D}"/>
    <cellStyle name="20 % - Accent5 2" xfId="26547" xr:uid="{512ADE37-2586-4171-AAB2-DBFDD657018A}"/>
    <cellStyle name="20 % - Accent5 2 2" xfId="26548" xr:uid="{092D2132-0491-4963-86D7-26FD20AA77E5}"/>
    <cellStyle name="20 % - Accent5 2 3" xfId="26549" xr:uid="{7B0A33DB-7C8B-4720-8362-E80F5515415A}"/>
    <cellStyle name="20 % - Accent5 2_CONFIGURATION" xfId="26550" xr:uid="{DE675EEF-2A94-4FE0-BDDA-A5E652FD51D6}"/>
    <cellStyle name="20 % - Accent5 3" xfId="26551" xr:uid="{8A8C384D-C7CF-4F9F-8B77-7DF3E694E37D}"/>
    <cellStyle name="20 % - Accent6 2" xfId="26552" xr:uid="{B050E799-0612-4F66-888F-7EC37BB89923}"/>
    <cellStyle name="20 % - Accent6 2 2" xfId="26553" xr:uid="{37D1A38A-4E7E-48DD-BDEE-33D32CCAD4F8}"/>
    <cellStyle name="20 % - Accent6 2 3" xfId="26554" xr:uid="{F4189756-D2C1-4E6D-82D3-FD76AFE5233F}"/>
    <cellStyle name="20 % - Accent6 2_CONFIGURATION" xfId="26555" xr:uid="{3BCA5383-E079-4E6C-9CC4-1D2C98E78C8F}"/>
    <cellStyle name="20 % - Accent6 3" xfId="26556" xr:uid="{F5388490-7BC6-4D94-ADFB-323F3397D86B}"/>
    <cellStyle name="20 % - Accent6 4" xfId="26557" xr:uid="{F9B4CC1B-474B-451C-B3E9-C32B4CC967D3}"/>
    <cellStyle name="20% - Accent1 10" xfId="26559" xr:uid="{1901888C-8E2A-497F-97FB-FDDE636B5E46}"/>
    <cellStyle name="20% - Accent1 11" xfId="26560" xr:uid="{F494A547-DFDC-460D-BE70-5665972444D3}"/>
    <cellStyle name="20% - Accent1 12" xfId="26561" xr:uid="{EB9CDCDA-93BD-4FAB-A904-AAF3BD264F9D}"/>
    <cellStyle name="20% - Accent1 13" xfId="26562" xr:uid="{220DA2A2-9F1C-45F6-B0E6-89F5AB416F08}"/>
    <cellStyle name="20% - Accent1 14" xfId="26558" xr:uid="{630AAC7A-5BD1-4DF3-97F4-4FAA6EB489E8}"/>
    <cellStyle name="20% - Accent1 2" xfId="20" xr:uid="{00000000-0005-0000-0000-000005000000}"/>
    <cellStyle name="20% - Accent1 2 10" xfId="21" xr:uid="{00000000-0005-0000-0000-000006000000}"/>
    <cellStyle name="20% - Accent1 2 11" xfId="22" xr:uid="{00000000-0005-0000-0000-000007000000}"/>
    <cellStyle name="20% - Accent1 2 12" xfId="23" xr:uid="{00000000-0005-0000-0000-000008000000}"/>
    <cellStyle name="20% - Accent1 2 13" xfId="26563" xr:uid="{9B0E5F3B-403C-4CA4-8946-45FA0E9E7D96}"/>
    <cellStyle name="20% - Accent1 2 2" xfId="24" xr:uid="{00000000-0005-0000-0000-000009000000}"/>
    <cellStyle name="20% - Accent1 2 2 2" xfId="25" xr:uid="{00000000-0005-0000-0000-00000A000000}"/>
    <cellStyle name="20% - Accent1 2 2 3" xfId="26564" xr:uid="{150B4F53-1BDD-400C-8182-61A10B3DB847}"/>
    <cellStyle name="20% - Accent1 2 3" xfId="26" xr:uid="{00000000-0005-0000-0000-00000B000000}"/>
    <cellStyle name="20% - Accent1 2 3 2" xfId="26565" xr:uid="{5B4ED6CF-DDBB-46D8-8A7D-88B4FD6093DF}"/>
    <cellStyle name="20% - Accent1 2 4" xfId="27" xr:uid="{00000000-0005-0000-0000-00000C000000}"/>
    <cellStyle name="20% - Accent1 2 5" xfId="28" xr:uid="{00000000-0005-0000-0000-00000D000000}"/>
    <cellStyle name="20% - Accent1 2 6" xfId="29" xr:uid="{00000000-0005-0000-0000-00000E000000}"/>
    <cellStyle name="20% - Accent1 2 7" xfId="30" xr:uid="{00000000-0005-0000-0000-00000F000000}"/>
    <cellStyle name="20% - Accent1 2 8" xfId="31" xr:uid="{00000000-0005-0000-0000-000010000000}"/>
    <cellStyle name="20% - Accent1 2 9" xfId="32" xr:uid="{00000000-0005-0000-0000-000011000000}"/>
    <cellStyle name="20% - Accent1 3" xfId="33" xr:uid="{00000000-0005-0000-0000-000012000000}"/>
    <cellStyle name="20% - Accent1 3 2" xfId="34" xr:uid="{00000000-0005-0000-0000-000013000000}"/>
    <cellStyle name="20% - Accent1 3 2 2" xfId="26567" xr:uid="{DC0C2195-EA5E-4A77-AE0F-B6B9D6FE7CC8}"/>
    <cellStyle name="20% - Accent1 3 3" xfId="35" xr:uid="{00000000-0005-0000-0000-000014000000}"/>
    <cellStyle name="20% - Accent1 3 3 2" xfId="26568" xr:uid="{190CA6DB-D355-4D34-ADAB-620429B10B17}"/>
    <cellStyle name="20% - Accent1 3 4" xfId="26566" xr:uid="{F2D858D3-EE89-40FD-A639-4B821BDCCDB7}"/>
    <cellStyle name="20% - Accent1 4" xfId="36" xr:uid="{00000000-0005-0000-0000-000015000000}"/>
    <cellStyle name="20% - Accent1 4 2" xfId="37" xr:uid="{00000000-0005-0000-0000-000016000000}"/>
    <cellStyle name="20% - Accent1 4 2 2" xfId="26570" xr:uid="{BB35239A-90F7-426E-859B-68733753A3D1}"/>
    <cellStyle name="20% - Accent1 4 3" xfId="38" xr:uid="{00000000-0005-0000-0000-000017000000}"/>
    <cellStyle name="20% - Accent1 4 3 2" xfId="26571" xr:uid="{547505AF-3522-4760-81B2-6EA0A5497ACB}"/>
    <cellStyle name="20% - Accent1 4 4" xfId="26569" xr:uid="{28904146-6969-46A9-8DB3-F23618CB3897}"/>
    <cellStyle name="20% - Accent1 5" xfId="39" xr:uid="{00000000-0005-0000-0000-000018000000}"/>
    <cellStyle name="20% - Accent1 5 2" xfId="40" xr:uid="{00000000-0005-0000-0000-000019000000}"/>
    <cellStyle name="20% - Accent1 5 3" xfId="41" xr:uid="{00000000-0005-0000-0000-00001A000000}"/>
    <cellStyle name="20% - Accent1 5 4" xfId="26572" xr:uid="{5CEA8945-FAED-4A2D-B6B5-01D43A09DA68}"/>
    <cellStyle name="20% - Accent1 6" xfId="42" xr:uid="{00000000-0005-0000-0000-00001B000000}"/>
    <cellStyle name="20% - Accent1 6 2" xfId="43" xr:uid="{00000000-0005-0000-0000-00001C000000}"/>
    <cellStyle name="20% - Accent1 6 3" xfId="44" xr:uid="{00000000-0005-0000-0000-00001D000000}"/>
    <cellStyle name="20% - Accent1 6 4" xfId="26573" xr:uid="{8EE4A078-812D-4563-8D3A-3121AC89B732}"/>
    <cellStyle name="20% - Accent1 7" xfId="45" xr:uid="{00000000-0005-0000-0000-00001E000000}"/>
    <cellStyle name="20% - Accent1 7 2" xfId="26574" xr:uid="{A0B8D7C5-FF25-4FC8-99A4-15E7893C950C}"/>
    <cellStyle name="20% - Accent1 8" xfId="26575" xr:uid="{A73442E5-4EA2-4B15-B1BB-C96CF8438B93}"/>
    <cellStyle name="20% - Accent1 9" xfId="26576" xr:uid="{4DBABE0E-F254-4A26-8E8A-A98FA8721416}"/>
    <cellStyle name="20% - Accent2 10" xfId="26578" xr:uid="{22C8FB09-2373-405F-9EC2-D5AF001CF2F4}"/>
    <cellStyle name="20% - Accent2 11" xfId="26579" xr:uid="{3C426F8E-0669-4471-951B-7355836D11F8}"/>
    <cellStyle name="20% - Accent2 12" xfId="26580" xr:uid="{4C63DCE6-B4C9-4BCF-8E86-7154528E68C1}"/>
    <cellStyle name="20% - Accent2 13" xfId="26581" xr:uid="{53F68173-A472-4A45-A888-9F9E6DA77B61}"/>
    <cellStyle name="20% - Accent2 14" xfId="26577" xr:uid="{5FAD327D-C98F-4D5C-84A5-CF0763A2A8F2}"/>
    <cellStyle name="20% - Accent2 2" xfId="46" xr:uid="{00000000-0005-0000-0000-00001F000000}"/>
    <cellStyle name="20% - Accent2 2 10" xfId="47" xr:uid="{00000000-0005-0000-0000-000020000000}"/>
    <cellStyle name="20% - Accent2 2 11" xfId="48" xr:uid="{00000000-0005-0000-0000-000021000000}"/>
    <cellStyle name="20% - Accent2 2 12" xfId="49" xr:uid="{00000000-0005-0000-0000-000022000000}"/>
    <cellStyle name="20% - Accent2 2 13" xfId="26582" xr:uid="{D3FABAA2-F155-4EED-8776-89668A0A4E74}"/>
    <cellStyle name="20% - Accent2 2 2" xfId="50" xr:uid="{00000000-0005-0000-0000-000023000000}"/>
    <cellStyle name="20% - Accent2 2 2 2" xfId="51" xr:uid="{00000000-0005-0000-0000-000024000000}"/>
    <cellStyle name="20% - Accent2 2 2 3" xfId="26583" xr:uid="{7EA8F3F3-D696-401E-BEC0-EFBA44620266}"/>
    <cellStyle name="20% - Accent2 2 3" xfId="52" xr:uid="{00000000-0005-0000-0000-000025000000}"/>
    <cellStyle name="20% - Accent2 2 3 2" xfId="26584" xr:uid="{5D5CBF86-C682-40B7-A8A5-1F72F9D99C54}"/>
    <cellStyle name="20% - Accent2 2 4" xfId="53" xr:uid="{00000000-0005-0000-0000-000026000000}"/>
    <cellStyle name="20% - Accent2 2 5" xfId="54" xr:uid="{00000000-0005-0000-0000-000027000000}"/>
    <cellStyle name="20% - Accent2 2 6" xfId="55" xr:uid="{00000000-0005-0000-0000-000028000000}"/>
    <cellStyle name="20% - Accent2 2 7" xfId="56" xr:uid="{00000000-0005-0000-0000-000029000000}"/>
    <cellStyle name="20% - Accent2 2 8" xfId="57" xr:uid="{00000000-0005-0000-0000-00002A000000}"/>
    <cellStyle name="20% - Accent2 2 9" xfId="58" xr:uid="{00000000-0005-0000-0000-00002B000000}"/>
    <cellStyle name="20% - Accent2 3" xfId="59" xr:uid="{00000000-0005-0000-0000-00002C000000}"/>
    <cellStyle name="20% - Accent2 3 2" xfId="60" xr:uid="{00000000-0005-0000-0000-00002D000000}"/>
    <cellStyle name="20% - Accent2 3 2 2" xfId="26586" xr:uid="{99FDC996-385C-4C4C-B387-D8D196EC3B0E}"/>
    <cellStyle name="20% - Accent2 3 3" xfId="61" xr:uid="{00000000-0005-0000-0000-00002E000000}"/>
    <cellStyle name="20% - Accent2 3 3 2" xfId="26587" xr:uid="{9918162B-EEFC-435C-BD72-A8C7CD999BF8}"/>
    <cellStyle name="20% - Accent2 3 4" xfId="26585" xr:uid="{6989B0D2-C617-4F26-80D8-D9046F0F15DA}"/>
    <cellStyle name="20% - Accent2 4" xfId="62" xr:uid="{00000000-0005-0000-0000-00002F000000}"/>
    <cellStyle name="20% - Accent2 4 2" xfId="63" xr:uid="{00000000-0005-0000-0000-000030000000}"/>
    <cellStyle name="20% - Accent2 4 2 2" xfId="26589" xr:uid="{D7853EA9-FD20-4624-B902-8C1390F5AE19}"/>
    <cellStyle name="20% - Accent2 4 3" xfId="64" xr:uid="{00000000-0005-0000-0000-000031000000}"/>
    <cellStyle name="20% - Accent2 4 3 2" xfId="26590" xr:uid="{87F7FD63-0138-4CB0-8CB4-C5D6DD1C964B}"/>
    <cellStyle name="20% - Accent2 4 4" xfId="26588" xr:uid="{DC1566CA-585A-4AC8-B8B0-E552E8584B45}"/>
    <cellStyle name="20% - Accent2 5" xfId="65" xr:uid="{00000000-0005-0000-0000-000032000000}"/>
    <cellStyle name="20% - Accent2 5 2" xfId="66" xr:uid="{00000000-0005-0000-0000-000033000000}"/>
    <cellStyle name="20% - Accent2 5 3" xfId="67" xr:uid="{00000000-0005-0000-0000-000034000000}"/>
    <cellStyle name="20% - Accent2 5 4" xfId="26591" xr:uid="{50712377-921C-419E-A063-7B3E200A926D}"/>
    <cellStyle name="20% - Accent2 6" xfId="68" xr:uid="{00000000-0005-0000-0000-000035000000}"/>
    <cellStyle name="20% - Accent2 6 2" xfId="69" xr:uid="{00000000-0005-0000-0000-000036000000}"/>
    <cellStyle name="20% - Accent2 6 3" xfId="70" xr:uid="{00000000-0005-0000-0000-000037000000}"/>
    <cellStyle name="20% - Accent2 6 4" xfId="26592" xr:uid="{CC126983-BFB8-4AB2-9121-DBE829F7CC00}"/>
    <cellStyle name="20% - Accent2 7" xfId="71" xr:uid="{00000000-0005-0000-0000-000038000000}"/>
    <cellStyle name="20% - Accent2 7 2" xfId="26593" xr:uid="{0242699C-0BE6-4771-86A6-6A6A1B412DAF}"/>
    <cellStyle name="20% - Accent2 8" xfId="26594" xr:uid="{5B6DDEFE-F141-434A-B318-9A62367920DD}"/>
    <cellStyle name="20% - Accent2 9" xfId="26595" xr:uid="{BB5E4E31-A49B-41A3-B2B0-C12B422D47FD}"/>
    <cellStyle name="20% - Accent3 10" xfId="26597" xr:uid="{98626EB0-D6C5-4765-95B4-0E49813DFE93}"/>
    <cellStyle name="20% - Accent3 11" xfId="26598" xr:uid="{97F4972E-E262-4940-85AF-B08BDF48D1CD}"/>
    <cellStyle name="20% - Accent3 12" xfId="26599" xr:uid="{30A6D914-5390-4EE5-903A-C16FA34A2E77}"/>
    <cellStyle name="20% - Accent3 13" xfId="26600" xr:uid="{72C75772-DA25-45F7-8823-1F98F2DEC8BA}"/>
    <cellStyle name="20% - Accent3 14" xfId="26596" xr:uid="{ACBAC45F-2692-4AA4-8558-01FFD24C7949}"/>
    <cellStyle name="20% - Accent3 2" xfId="72" xr:uid="{00000000-0005-0000-0000-000039000000}"/>
    <cellStyle name="20% - Accent3 2 10" xfId="73" xr:uid="{00000000-0005-0000-0000-00003A000000}"/>
    <cellStyle name="20% - Accent3 2 11" xfId="74" xr:uid="{00000000-0005-0000-0000-00003B000000}"/>
    <cellStyle name="20% - Accent3 2 12" xfId="75" xr:uid="{00000000-0005-0000-0000-00003C000000}"/>
    <cellStyle name="20% - Accent3 2 13" xfId="26601" xr:uid="{21C792EA-99F2-4A03-BC05-8D1EC53043FE}"/>
    <cellStyle name="20% - Accent3 2 2" xfId="76" xr:uid="{00000000-0005-0000-0000-00003D000000}"/>
    <cellStyle name="20% - Accent3 2 2 2" xfId="77" xr:uid="{00000000-0005-0000-0000-00003E000000}"/>
    <cellStyle name="20% - Accent3 2 2 3" xfId="26602" xr:uid="{CB1D5123-2085-40F9-B52B-DCE442FC0C2F}"/>
    <cellStyle name="20% - Accent3 2 3" xfId="78" xr:uid="{00000000-0005-0000-0000-00003F000000}"/>
    <cellStyle name="20% - Accent3 2 3 2" xfId="26603" xr:uid="{5387A07F-1C78-4397-A520-CBC48984AF4E}"/>
    <cellStyle name="20% - Accent3 2 4" xfId="79" xr:uid="{00000000-0005-0000-0000-000040000000}"/>
    <cellStyle name="20% - Accent3 2 5" xfId="80" xr:uid="{00000000-0005-0000-0000-000041000000}"/>
    <cellStyle name="20% - Accent3 2 6" xfId="81" xr:uid="{00000000-0005-0000-0000-000042000000}"/>
    <cellStyle name="20% - Accent3 2 7" xfId="82" xr:uid="{00000000-0005-0000-0000-000043000000}"/>
    <cellStyle name="20% - Accent3 2 8" xfId="83" xr:uid="{00000000-0005-0000-0000-000044000000}"/>
    <cellStyle name="20% - Accent3 2 9" xfId="84" xr:uid="{00000000-0005-0000-0000-000045000000}"/>
    <cellStyle name="20% - Accent3 3" xfId="85" xr:uid="{00000000-0005-0000-0000-000046000000}"/>
    <cellStyle name="20% - Accent3 3 2" xfId="86" xr:uid="{00000000-0005-0000-0000-000047000000}"/>
    <cellStyle name="20% - Accent3 3 2 2" xfId="26605" xr:uid="{F4023E47-39BF-4ACF-852C-02FBF289783E}"/>
    <cellStyle name="20% - Accent3 3 3" xfId="87" xr:uid="{00000000-0005-0000-0000-000048000000}"/>
    <cellStyle name="20% - Accent3 3 3 2" xfId="26606" xr:uid="{242E7103-E0E7-496C-9BFA-714EAC1CCDCD}"/>
    <cellStyle name="20% - Accent3 3 4" xfId="26604" xr:uid="{E8C9A5D9-5D9D-486F-BEBE-5F0ECE2FBAA6}"/>
    <cellStyle name="20% - Accent3 4" xfId="88" xr:uid="{00000000-0005-0000-0000-000049000000}"/>
    <cellStyle name="20% - Accent3 4 2" xfId="89" xr:uid="{00000000-0005-0000-0000-00004A000000}"/>
    <cellStyle name="20% - Accent3 4 2 2" xfId="26608" xr:uid="{FC327DB1-7BFC-45C4-B704-F7CE5FB8328E}"/>
    <cellStyle name="20% - Accent3 4 3" xfId="90" xr:uid="{00000000-0005-0000-0000-00004B000000}"/>
    <cellStyle name="20% - Accent3 4 3 2" xfId="26609" xr:uid="{018D1590-BC98-4800-A235-CF672B7899A4}"/>
    <cellStyle name="20% - Accent3 4 4" xfId="26607" xr:uid="{A7D62FB2-FA6D-4168-8F00-1B51EDAE66A0}"/>
    <cellStyle name="20% - Accent3 5" xfId="91" xr:uid="{00000000-0005-0000-0000-00004C000000}"/>
    <cellStyle name="20% - Accent3 5 2" xfId="92" xr:uid="{00000000-0005-0000-0000-00004D000000}"/>
    <cellStyle name="20% - Accent3 5 3" xfId="93" xr:uid="{00000000-0005-0000-0000-00004E000000}"/>
    <cellStyle name="20% - Accent3 5 4" xfId="26610" xr:uid="{7193648C-060C-4B20-9FA0-C2C609B75402}"/>
    <cellStyle name="20% - Accent3 6" xfId="94" xr:uid="{00000000-0005-0000-0000-00004F000000}"/>
    <cellStyle name="20% - Accent3 6 2" xfId="95" xr:uid="{00000000-0005-0000-0000-000050000000}"/>
    <cellStyle name="20% - Accent3 6 3" xfId="96" xr:uid="{00000000-0005-0000-0000-000051000000}"/>
    <cellStyle name="20% - Accent3 6 4" xfId="26611" xr:uid="{31D1FF26-AF3E-47CE-9A40-02C8D42DD3B7}"/>
    <cellStyle name="20% - Accent3 7" xfId="97" xr:uid="{00000000-0005-0000-0000-000052000000}"/>
    <cellStyle name="20% - Accent3 7 2" xfId="26612" xr:uid="{DFB08263-86D6-4878-82A3-AC1A2AFC12EF}"/>
    <cellStyle name="20% - Accent3 8" xfId="26613" xr:uid="{6B38F973-B6AC-47AA-A843-9665D1D31933}"/>
    <cellStyle name="20% - Accent3 9" xfId="26614" xr:uid="{168B0496-67D3-4450-AF44-8DABCCF5A78F}"/>
    <cellStyle name="20% - Accent4 10" xfId="26616" xr:uid="{A57405D0-295F-4E56-BEA7-88B10C69677E}"/>
    <cellStyle name="20% - Accent4 11" xfId="26617" xr:uid="{94144339-7604-449B-AE22-89B5C168BA25}"/>
    <cellStyle name="20% - Accent4 12" xfId="26618" xr:uid="{BE9FAB6C-8924-4668-8188-50B20A067C70}"/>
    <cellStyle name="20% - Accent4 13" xfId="26619" xr:uid="{F4CF16AB-E2D7-4BFA-AA06-BD20C3B5F5B7}"/>
    <cellStyle name="20% - Accent4 14" xfId="26615" xr:uid="{8E37F878-86D5-4FF7-97E9-A8EEBFE42AF1}"/>
    <cellStyle name="20% - Accent4 2" xfId="98" xr:uid="{00000000-0005-0000-0000-000053000000}"/>
    <cellStyle name="20% - Accent4 2 10" xfId="99" xr:uid="{00000000-0005-0000-0000-000054000000}"/>
    <cellStyle name="20% - Accent4 2 11" xfId="100" xr:uid="{00000000-0005-0000-0000-000055000000}"/>
    <cellStyle name="20% - Accent4 2 12" xfId="101" xr:uid="{00000000-0005-0000-0000-000056000000}"/>
    <cellStyle name="20% - Accent4 2 13" xfId="26620" xr:uid="{3B7F7484-4369-4826-B19A-4A6F51291866}"/>
    <cellStyle name="20% - Accent4 2 2" xfId="102" xr:uid="{00000000-0005-0000-0000-000057000000}"/>
    <cellStyle name="20% - Accent4 2 2 2" xfId="103" xr:uid="{00000000-0005-0000-0000-000058000000}"/>
    <cellStyle name="20% - Accent4 2 2 3" xfId="26621" xr:uid="{B6CAE8E9-09BB-46E1-B2A0-1AD915AB8DC0}"/>
    <cellStyle name="20% - Accent4 2 3" xfId="104" xr:uid="{00000000-0005-0000-0000-000059000000}"/>
    <cellStyle name="20% - Accent4 2 3 2" xfId="26622" xr:uid="{ABAAB397-E078-4378-BDF8-01A32DC1E509}"/>
    <cellStyle name="20% - Accent4 2 4" xfId="105" xr:uid="{00000000-0005-0000-0000-00005A000000}"/>
    <cellStyle name="20% - Accent4 2 5" xfId="106" xr:uid="{00000000-0005-0000-0000-00005B000000}"/>
    <cellStyle name="20% - Accent4 2 6" xfId="107" xr:uid="{00000000-0005-0000-0000-00005C000000}"/>
    <cellStyle name="20% - Accent4 2 7" xfId="108" xr:uid="{00000000-0005-0000-0000-00005D000000}"/>
    <cellStyle name="20% - Accent4 2 8" xfId="109" xr:uid="{00000000-0005-0000-0000-00005E000000}"/>
    <cellStyle name="20% - Accent4 2 9" xfId="110" xr:uid="{00000000-0005-0000-0000-00005F000000}"/>
    <cellStyle name="20% - Accent4 3" xfId="111" xr:uid="{00000000-0005-0000-0000-000060000000}"/>
    <cellStyle name="20% - Accent4 3 2" xfId="112" xr:uid="{00000000-0005-0000-0000-000061000000}"/>
    <cellStyle name="20% - Accent4 3 2 2" xfId="26624" xr:uid="{A510EBF5-C0FA-4489-8D63-6D23711FB869}"/>
    <cellStyle name="20% - Accent4 3 3" xfId="113" xr:uid="{00000000-0005-0000-0000-000062000000}"/>
    <cellStyle name="20% - Accent4 3 3 2" xfId="26625" xr:uid="{DEEE3D5F-138E-4512-9D00-B88FF25FA2A9}"/>
    <cellStyle name="20% - Accent4 3 4" xfId="26623" xr:uid="{49677856-5DC4-4ACF-BBC7-1BEDBE5E97EE}"/>
    <cellStyle name="20% - Accent4 4" xfId="114" xr:uid="{00000000-0005-0000-0000-000063000000}"/>
    <cellStyle name="20% - Accent4 4 2" xfId="115" xr:uid="{00000000-0005-0000-0000-000064000000}"/>
    <cellStyle name="20% - Accent4 4 2 2" xfId="26627" xr:uid="{6A408ACA-CF67-4C68-BD44-3388130E0680}"/>
    <cellStyle name="20% - Accent4 4 3" xfId="116" xr:uid="{00000000-0005-0000-0000-000065000000}"/>
    <cellStyle name="20% - Accent4 4 3 2" xfId="26628" xr:uid="{AA185571-F635-449B-9675-3722E160E7E4}"/>
    <cellStyle name="20% - Accent4 4 4" xfId="26626" xr:uid="{69383C44-0CDE-4095-9BE9-1BF23F6DB40C}"/>
    <cellStyle name="20% - Accent4 5" xfId="117" xr:uid="{00000000-0005-0000-0000-000066000000}"/>
    <cellStyle name="20% - Accent4 5 2" xfId="118" xr:uid="{00000000-0005-0000-0000-000067000000}"/>
    <cellStyle name="20% - Accent4 5 3" xfId="119" xr:uid="{00000000-0005-0000-0000-000068000000}"/>
    <cellStyle name="20% - Accent4 5 4" xfId="26629" xr:uid="{2729833F-1C17-4207-BDA6-2B29E08886E4}"/>
    <cellStyle name="20% - Accent4 6" xfId="120" xr:uid="{00000000-0005-0000-0000-000069000000}"/>
    <cellStyle name="20% - Accent4 6 2" xfId="121" xr:uid="{00000000-0005-0000-0000-00006A000000}"/>
    <cellStyle name="20% - Accent4 6 3" xfId="122" xr:uid="{00000000-0005-0000-0000-00006B000000}"/>
    <cellStyle name="20% - Accent4 6 4" xfId="26630" xr:uid="{81D322DE-69EE-41C5-A194-21BBB4154E4D}"/>
    <cellStyle name="20% - Accent4 7" xfId="123" xr:uid="{00000000-0005-0000-0000-00006C000000}"/>
    <cellStyle name="20% - Accent4 7 2" xfId="26631" xr:uid="{75A041F9-427C-4373-9EBA-7AA87CE068CF}"/>
    <cellStyle name="20% - Accent4 8" xfId="26632" xr:uid="{F9B64A81-D256-4692-BAC8-2F9A3D5C99BA}"/>
    <cellStyle name="20% - Accent4 9" xfId="26633" xr:uid="{80733667-BC6E-4082-92B2-0CE9C2BA0676}"/>
    <cellStyle name="20% - Accent5 10" xfId="26634" xr:uid="{027A4BA7-0C56-48B9-9B60-E541D415E645}"/>
    <cellStyle name="20% - Accent5 11" xfId="26635" xr:uid="{0319B92D-D799-4560-9C87-D68675E65F2F}"/>
    <cellStyle name="20% - Accent5 12" xfId="26636" xr:uid="{3ECEFA87-4053-4472-9A09-3DB858E94FFA}"/>
    <cellStyle name="20% - Accent5 13" xfId="26637" xr:uid="{F198DC3A-56E2-4154-871F-7B752BDAE872}"/>
    <cellStyle name="20% - Accent5 2" xfId="124" xr:uid="{00000000-0005-0000-0000-00006D000000}"/>
    <cellStyle name="20% - Accent5 2 10" xfId="125" xr:uid="{00000000-0005-0000-0000-00006E000000}"/>
    <cellStyle name="20% - Accent5 2 11" xfId="126" xr:uid="{00000000-0005-0000-0000-00006F000000}"/>
    <cellStyle name="20% - Accent5 2 12" xfId="127" xr:uid="{00000000-0005-0000-0000-000070000000}"/>
    <cellStyle name="20% - Accent5 2 2" xfId="128" xr:uid="{00000000-0005-0000-0000-000071000000}"/>
    <cellStyle name="20% - Accent5 2 2 2" xfId="129" xr:uid="{00000000-0005-0000-0000-000072000000}"/>
    <cellStyle name="20% - Accent5 2 3" xfId="130" xr:uid="{00000000-0005-0000-0000-000073000000}"/>
    <cellStyle name="20% - Accent5 2 3 2" xfId="26638" xr:uid="{2A1561F6-5DFD-410E-B5B7-85B1B70813D2}"/>
    <cellStyle name="20% - Accent5 2 4" xfId="131" xr:uid="{00000000-0005-0000-0000-000074000000}"/>
    <cellStyle name="20% - Accent5 2 5" xfId="132" xr:uid="{00000000-0005-0000-0000-000075000000}"/>
    <cellStyle name="20% - Accent5 2 6" xfId="133" xr:uid="{00000000-0005-0000-0000-000076000000}"/>
    <cellStyle name="20% - Accent5 2 7" xfId="134" xr:uid="{00000000-0005-0000-0000-000077000000}"/>
    <cellStyle name="20% - Accent5 2 8" xfId="135" xr:uid="{00000000-0005-0000-0000-000078000000}"/>
    <cellStyle name="20% - Accent5 2 9" xfId="136" xr:uid="{00000000-0005-0000-0000-000079000000}"/>
    <cellStyle name="20% - Accent5 3" xfId="137" xr:uid="{00000000-0005-0000-0000-00007A000000}"/>
    <cellStyle name="20% - Accent5 3 2" xfId="138" xr:uid="{00000000-0005-0000-0000-00007B000000}"/>
    <cellStyle name="20% - Accent5 3 2 2" xfId="26640" xr:uid="{4A7DE3EE-45EF-4DE2-8D40-EA88423E7CB0}"/>
    <cellStyle name="20% - Accent5 3 3" xfId="139" xr:uid="{00000000-0005-0000-0000-00007C000000}"/>
    <cellStyle name="20% - Accent5 3 3 2" xfId="26641" xr:uid="{642C6E16-E397-42E1-9C00-ADDD25413D74}"/>
    <cellStyle name="20% - Accent5 3 4" xfId="26639" xr:uid="{DBBC9FE0-93F6-4C69-B027-FDC01E061389}"/>
    <cellStyle name="20% - Accent5 4" xfId="140" xr:uid="{00000000-0005-0000-0000-00007D000000}"/>
    <cellStyle name="20% - Accent5 4 2" xfId="141" xr:uid="{00000000-0005-0000-0000-00007E000000}"/>
    <cellStyle name="20% - Accent5 4 2 2" xfId="26643" xr:uid="{B5C3F1FB-6B2D-43C8-8AB2-18E9581839F9}"/>
    <cellStyle name="20% - Accent5 4 3" xfId="142" xr:uid="{00000000-0005-0000-0000-00007F000000}"/>
    <cellStyle name="20% - Accent5 4 3 2" xfId="26644" xr:uid="{9B5424E3-A842-448E-BE8F-1CF6DC4D4552}"/>
    <cellStyle name="20% - Accent5 4 4" xfId="26642" xr:uid="{42C6E587-7767-455F-BEE3-5308D19033A1}"/>
    <cellStyle name="20% - Accent5 5" xfId="143" xr:uid="{00000000-0005-0000-0000-000080000000}"/>
    <cellStyle name="20% - Accent5 5 2" xfId="144" xr:uid="{00000000-0005-0000-0000-000081000000}"/>
    <cellStyle name="20% - Accent5 5 3" xfId="145" xr:uid="{00000000-0005-0000-0000-000082000000}"/>
    <cellStyle name="20% - Accent5 5 4" xfId="26645" xr:uid="{C58A9249-E4EC-4E70-94AB-4780328B67E9}"/>
    <cellStyle name="20% - Accent5 6" xfId="146" xr:uid="{00000000-0005-0000-0000-000083000000}"/>
    <cellStyle name="20% - Accent5 6 2" xfId="147" xr:uid="{00000000-0005-0000-0000-000084000000}"/>
    <cellStyle name="20% - Accent5 6 3" xfId="148" xr:uid="{00000000-0005-0000-0000-000085000000}"/>
    <cellStyle name="20% - Accent5 6 4" xfId="26646" xr:uid="{158708B0-7986-44E8-A5E5-39AD5F2FA11A}"/>
    <cellStyle name="20% - Accent5 7" xfId="149" xr:uid="{00000000-0005-0000-0000-000086000000}"/>
    <cellStyle name="20% - Accent5 7 2" xfId="26647" xr:uid="{8EE064BD-508F-4BDB-8DA9-1023796F071A}"/>
    <cellStyle name="20% - Accent5 8" xfId="26648" xr:uid="{4E35BA0A-1B88-482E-8EEF-A7934FB057E1}"/>
    <cellStyle name="20% - Accent5 9" xfId="26649" xr:uid="{09BC6B7F-7480-4C7E-8A50-00AA5D22C173}"/>
    <cellStyle name="20% - Accent6 10" xfId="26651" xr:uid="{2A3BEC4F-0832-4C3A-9BA2-DCAD82916F07}"/>
    <cellStyle name="20% - Accent6 11" xfId="26652" xr:uid="{3BCED822-D3C6-40F1-804E-3C7BE9A6BE5C}"/>
    <cellStyle name="20% - Accent6 12" xfId="26653" xr:uid="{0A1F5D90-5DF3-4625-AEEC-C51BA3287C22}"/>
    <cellStyle name="20% - Accent6 13" xfId="26654" xr:uid="{3117EF6D-2E33-43A3-9021-C49F0647B935}"/>
    <cellStyle name="20% - Accent6 14" xfId="26650" xr:uid="{CE653F22-C2C3-4911-BA09-2BF10DFC118C}"/>
    <cellStyle name="20% - Accent6 2" xfId="150" xr:uid="{00000000-0005-0000-0000-000087000000}"/>
    <cellStyle name="20% - Accent6 2 10" xfId="151" xr:uid="{00000000-0005-0000-0000-000088000000}"/>
    <cellStyle name="20% - Accent6 2 11" xfId="152" xr:uid="{00000000-0005-0000-0000-000089000000}"/>
    <cellStyle name="20% - Accent6 2 12" xfId="153" xr:uid="{00000000-0005-0000-0000-00008A000000}"/>
    <cellStyle name="20% - Accent6 2 13" xfId="26655" xr:uid="{32DD95DB-DA3E-49BD-A637-73C16D2A22AA}"/>
    <cellStyle name="20% - Accent6 2 2" xfId="154" xr:uid="{00000000-0005-0000-0000-00008B000000}"/>
    <cellStyle name="20% - Accent6 2 2 2" xfId="155" xr:uid="{00000000-0005-0000-0000-00008C000000}"/>
    <cellStyle name="20% - Accent6 2 2 3" xfId="26656" xr:uid="{F81C341C-142F-402C-B338-0EFA2D10ABC8}"/>
    <cellStyle name="20% - Accent6 2 3" xfId="156" xr:uid="{00000000-0005-0000-0000-00008D000000}"/>
    <cellStyle name="20% - Accent6 2 3 2" xfId="26657" xr:uid="{2884546C-AD04-4747-BC2C-0ACA39EA3DA0}"/>
    <cellStyle name="20% - Accent6 2 4" xfId="157" xr:uid="{00000000-0005-0000-0000-00008E000000}"/>
    <cellStyle name="20% - Accent6 2 5" xfId="158" xr:uid="{00000000-0005-0000-0000-00008F000000}"/>
    <cellStyle name="20% - Accent6 2 6" xfId="159" xr:uid="{00000000-0005-0000-0000-000090000000}"/>
    <cellStyle name="20% - Accent6 2 7" xfId="160" xr:uid="{00000000-0005-0000-0000-000091000000}"/>
    <cellStyle name="20% - Accent6 2 8" xfId="161" xr:uid="{00000000-0005-0000-0000-000092000000}"/>
    <cellStyle name="20% - Accent6 2 9" xfId="162" xr:uid="{00000000-0005-0000-0000-000093000000}"/>
    <cellStyle name="20% - Accent6 3" xfId="163" xr:uid="{00000000-0005-0000-0000-000094000000}"/>
    <cellStyle name="20% - Accent6 3 2" xfId="164" xr:uid="{00000000-0005-0000-0000-000095000000}"/>
    <cellStyle name="20% - Accent6 3 2 2" xfId="26659" xr:uid="{703CB3D8-93BB-49DC-A09B-4D7D6F2FA449}"/>
    <cellStyle name="20% - Accent6 3 3" xfId="165" xr:uid="{00000000-0005-0000-0000-000096000000}"/>
    <cellStyle name="20% - Accent6 3 3 2" xfId="26660" xr:uid="{3DE5CE92-8F60-48EE-8F48-20648B86F259}"/>
    <cellStyle name="20% - Accent6 3 4" xfId="26658" xr:uid="{052C0A94-00B2-4F02-856A-E39B5F7B42C7}"/>
    <cellStyle name="20% - Accent6 4" xfId="166" xr:uid="{00000000-0005-0000-0000-000097000000}"/>
    <cellStyle name="20% - Accent6 4 2" xfId="167" xr:uid="{00000000-0005-0000-0000-000098000000}"/>
    <cellStyle name="20% - Accent6 4 2 2" xfId="26662" xr:uid="{A0A428A1-1AF9-4118-A94B-92011D5D5174}"/>
    <cellStyle name="20% - Accent6 4 3" xfId="168" xr:uid="{00000000-0005-0000-0000-000099000000}"/>
    <cellStyle name="20% - Accent6 4 3 2" xfId="26663" xr:uid="{C6095292-3DFC-44D9-A598-D3B978D21523}"/>
    <cellStyle name="20% - Accent6 4 4" xfId="26661" xr:uid="{B69177FE-BCF1-43AA-9EF1-115B2FA025DE}"/>
    <cellStyle name="20% - Accent6 5" xfId="169" xr:uid="{00000000-0005-0000-0000-00009A000000}"/>
    <cellStyle name="20% - Accent6 5 2" xfId="170" xr:uid="{00000000-0005-0000-0000-00009B000000}"/>
    <cellStyle name="20% - Accent6 5 3" xfId="171" xr:uid="{00000000-0005-0000-0000-00009C000000}"/>
    <cellStyle name="20% - Accent6 5 4" xfId="26664" xr:uid="{93581A62-53D3-489E-8B1B-0F7D5B53663D}"/>
    <cellStyle name="20% - Accent6 6" xfId="172" xr:uid="{00000000-0005-0000-0000-00009D000000}"/>
    <cellStyle name="20% - Accent6 6 2" xfId="173" xr:uid="{00000000-0005-0000-0000-00009E000000}"/>
    <cellStyle name="20% - Accent6 6 3" xfId="174" xr:uid="{00000000-0005-0000-0000-00009F000000}"/>
    <cellStyle name="20% - Accent6 6 4" xfId="26665" xr:uid="{74B1FFE7-D188-49C1-8698-E636F85BF1C5}"/>
    <cellStyle name="20% - Accent6 7" xfId="175" xr:uid="{00000000-0005-0000-0000-0000A0000000}"/>
    <cellStyle name="20% - Accent6 7 2" xfId="26666" xr:uid="{BC95F70E-7F97-4952-B356-E98BF26089D7}"/>
    <cellStyle name="20% - Accent6 8" xfId="26667" xr:uid="{70A87784-3527-49A0-9E8F-B633BF95A626}"/>
    <cellStyle name="20% - Accent6 9" xfId="26668" xr:uid="{1D62B7B5-76AF-4D5B-BEAB-5DD263E50F02}"/>
    <cellStyle name="20% - Colore 1" xfId="26669" xr:uid="{4854E943-9903-486E-A55A-23C353F6C38E}"/>
    <cellStyle name="20% - Colore 1 10" xfId="26670" xr:uid="{25AEBF49-EABB-4543-8CF6-531423E0F471}"/>
    <cellStyle name="20% - Colore 1 11" xfId="26671" xr:uid="{B20E7F5F-F98E-461D-ACF3-524C37F7DCA7}"/>
    <cellStyle name="20% - Colore 1 12" xfId="26672" xr:uid="{7B4D51CE-3CEC-4562-A728-BB75901EFD14}"/>
    <cellStyle name="20% - Colore 1 13" xfId="26673" xr:uid="{529C50F1-2588-422B-88C4-D222AAF6F1FA}"/>
    <cellStyle name="20% - Colore 1 14" xfId="26674" xr:uid="{8FBF120A-1978-4379-8B74-94257FD81833}"/>
    <cellStyle name="20% - Colore 1 15" xfId="26675" xr:uid="{2809179B-453F-4F0A-A8EA-81C95E05AF81}"/>
    <cellStyle name="20% - Colore 1 16" xfId="26676" xr:uid="{5DCBD469-F5EC-416B-9411-7ADD53474E74}"/>
    <cellStyle name="20% - Colore 1 17" xfId="26677" xr:uid="{8D04B86F-FC89-41B0-A4B8-7AB7496E13D3}"/>
    <cellStyle name="20% - Colore 1 2" xfId="26678" xr:uid="{11DD79DA-2EBE-4323-A2EB-43419DF294D9}"/>
    <cellStyle name="20% - Colore 1 3" xfId="26679" xr:uid="{2B24983C-61A0-4B48-A41B-84D5E3795B7E}"/>
    <cellStyle name="20% - Colore 1 4" xfId="26680" xr:uid="{0E92E3E6-211A-46CE-9824-25ED15B145FE}"/>
    <cellStyle name="20% - Colore 1 5" xfId="26681" xr:uid="{6432BA20-3022-4843-8D5E-C48CCE5E18BB}"/>
    <cellStyle name="20% - Colore 1 6" xfId="26682" xr:uid="{C93C3ADD-4E5C-4AA2-9409-9756489E8EC0}"/>
    <cellStyle name="20% - Colore 1 7" xfId="26683" xr:uid="{33359A73-B89E-4598-B252-C2353633DB64}"/>
    <cellStyle name="20% - Colore 1 8" xfId="26684" xr:uid="{8DB5BB64-F14A-469A-A1D4-7F90C66A5768}"/>
    <cellStyle name="20% - Colore 1 9" xfId="26685" xr:uid="{5905A08C-DF9F-4B51-A2C6-CB93996403C6}"/>
    <cellStyle name="20% - Colore 1_Display" xfId="26686" xr:uid="{8928248E-228E-45F4-8FE9-A168BD4674A2}"/>
    <cellStyle name="20% - Colore 2" xfId="26687" xr:uid="{DADC1995-C9FD-4318-BA0B-9D6B06B124D0}"/>
    <cellStyle name="20% - Colore 2 10" xfId="26688" xr:uid="{648537DB-4B82-4DC0-A8C6-42A9E318035A}"/>
    <cellStyle name="20% - Colore 2 11" xfId="26689" xr:uid="{9778A8DD-1BE9-4606-BA82-E4F3D0E5F144}"/>
    <cellStyle name="20% - Colore 2 12" xfId="26690" xr:uid="{72866EEA-6082-4D86-A2F5-876C67A0F34D}"/>
    <cellStyle name="20% - Colore 2 13" xfId="26691" xr:uid="{CBEE0845-D806-4439-8121-C7A733F20CBF}"/>
    <cellStyle name="20% - Colore 2 14" xfId="26692" xr:uid="{B6B70000-4A68-4E20-A8E1-05E0AC1B8AB2}"/>
    <cellStyle name="20% - Colore 2 15" xfId="26693" xr:uid="{D3D5A1B8-A692-412B-839F-F269B59AE1B4}"/>
    <cellStyle name="20% - Colore 2 16" xfId="26694" xr:uid="{2E52984B-B08A-4031-B6AB-BA4957B5D0DE}"/>
    <cellStyle name="20% - Colore 2 17" xfId="26695" xr:uid="{F11B1091-5987-4702-969D-99953E07D4E1}"/>
    <cellStyle name="20% - Colore 2 2" xfId="26696" xr:uid="{16FC3D62-A61C-40DC-A994-BBBBD5FB06C2}"/>
    <cellStyle name="20% - Colore 2 3" xfId="26697" xr:uid="{2C4E299A-0B7E-405F-9877-97C789EA9533}"/>
    <cellStyle name="20% - Colore 2 4" xfId="26698" xr:uid="{A824D2E6-13DB-48D9-85AF-40743C8D02BE}"/>
    <cellStyle name="20% - Colore 2 5" xfId="26699" xr:uid="{9BB03F5D-2484-402F-A548-CB21D46F8142}"/>
    <cellStyle name="20% - Colore 2 6" xfId="26700" xr:uid="{52E39E0E-27E6-4336-9E35-5B5FB33CD991}"/>
    <cellStyle name="20% - Colore 2 7" xfId="26701" xr:uid="{0D5CF12C-7E0C-4148-BE94-C25FA074BD89}"/>
    <cellStyle name="20% - Colore 2 8" xfId="26702" xr:uid="{592B4508-E25D-4BB1-98E5-51A049D3B2A8}"/>
    <cellStyle name="20% - Colore 2 9" xfId="26703" xr:uid="{A979B9F6-6978-44A6-8940-8DF14D9C56AF}"/>
    <cellStyle name="20% - Colore 2_Display" xfId="26704" xr:uid="{944FBC8A-ECBE-4E42-93AF-29A7CB337551}"/>
    <cellStyle name="20% - Colore 3" xfId="26705" xr:uid="{7C40EAD0-362E-43D4-BCFD-BED3B1EBE046}"/>
    <cellStyle name="20% - Colore 3 10" xfId="26706" xr:uid="{9A17CD7E-59E5-4CBB-A4F7-CDEE040A111F}"/>
    <cellStyle name="20% - Colore 3 11" xfId="26707" xr:uid="{07F4FA9B-F847-426E-B3F3-8EB9ED3FDDF7}"/>
    <cellStyle name="20% - Colore 3 12" xfId="26708" xr:uid="{CB5A1A05-6CE7-4B60-925B-2A18B0783F4D}"/>
    <cellStyle name="20% - Colore 3 13" xfId="26709" xr:uid="{E509177B-49F2-4C9E-92E0-A080781FEE10}"/>
    <cellStyle name="20% - Colore 3 14" xfId="26710" xr:uid="{B67D18A3-098D-4E90-B188-1E245CAFF2DF}"/>
    <cellStyle name="20% - Colore 3 15" xfId="26711" xr:uid="{801346B2-51A2-4ACB-BAA3-80DE8ADFFD1E}"/>
    <cellStyle name="20% - Colore 3 16" xfId="26712" xr:uid="{7E6B4EF6-1C54-438E-B748-B546290E5FD8}"/>
    <cellStyle name="20% - Colore 3 17" xfId="26713" xr:uid="{7AE8F4A0-F7DF-4A2B-9C21-8594CB266704}"/>
    <cellStyle name="20% - Colore 3 2" xfId="26714" xr:uid="{C79B6504-FEEA-40C0-A77B-5683F5A2277A}"/>
    <cellStyle name="20% - Colore 3 3" xfId="26715" xr:uid="{34D89A4C-C37C-4372-9983-4485622204BB}"/>
    <cellStyle name="20% - Colore 3 4" xfId="26716" xr:uid="{B122C8E6-E3D4-47FB-A979-118AAEF5B763}"/>
    <cellStyle name="20% - Colore 3 5" xfId="26717" xr:uid="{4A982604-885F-400B-BD84-3513AED8A619}"/>
    <cellStyle name="20% - Colore 3 6" xfId="26718" xr:uid="{C08A87BB-4977-4BC7-B3F7-1A8FF0C09BCB}"/>
    <cellStyle name="20% - Colore 3 7" xfId="26719" xr:uid="{0A2B16B6-62C6-4918-BD4B-A2924A9345B7}"/>
    <cellStyle name="20% - Colore 3 8" xfId="26720" xr:uid="{B7299CF9-EED4-4F9A-8157-78EEB00B2167}"/>
    <cellStyle name="20% - Colore 3 9" xfId="26721" xr:uid="{830FE090-CD4B-4119-8531-26DA871ADDD8}"/>
    <cellStyle name="20% - Colore 3_Display" xfId="26722" xr:uid="{428E59F5-306E-4F98-B652-B5F825C6FC15}"/>
    <cellStyle name="20% - Colore 4" xfId="26723" xr:uid="{AA7AD135-BBB1-4C4B-976B-BD96A5B721F2}"/>
    <cellStyle name="20% - Colore 4 10" xfId="26724" xr:uid="{99DF112F-2541-4F14-9B8B-49A34ABBD215}"/>
    <cellStyle name="20% - Colore 4 11" xfId="26725" xr:uid="{F47AF01A-5A25-43EA-92CA-14FE76DCCB3A}"/>
    <cellStyle name="20% - Colore 4 12" xfId="26726" xr:uid="{75F84C22-9F8D-4D3D-AFF9-CE5ACE028B2B}"/>
    <cellStyle name="20% - Colore 4 13" xfId="26727" xr:uid="{2DC01731-48DD-4B5E-8C00-89B7D2FFB0A2}"/>
    <cellStyle name="20% - Colore 4 14" xfId="26728" xr:uid="{C64BAFE8-D374-4920-AE41-0636C6389EF8}"/>
    <cellStyle name="20% - Colore 4 15" xfId="26729" xr:uid="{FD96E1B0-BF4F-48A4-BC28-07ADB290BA93}"/>
    <cellStyle name="20% - Colore 4 16" xfId="26730" xr:uid="{96CCA624-5B92-4438-B98A-29802AD411A9}"/>
    <cellStyle name="20% - Colore 4 17" xfId="26731" xr:uid="{027EC53D-8E30-4142-9568-C41FC7A5DE49}"/>
    <cellStyle name="20% - Colore 4 2" xfId="26732" xr:uid="{857D5749-FFEB-431B-9F06-A7EC12353880}"/>
    <cellStyle name="20% - Colore 4 3" xfId="26733" xr:uid="{34619607-CD4A-4646-87EF-BDDC4134C56C}"/>
    <cellStyle name="20% - Colore 4 4" xfId="26734" xr:uid="{5C4CDF60-E5AD-4E71-8F13-6C4DC2C8648F}"/>
    <cellStyle name="20% - Colore 4 5" xfId="26735" xr:uid="{90CA9769-799F-475B-9AEA-BC9A189D853D}"/>
    <cellStyle name="20% - Colore 4 6" xfId="26736" xr:uid="{9A003DE4-EA06-4875-8172-44340C2C7CBD}"/>
    <cellStyle name="20% - Colore 4 7" xfId="26737" xr:uid="{2AEF1ABA-244E-451A-B58A-EFCDA0F44D96}"/>
    <cellStyle name="20% - Colore 4 8" xfId="26738" xr:uid="{DC584B4C-6CCB-45D7-BFB4-EF5101A048FC}"/>
    <cellStyle name="20% - Colore 4 9" xfId="26739" xr:uid="{F5ACB5DE-CA7F-4576-B2AA-CDAFDC7887C7}"/>
    <cellStyle name="20% - Colore 4_Display" xfId="26740" xr:uid="{9505ACD6-6D36-4A5B-8867-62A011337E52}"/>
    <cellStyle name="20% - Colore 5" xfId="26741" xr:uid="{D0265E57-38FE-4B8A-BAE5-B21B8A864F72}"/>
    <cellStyle name="20% - Colore 5 10" xfId="26742" xr:uid="{0A4C43ED-0CAA-4745-94ED-38F865B70008}"/>
    <cellStyle name="20% - Colore 5 11" xfId="26743" xr:uid="{00B41250-0CA1-493B-991E-1419866E651D}"/>
    <cellStyle name="20% - Colore 5 12" xfId="26744" xr:uid="{6C79836D-B9E7-412A-AADB-DEB58ADB0DFB}"/>
    <cellStyle name="20% - Colore 5 13" xfId="26745" xr:uid="{FEBF8352-5F09-4D7E-BB61-AAB77C686EC7}"/>
    <cellStyle name="20% - Colore 5 14" xfId="26746" xr:uid="{64B17AE0-7E43-4F27-92AD-1B024E6A3D35}"/>
    <cellStyle name="20% - Colore 5 15" xfId="26747" xr:uid="{E1E48221-CC7E-49E2-A998-9D0FA4B56141}"/>
    <cellStyle name="20% - Colore 5 16" xfId="26748" xr:uid="{ECED09BF-441F-467B-B381-BAA508415CAC}"/>
    <cellStyle name="20% - Colore 5 17" xfId="26749" xr:uid="{93C0FD7D-921D-4B1F-906A-5FD8FA9EEDB0}"/>
    <cellStyle name="20% - Colore 5 2" xfId="26750" xr:uid="{A84B6341-A7FD-4669-8171-F903EBE04967}"/>
    <cellStyle name="20% - Colore 5 3" xfId="26751" xr:uid="{14158C9F-4C08-43A3-935B-8E979FE1B23F}"/>
    <cellStyle name="20% - Colore 5 4" xfId="26752" xr:uid="{2435C1FB-2713-4879-9C4C-0469B408FA72}"/>
    <cellStyle name="20% - Colore 5 5" xfId="26753" xr:uid="{3DA4B867-C1E7-4F33-80CC-D8006913E09B}"/>
    <cellStyle name="20% - Colore 5 6" xfId="26754" xr:uid="{3161CC12-CA8F-46E6-AC2A-A88E9B5470A1}"/>
    <cellStyle name="20% - Colore 5 7" xfId="26755" xr:uid="{BCD524D6-D625-44B1-9046-DA82AB2735E6}"/>
    <cellStyle name="20% - Colore 5 8" xfId="26756" xr:uid="{A9A537BC-5832-4C79-9233-114B66EC878F}"/>
    <cellStyle name="20% - Colore 5 9" xfId="26757" xr:uid="{A8D5AFCD-C5FC-4014-8F7E-BC99C59BD828}"/>
    <cellStyle name="20% - Colore 5_Display" xfId="26758" xr:uid="{68C94705-A780-4EFF-A497-A82FD4DDE0F5}"/>
    <cellStyle name="20% - Colore 6" xfId="26759" xr:uid="{CD6AE94D-EA13-4C01-AEBC-51AABBAC7D01}"/>
    <cellStyle name="20% - Colore 6 10" xfId="26760" xr:uid="{4F2BC03A-7BB9-4639-B885-AF67377F555C}"/>
    <cellStyle name="20% - Colore 6 11" xfId="26761" xr:uid="{827A5AA6-FFC0-4765-946B-D94931FD3172}"/>
    <cellStyle name="20% - Colore 6 12" xfId="26762" xr:uid="{9A1DE519-71FE-4754-8EA5-0BC14077AA2A}"/>
    <cellStyle name="20% - Colore 6 13" xfId="26763" xr:uid="{844E69A6-6B22-475A-985A-953093D7FA58}"/>
    <cellStyle name="20% - Colore 6 14" xfId="26764" xr:uid="{80B4EF21-0C6A-4AAE-9A94-34152FAEF687}"/>
    <cellStyle name="20% - Colore 6 15" xfId="26765" xr:uid="{E816A3AD-87FC-4257-B847-4DC0662B39D5}"/>
    <cellStyle name="20% - Colore 6 16" xfId="26766" xr:uid="{A21A10F2-AAA4-40DC-B8A0-DA4CCA5EC8E6}"/>
    <cellStyle name="20% - Colore 6 17" xfId="26767" xr:uid="{00F2DEC9-31D2-4919-B105-51D1BB72BA05}"/>
    <cellStyle name="20% - Colore 6 2" xfId="26768" xr:uid="{BC8AC403-8A40-43C4-9919-5D02DAEA50D4}"/>
    <cellStyle name="20% - Colore 6 3" xfId="26769" xr:uid="{5421F5F9-420D-4713-9D14-53C788B29F82}"/>
    <cellStyle name="20% - Colore 6 4" xfId="26770" xr:uid="{EAE57769-F2C3-4EBF-AA92-2BF95216B136}"/>
    <cellStyle name="20% - Colore 6 5" xfId="26771" xr:uid="{C7E03071-5F37-486E-AF45-7F4D74640DFD}"/>
    <cellStyle name="20% - Colore 6 6" xfId="26772" xr:uid="{544C5E55-4EA7-498C-A8FB-4989CFAB6B55}"/>
    <cellStyle name="20% - Colore 6 7" xfId="26773" xr:uid="{0F8D9A9C-C0BB-4977-B05A-B0B75C94A508}"/>
    <cellStyle name="20% - Colore 6 8" xfId="26774" xr:uid="{BB8D73ED-887E-47ED-8087-F799E03BCF86}"/>
    <cellStyle name="20% - Colore 6 9" xfId="26775" xr:uid="{91A60590-4385-470B-BB7A-29B35E59A4BC}"/>
    <cellStyle name="20% - Colore 6_Display" xfId="26776" xr:uid="{62BA6FCD-C698-4EB2-9AF3-42C5E54417B3}"/>
    <cellStyle name="-20966" xfId="26777" xr:uid="{FFD6FF9C-2882-48AD-A1B5-B2CF057F1F10}"/>
    <cellStyle name="-20966 2" xfId="37333" xr:uid="{9234E953-095C-46A4-BA18-85B1AECA10C0}"/>
    <cellStyle name="40 % - Accent1 2" xfId="26778" xr:uid="{072411DD-9F23-4E0A-972E-DEB9EF906651}"/>
    <cellStyle name="40 % - Accent1 2 2" xfId="26779" xr:uid="{D72D3DD3-058F-4905-859A-D77DBFC41C89}"/>
    <cellStyle name="40 % - Accent1 2 3" xfId="26780" xr:uid="{216587A3-8FF9-4841-8458-C6E660EC8616}"/>
    <cellStyle name="40 % - Accent1 2_CONFIGURATION" xfId="26781" xr:uid="{788CD888-AF47-4BA6-BB70-2C4EA6BBA6C0}"/>
    <cellStyle name="40 % - Accent1 3" xfId="26782" xr:uid="{FE201ED2-EB8B-4727-AA63-33F42CD95D64}"/>
    <cellStyle name="40 % - Accent1 4" xfId="26783" xr:uid="{2D7E68DD-2BD0-4FFC-97FE-759287CD49F8}"/>
    <cellStyle name="40 % - Accent2 2" xfId="26784" xr:uid="{8BEAE9DF-4207-4C75-A962-D81AD8CDB360}"/>
    <cellStyle name="40 % - Accent2 2 2" xfId="26785" xr:uid="{E0B116A7-4A88-43C7-880C-C02453172E8B}"/>
    <cellStyle name="40 % - Accent2 2 3" xfId="26786" xr:uid="{30FCE115-E39C-4CFF-80FD-FCCDE32CF6DE}"/>
    <cellStyle name="40 % - Accent2 2_CONFIGURATION" xfId="26787" xr:uid="{3624A434-8680-48A4-AA58-06BDF260010F}"/>
    <cellStyle name="40 % - Accent2 3" xfId="26788" xr:uid="{990B0F25-188C-4679-A850-1250A460CFB2}"/>
    <cellStyle name="40 % - Accent3 2" xfId="26789" xr:uid="{83FC07AB-0C23-4E2C-974E-0DA8882B6D2B}"/>
    <cellStyle name="40 % - Accent3 2 2" xfId="26790" xr:uid="{7E44A03F-F94B-4E4F-B8BF-2F736B0F6524}"/>
    <cellStyle name="40 % - Accent3 2 3" xfId="26791" xr:uid="{01E3030D-68A9-458F-8EC4-4915741B63F0}"/>
    <cellStyle name="40 % - Accent3 2_CONFIGURATION" xfId="26792" xr:uid="{43567F19-D60D-411F-9E10-387292361BB9}"/>
    <cellStyle name="40 % - Accent3 3" xfId="26793" xr:uid="{3AB67EA8-98AB-4A2B-A41D-82B0104F0019}"/>
    <cellStyle name="40 % - Accent3 4" xfId="26794" xr:uid="{8C296776-B4D2-4259-AF3F-44D04BF40CC5}"/>
    <cellStyle name="40 % - Accent4 2" xfId="26795" xr:uid="{16B08E2F-5330-483F-927B-D9D00E05B963}"/>
    <cellStyle name="40 % - Accent4 2 2" xfId="26796" xr:uid="{68328306-8A67-47C7-8A47-7D8299F03779}"/>
    <cellStyle name="40 % - Accent4 2 3" xfId="26797" xr:uid="{864A0936-F051-49EF-86B7-0A42C5347EA2}"/>
    <cellStyle name="40 % - Accent4 2_CONFIGURATION" xfId="26798" xr:uid="{A77FC4E1-59C1-4BDB-A292-4FEA8C68F53C}"/>
    <cellStyle name="40 % - Accent4 3" xfId="26799" xr:uid="{17CE7196-3BEE-4615-A2C4-FC3C82538968}"/>
    <cellStyle name="40 % - Accent4 4" xfId="26800" xr:uid="{D04BE81A-5BA6-473F-8905-1308AC1E22CA}"/>
    <cellStyle name="40 % - Accent5 2" xfId="26801" xr:uid="{BF3C3CCB-03A3-4424-B6CE-5F6C33AE79AC}"/>
    <cellStyle name="40 % - Accent5 2 2" xfId="26802" xr:uid="{65F27AB5-F92E-47E5-9343-F1683750310D}"/>
    <cellStyle name="40 % - Accent5 2 3" xfId="26803" xr:uid="{5B3C5860-3B3B-4F17-BE3C-43E9D1A21E93}"/>
    <cellStyle name="40 % - Accent5 2_CONFIGURATION" xfId="26804" xr:uid="{14099FEC-EC0A-4CBB-B785-14596A1ECDC6}"/>
    <cellStyle name="40 % - Accent5 3" xfId="26805" xr:uid="{2B2C3F2C-24C8-4374-B644-0DF25D8E6080}"/>
    <cellStyle name="40 % - Accent5 4" xfId="26806" xr:uid="{D800265D-F6E1-4DCF-9128-E52980A15603}"/>
    <cellStyle name="40 % - Accent6 2" xfId="26807" xr:uid="{7DA62499-08B8-4529-9E28-07DBCCDD52D5}"/>
    <cellStyle name="40 % - Accent6 2 2" xfId="26808" xr:uid="{3F0B423F-140E-4A17-9BC9-D71D735E61DB}"/>
    <cellStyle name="40 % - Accent6 2 3" xfId="26809" xr:uid="{F47546B7-F4C7-40C9-9AF8-B6A5918C46D8}"/>
    <cellStyle name="40 % - Accent6 2_CONFIGURATION" xfId="26810" xr:uid="{D7E1A6FC-5FCC-4E8E-987F-91051F5C9774}"/>
    <cellStyle name="40 % - Accent6 3" xfId="26811" xr:uid="{09429C0A-5B19-45E7-BBCE-743EF4E3F5B8}"/>
    <cellStyle name="40 % - Accent6 4" xfId="26812" xr:uid="{D7D4BC14-71A9-4CEE-B180-8CC4EFBC55B7}"/>
    <cellStyle name="40% - Accent1 10" xfId="26814" xr:uid="{7ECA3419-3C79-488D-AE91-6489A0F487F4}"/>
    <cellStyle name="40% - Accent1 11" xfId="26815" xr:uid="{1538BDE8-7DB3-458A-9A90-F25BD82B3406}"/>
    <cellStyle name="40% - Accent1 12" xfId="26816" xr:uid="{72A6BF83-7234-4A6A-9848-1215D48029DD}"/>
    <cellStyle name="40% - Accent1 13" xfId="26817" xr:uid="{7C10EAC1-B1DF-467D-84B1-E92C542CD68E}"/>
    <cellStyle name="40% - Accent1 14" xfId="26813" xr:uid="{95325D2D-2F75-4946-BEE8-0AC7010116EF}"/>
    <cellStyle name="40% - Accent1 2" xfId="176" xr:uid="{00000000-0005-0000-0000-0000A1000000}"/>
    <cellStyle name="40% - Accent1 2 10" xfId="177" xr:uid="{00000000-0005-0000-0000-0000A2000000}"/>
    <cellStyle name="40% - Accent1 2 11" xfId="178" xr:uid="{00000000-0005-0000-0000-0000A3000000}"/>
    <cellStyle name="40% - Accent1 2 12" xfId="179" xr:uid="{00000000-0005-0000-0000-0000A4000000}"/>
    <cellStyle name="40% - Accent1 2 13" xfId="26818" xr:uid="{0FE12F16-27CC-4B0C-AF6E-CFF8AADF1310}"/>
    <cellStyle name="40% - Accent1 2 2" xfId="180" xr:uid="{00000000-0005-0000-0000-0000A5000000}"/>
    <cellStyle name="40% - Accent1 2 2 2" xfId="181" xr:uid="{00000000-0005-0000-0000-0000A6000000}"/>
    <cellStyle name="40% - Accent1 2 2 3" xfId="26819" xr:uid="{670B84E9-6DBF-409C-A15B-DB3DF248467B}"/>
    <cellStyle name="40% - Accent1 2 3" xfId="182" xr:uid="{00000000-0005-0000-0000-0000A7000000}"/>
    <cellStyle name="40% - Accent1 2 3 2" xfId="26820" xr:uid="{4B0B1B34-E47C-40BE-AF13-015BA46AF2D6}"/>
    <cellStyle name="40% - Accent1 2 4" xfId="183" xr:uid="{00000000-0005-0000-0000-0000A8000000}"/>
    <cellStyle name="40% - Accent1 2 5" xfId="184" xr:uid="{00000000-0005-0000-0000-0000A9000000}"/>
    <cellStyle name="40% - Accent1 2 6" xfId="185" xr:uid="{00000000-0005-0000-0000-0000AA000000}"/>
    <cellStyle name="40% - Accent1 2 7" xfId="186" xr:uid="{00000000-0005-0000-0000-0000AB000000}"/>
    <cellStyle name="40% - Accent1 2 8" xfId="187" xr:uid="{00000000-0005-0000-0000-0000AC000000}"/>
    <cellStyle name="40% - Accent1 2 9" xfId="188" xr:uid="{00000000-0005-0000-0000-0000AD000000}"/>
    <cellStyle name="40% - Accent1 3" xfId="189" xr:uid="{00000000-0005-0000-0000-0000AE000000}"/>
    <cellStyle name="40% - Accent1 3 2" xfId="190" xr:uid="{00000000-0005-0000-0000-0000AF000000}"/>
    <cellStyle name="40% - Accent1 3 2 2" xfId="26822" xr:uid="{DEEEBD9C-DD08-4FC6-A265-EA598C68CD3F}"/>
    <cellStyle name="40% - Accent1 3 3" xfId="191" xr:uid="{00000000-0005-0000-0000-0000B0000000}"/>
    <cellStyle name="40% - Accent1 3 3 2" xfId="26823" xr:uid="{D40FCDC1-2C4B-4077-9417-754A0212496F}"/>
    <cellStyle name="40% - Accent1 3 4" xfId="26821" xr:uid="{8D232749-BCF1-4479-A01C-E95C58C879FA}"/>
    <cellStyle name="40% - Accent1 4" xfId="192" xr:uid="{00000000-0005-0000-0000-0000B1000000}"/>
    <cellStyle name="40% - Accent1 4 2" xfId="193" xr:uid="{00000000-0005-0000-0000-0000B2000000}"/>
    <cellStyle name="40% - Accent1 4 2 2" xfId="26825" xr:uid="{1DB2ED31-43A2-482B-B998-8760F24D7C4F}"/>
    <cellStyle name="40% - Accent1 4 3" xfId="194" xr:uid="{00000000-0005-0000-0000-0000B3000000}"/>
    <cellStyle name="40% - Accent1 4 3 2" xfId="26826" xr:uid="{A5BB387B-83FF-45E6-BCE8-0B1D0B134DB2}"/>
    <cellStyle name="40% - Accent1 4 4" xfId="26824" xr:uid="{69745A02-C295-4488-85E9-C3CCB6EC6C17}"/>
    <cellStyle name="40% - Accent1 5" xfId="195" xr:uid="{00000000-0005-0000-0000-0000B4000000}"/>
    <cellStyle name="40% - Accent1 5 2" xfId="196" xr:uid="{00000000-0005-0000-0000-0000B5000000}"/>
    <cellStyle name="40% - Accent1 5 3" xfId="197" xr:uid="{00000000-0005-0000-0000-0000B6000000}"/>
    <cellStyle name="40% - Accent1 5 4" xfId="26827" xr:uid="{2468B103-A1BE-41C2-8AC7-4665FD0D0364}"/>
    <cellStyle name="40% - Accent1 6" xfId="198" xr:uid="{00000000-0005-0000-0000-0000B7000000}"/>
    <cellStyle name="40% - Accent1 6 2" xfId="199" xr:uid="{00000000-0005-0000-0000-0000B8000000}"/>
    <cellStyle name="40% - Accent1 6 3" xfId="200" xr:uid="{00000000-0005-0000-0000-0000B9000000}"/>
    <cellStyle name="40% - Accent1 6 4" xfId="26828" xr:uid="{4595C2AE-EE74-415F-AF6A-F8B6875E04E6}"/>
    <cellStyle name="40% - Accent1 7" xfId="201" xr:uid="{00000000-0005-0000-0000-0000BA000000}"/>
    <cellStyle name="40% - Accent1 7 2" xfId="26829" xr:uid="{8355D0BB-2C82-4F43-9F09-D7DA5F2D4DEE}"/>
    <cellStyle name="40% - Accent1 8" xfId="26830" xr:uid="{5A381ABF-3B77-425F-A366-E44F13C88B32}"/>
    <cellStyle name="40% - Accent1 9" xfId="26831" xr:uid="{C98919E9-89B5-4C13-9A57-E6BB28EC6948}"/>
    <cellStyle name="40% - Accent2 10" xfId="26832" xr:uid="{F2A66A59-C2F8-4BAF-84C8-0B8DA9F79173}"/>
    <cellStyle name="40% - Accent2 11" xfId="26833" xr:uid="{C51757CD-8A6F-4DB1-99A6-CE1E5B6C8038}"/>
    <cellStyle name="40% - Accent2 12" xfId="26834" xr:uid="{708B8790-78E8-4FF6-821A-C83DDAD3A0D3}"/>
    <cellStyle name="40% - Accent2 13" xfId="26835" xr:uid="{2B519066-343C-4339-9B60-6FE80BF253EF}"/>
    <cellStyle name="40% - Accent2 2" xfId="202" xr:uid="{00000000-0005-0000-0000-0000BB000000}"/>
    <cellStyle name="40% - Accent2 2 10" xfId="203" xr:uid="{00000000-0005-0000-0000-0000BC000000}"/>
    <cellStyle name="40% - Accent2 2 11" xfId="204" xr:uid="{00000000-0005-0000-0000-0000BD000000}"/>
    <cellStyle name="40% - Accent2 2 12" xfId="205" xr:uid="{00000000-0005-0000-0000-0000BE000000}"/>
    <cellStyle name="40% - Accent2 2 2" xfId="206" xr:uid="{00000000-0005-0000-0000-0000BF000000}"/>
    <cellStyle name="40% - Accent2 2 2 2" xfId="207" xr:uid="{00000000-0005-0000-0000-0000C0000000}"/>
    <cellStyle name="40% - Accent2 2 3" xfId="208" xr:uid="{00000000-0005-0000-0000-0000C1000000}"/>
    <cellStyle name="40% - Accent2 2 3 2" xfId="26836" xr:uid="{AC1997C8-6B98-436F-9908-1480EF9A5CF0}"/>
    <cellStyle name="40% - Accent2 2 4" xfId="209" xr:uid="{00000000-0005-0000-0000-0000C2000000}"/>
    <cellStyle name="40% - Accent2 2 5" xfId="210" xr:uid="{00000000-0005-0000-0000-0000C3000000}"/>
    <cellStyle name="40% - Accent2 2 6" xfId="211" xr:uid="{00000000-0005-0000-0000-0000C4000000}"/>
    <cellStyle name="40% - Accent2 2 7" xfId="212" xr:uid="{00000000-0005-0000-0000-0000C5000000}"/>
    <cellStyle name="40% - Accent2 2 8" xfId="213" xr:uid="{00000000-0005-0000-0000-0000C6000000}"/>
    <cellStyle name="40% - Accent2 2 9" xfId="214" xr:uid="{00000000-0005-0000-0000-0000C7000000}"/>
    <cellStyle name="40% - Accent2 3" xfId="215" xr:uid="{00000000-0005-0000-0000-0000C8000000}"/>
    <cellStyle name="40% - Accent2 3 2" xfId="216" xr:uid="{00000000-0005-0000-0000-0000C9000000}"/>
    <cellStyle name="40% - Accent2 3 2 2" xfId="26838" xr:uid="{627C59E4-5C93-496A-84A4-930226C9EC54}"/>
    <cellStyle name="40% - Accent2 3 3" xfId="217" xr:uid="{00000000-0005-0000-0000-0000CA000000}"/>
    <cellStyle name="40% - Accent2 3 3 2" xfId="26839" xr:uid="{C2E3601C-0706-4D08-8F5F-651AFDAA439D}"/>
    <cellStyle name="40% - Accent2 3 4" xfId="26837" xr:uid="{F822C79E-99A5-4BDB-B588-38F5AB47D92F}"/>
    <cellStyle name="40% - Accent2 4" xfId="218" xr:uid="{00000000-0005-0000-0000-0000CB000000}"/>
    <cellStyle name="40% - Accent2 4 2" xfId="219" xr:uid="{00000000-0005-0000-0000-0000CC000000}"/>
    <cellStyle name="40% - Accent2 4 2 2" xfId="26841" xr:uid="{547DAE89-41DC-40CF-B4F6-CF6EF7698F51}"/>
    <cellStyle name="40% - Accent2 4 3" xfId="220" xr:uid="{00000000-0005-0000-0000-0000CD000000}"/>
    <cellStyle name="40% - Accent2 4 3 2" xfId="26842" xr:uid="{C67BDCB1-E9ED-49C3-94A4-0E4E6C706D95}"/>
    <cellStyle name="40% - Accent2 4 4" xfId="26840" xr:uid="{8B4268CC-AF66-44B5-AE13-6D3CC38D1020}"/>
    <cellStyle name="40% - Accent2 5" xfId="221" xr:uid="{00000000-0005-0000-0000-0000CE000000}"/>
    <cellStyle name="40% - Accent2 5 2" xfId="222" xr:uid="{00000000-0005-0000-0000-0000CF000000}"/>
    <cellStyle name="40% - Accent2 5 3" xfId="223" xr:uid="{00000000-0005-0000-0000-0000D0000000}"/>
    <cellStyle name="40% - Accent2 5 4" xfId="26843" xr:uid="{694E2BF9-0309-4CE4-B059-8A4ADF54CA32}"/>
    <cellStyle name="40% - Accent2 6" xfId="224" xr:uid="{00000000-0005-0000-0000-0000D1000000}"/>
    <cellStyle name="40% - Accent2 6 2" xfId="225" xr:uid="{00000000-0005-0000-0000-0000D2000000}"/>
    <cellStyle name="40% - Accent2 6 3" xfId="226" xr:uid="{00000000-0005-0000-0000-0000D3000000}"/>
    <cellStyle name="40% - Accent2 6 4" xfId="26844" xr:uid="{08E7AA29-F103-45EF-9356-DAD9451F9251}"/>
    <cellStyle name="40% - Accent2 7" xfId="227" xr:uid="{00000000-0005-0000-0000-0000D4000000}"/>
    <cellStyle name="40% - Accent2 7 2" xfId="26845" xr:uid="{CB639C0D-ABF8-46BF-86EE-A7D23A2CCED6}"/>
    <cellStyle name="40% - Accent2 8" xfId="26846" xr:uid="{FC09F6A9-CE69-45E2-BC72-FBF1E05F9B54}"/>
    <cellStyle name="40% - Accent2 9" xfId="26847" xr:uid="{A5C6E3C8-8561-476B-8797-DB01682B11D5}"/>
    <cellStyle name="40% - Accent3 10" xfId="26849" xr:uid="{3E68A533-0F4C-4C34-A76B-583D9CC1D486}"/>
    <cellStyle name="40% - Accent3 11" xfId="26850" xr:uid="{F351486C-8FBC-4A6F-860D-67372FCD2F6B}"/>
    <cellStyle name="40% - Accent3 12" xfId="26851" xr:uid="{22C1EE40-092C-4243-B89B-1D7F17F4DDAB}"/>
    <cellStyle name="40% - Accent3 13" xfId="26852" xr:uid="{2EB724EF-61B4-4B1A-A650-C46CAF3FDFBD}"/>
    <cellStyle name="40% - Accent3 14" xfId="26848" xr:uid="{9F6BF3FB-3337-4225-83D8-7D5F68E5C248}"/>
    <cellStyle name="40% - Accent3 2" xfId="228" xr:uid="{00000000-0005-0000-0000-0000D5000000}"/>
    <cellStyle name="40% - Accent3 2 10" xfId="229" xr:uid="{00000000-0005-0000-0000-0000D6000000}"/>
    <cellStyle name="40% - Accent3 2 11" xfId="230" xr:uid="{00000000-0005-0000-0000-0000D7000000}"/>
    <cellStyle name="40% - Accent3 2 12" xfId="231" xr:uid="{00000000-0005-0000-0000-0000D8000000}"/>
    <cellStyle name="40% - Accent3 2 13" xfId="26853" xr:uid="{86D9C4E7-C6F8-4025-9EFF-99633AF60BCA}"/>
    <cellStyle name="40% - Accent3 2 2" xfId="232" xr:uid="{00000000-0005-0000-0000-0000D9000000}"/>
    <cellStyle name="40% - Accent3 2 2 2" xfId="233" xr:uid="{00000000-0005-0000-0000-0000DA000000}"/>
    <cellStyle name="40% - Accent3 2 2 3" xfId="26854" xr:uid="{0935DF6F-771C-483E-A8FB-591CE2D70115}"/>
    <cellStyle name="40% - Accent3 2 3" xfId="234" xr:uid="{00000000-0005-0000-0000-0000DB000000}"/>
    <cellStyle name="40% - Accent3 2 3 2" xfId="26855" xr:uid="{AFE32D82-0972-4B68-A17A-AF2A4C489FF1}"/>
    <cellStyle name="40% - Accent3 2 4" xfId="235" xr:uid="{00000000-0005-0000-0000-0000DC000000}"/>
    <cellStyle name="40% - Accent3 2 5" xfId="236" xr:uid="{00000000-0005-0000-0000-0000DD000000}"/>
    <cellStyle name="40% - Accent3 2 6" xfId="237" xr:uid="{00000000-0005-0000-0000-0000DE000000}"/>
    <cellStyle name="40% - Accent3 2 7" xfId="238" xr:uid="{00000000-0005-0000-0000-0000DF000000}"/>
    <cellStyle name="40% - Accent3 2 8" xfId="239" xr:uid="{00000000-0005-0000-0000-0000E0000000}"/>
    <cellStyle name="40% - Accent3 2 9" xfId="240" xr:uid="{00000000-0005-0000-0000-0000E1000000}"/>
    <cellStyle name="40% - Accent3 3" xfId="241" xr:uid="{00000000-0005-0000-0000-0000E2000000}"/>
    <cellStyle name="40% - Accent3 3 2" xfId="242" xr:uid="{00000000-0005-0000-0000-0000E3000000}"/>
    <cellStyle name="40% - Accent3 3 2 2" xfId="26857" xr:uid="{4DF242D0-D8A8-4E56-B385-4695EA733187}"/>
    <cellStyle name="40% - Accent3 3 3" xfId="243" xr:uid="{00000000-0005-0000-0000-0000E4000000}"/>
    <cellStyle name="40% - Accent3 3 3 2" xfId="26858" xr:uid="{0B216CC2-6DB0-4E98-BE8E-406952EC1C01}"/>
    <cellStyle name="40% - Accent3 3 4" xfId="26856" xr:uid="{9DD10D68-ED97-4720-A9A6-D01A8B1BF5E0}"/>
    <cellStyle name="40% - Accent3 4" xfId="244" xr:uid="{00000000-0005-0000-0000-0000E5000000}"/>
    <cellStyle name="40% - Accent3 4 2" xfId="245" xr:uid="{00000000-0005-0000-0000-0000E6000000}"/>
    <cellStyle name="40% - Accent3 4 2 2" xfId="26860" xr:uid="{0E5B8E6C-3284-40D9-B258-89615B1533B6}"/>
    <cellStyle name="40% - Accent3 4 3" xfId="246" xr:uid="{00000000-0005-0000-0000-0000E7000000}"/>
    <cellStyle name="40% - Accent3 4 3 2" xfId="26861" xr:uid="{F31C11FA-6A5C-448C-ACF7-453F35798DF0}"/>
    <cellStyle name="40% - Accent3 4 4" xfId="26859" xr:uid="{83B47F34-4CCD-4EEB-AC2B-C8CAA9992E5F}"/>
    <cellStyle name="40% - Accent3 5" xfId="247" xr:uid="{00000000-0005-0000-0000-0000E8000000}"/>
    <cellStyle name="40% - Accent3 5 2" xfId="248" xr:uid="{00000000-0005-0000-0000-0000E9000000}"/>
    <cellStyle name="40% - Accent3 5 3" xfId="249" xr:uid="{00000000-0005-0000-0000-0000EA000000}"/>
    <cellStyle name="40% - Accent3 5 4" xfId="26862" xr:uid="{D1437A2B-EE4F-41E0-BD6F-D8EEC04C37A0}"/>
    <cellStyle name="40% - Accent3 6" xfId="250" xr:uid="{00000000-0005-0000-0000-0000EB000000}"/>
    <cellStyle name="40% - Accent3 6 2" xfId="251" xr:uid="{00000000-0005-0000-0000-0000EC000000}"/>
    <cellStyle name="40% - Accent3 6 3" xfId="252" xr:uid="{00000000-0005-0000-0000-0000ED000000}"/>
    <cellStyle name="40% - Accent3 6 4" xfId="26863" xr:uid="{E12F3446-73E2-401F-A5D7-B1CFCB99DD2E}"/>
    <cellStyle name="40% - Accent3 7" xfId="253" xr:uid="{00000000-0005-0000-0000-0000EE000000}"/>
    <cellStyle name="40% - Accent3 7 2" xfId="26864" xr:uid="{7CF13AF2-6FFA-42C2-8E2A-767279FCCD0E}"/>
    <cellStyle name="40% - Accent3 8" xfId="26865" xr:uid="{361B8FC6-9842-4AD1-A63A-D7A8523B95A7}"/>
    <cellStyle name="40% - Accent3 9" xfId="26866" xr:uid="{BB92670D-2D85-474B-975F-738456F0755F}"/>
    <cellStyle name="40% - Accent4 10" xfId="26868" xr:uid="{8DAB9B31-62A1-42E4-B3FB-0A80F906E136}"/>
    <cellStyle name="40% - Accent4 11" xfId="26869" xr:uid="{84547C67-917F-4976-B79B-BE5AD2EB51EB}"/>
    <cellStyle name="40% - Accent4 12" xfId="26870" xr:uid="{519CFF8F-2A82-4444-B05A-756280FC209B}"/>
    <cellStyle name="40% - Accent4 13" xfId="26871" xr:uid="{746D8873-7966-4F4E-BBC6-5C8384C1AB11}"/>
    <cellStyle name="40% - Accent4 14" xfId="26867" xr:uid="{60398521-903A-4DF8-BBE0-BEF97F908C3D}"/>
    <cellStyle name="40% - Accent4 2" xfId="254" xr:uid="{00000000-0005-0000-0000-0000EF000000}"/>
    <cellStyle name="40% - Accent4 2 10" xfId="255" xr:uid="{00000000-0005-0000-0000-0000F0000000}"/>
    <cellStyle name="40% - Accent4 2 11" xfId="256" xr:uid="{00000000-0005-0000-0000-0000F1000000}"/>
    <cellStyle name="40% - Accent4 2 12" xfId="257" xr:uid="{00000000-0005-0000-0000-0000F2000000}"/>
    <cellStyle name="40% - Accent4 2 13" xfId="26872" xr:uid="{8D04880F-FEF7-471C-9FE0-C210CC9E6AAE}"/>
    <cellStyle name="40% - Accent4 2 2" xfId="258" xr:uid="{00000000-0005-0000-0000-0000F3000000}"/>
    <cellStyle name="40% - Accent4 2 2 2" xfId="259" xr:uid="{00000000-0005-0000-0000-0000F4000000}"/>
    <cellStyle name="40% - Accent4 2 2 3" xfId="26873" xr:uid="{5EBE89C3-A1DB-4D00-B42D-C0EAB0A06AF4}"/>
    <cellStyle name="40% - Accent4 2 3" xfId="260" xr:uid="{00000000-0005-0000-0000-0000F5000000}"/>
    <cellStyle name="40% - Accent4 2 3 2" xfId="26874" xr:uid="{85B1A06A-AA33-4055-B845-CD67978459D7}"/>
    <cellStyle name="40% - Accent4 2 4" xfId="261" xr:uid="{00000000-0005-0000-0000-0000F6000000}"/>
    <cellStyle name="40% - Accent4 2 5" xfId="262" xr:uid="{00000000-0005-0000-0000-0000F7000000}"/>
    <cellStyle name="40% - Accent4 2 6" xfId="263" xr:uid="{00000000-0005-0000-0000-0000F8000000}"/>
    <cellStyle name="40% - Accent4 2 7" xfId="264" xr:uid="{00000000-0005-0000-0000-0000F9000000}"/>
    <cellStyle name="40% - Accent4 2 8" xfId="265" xr:uid="{00000000-0005-0000-0000-0000FA000000}"/>
    <cellStyle name="40% - Accent4 2 9" xfId="266" xr:uid="{00000000-0005-0000-0000-0000FB000000}"/>
    <cellStyle name="40% - Accent4 3" xfId="267" xr:uid="{00000000-0005-0000-0000-0000FC000000}"/>
    <cellStyle name="40% - Accent4 3 2" xfId="268" xr:uid="{00000000-0005-0000-0000-0000FD000000}"/>
    <cellStyle name="40% - Accent4 3 2 2" xfId="26876" xr:uid="{1A4D78AF-E12C-496D-991A-1E21A0AD1F34}"/>
    <cellStyle name="40% - Accent4 3 3" xfId="269" xr:uid="{00000000-0005-0000-0000-0000FE000000}"/>
    <cellStyle name="40% - Accent4 3 3 2" xfId="26877" xr:uid="{2AEA619D-C50E-4209-BD4F-320C48185627}"/>
    <cellStyle name="40% - Accent4 3 4" xfId="26875" xr:uid="{21D27B87-AEB6-443A-BB43-CA68426EB813}"/>
    <cellStyle name="40% - Accent4 4" xfId="270" xr:uid="{00000000-0005-0000-0000-0000FF000000}"/>
    <cellStyle name="40% - Accent4 4 2" xfId="271" xr:uid="{00000000-0005-0000-0000-000000010000}"/>
    <cellStyle name="40% - Accent4 4 2 2" xfId="26879" xr:uid="{06604F08-CCAE-45C6-8767-C995586F24BD}"/>
    <cellStyle name="40% - Accent4 4 3" xfId="272" xr:uid="{00000000-0005-0000-0000-000001010000}"/>
    <cellStyle name="40% - Accent4 4 3 2" xfId="26880" xr:uid="{EBE1186E-63C0-4862-92D3-983314969985}"/>
    <cellStyle name="40% - Accent4 4 4" xfId="26878" xr:uid="{48011470-954C-49C0-87FC-193DCEBF64BC}"/>
    <cellStyle name="40% - Accent4 5" xfId="273" xr:uid="{00000000-0005-0000-0000-000002010000}"/>
    <cellStyle name="40% - Accent4 5 2" xfId="274" xr:uid="{00000000-0005-0000-0000-000003010000}"/>
    <cellStyle name="40% - Accent4 5 3" xfId="275" xr:uid="{00000000-0005-0000-0000-000004010000}"/>
    <cellStyle name="40% - Accent4 5 4" xfId="26881" xr:uid="{B8D8DEC7-1E28-4DA9-88A9-9FD4858C96D6}"/>
    <cellStyle name="40% - Accent4 6" xfId="276" xr:uid="{00000000-0005-0000-0000-000005010000}"/>
    <cellStyle name="40% - Accent4 6 2" xfId="277" xr:uid="{00000000-0005-0000-0000-000006010000}"/>
    <cellStyle name="40% - Accent4 6 3" xfId="278" xr:uid="{00000000-0005-0000-0000-000007010000}"/>
    <cellStyle name="40% - Accent4 6 4" xfId="26882" xr:uid="{FD5DA887-F525-47BD-AC8A-6859E05DA49A}"/>
    <cellStyle name="40% - Accent4 7" xfId="279" xr:uid="{00000000-0005-0000-0000-000008010000}"/>
    <cellStyle name="40% - Accent4 7 2" xfId="26883" xr:uid="{7A4239F2-F177-4218-939B-93568682FFAE}"/>
    <cellStyle name="40% - Accent4 8" xfId="26884" xr:uid="{4A4615D8-F3B6-498B-99C5-37C6DD732F63}"/>
    <cellStyle name="40% - Accent4 9" xfId="26885" xr:uid="{C0C762FE-AAE0-4100-AE20-7A9A330D6A68}"/>
    <cellStyle name="40% - Accent5 10" xfId="26887" xr:uid="{A8EAF4FB-20A0-4C6E-866A-5883B881C387}"/>
    <cellStyle name="40% - Accent5 11" xfId="26888" xr:uid="{8EE0729C-9158-4617-8F3F-FF3E98AFEB3A}"/>
    <cellStyle name="40% - Accent5 12" xfId="26889" xr:uid="{1D25F723-E2CB-4317-B201-AD85D4F6D281}"/>
    <cellStyle name="40% - Accent5 13" xfId="26890" xr:uid="{2A02D4D9-A1FD-4F88-A8E8-2072ED731143}"/>
    <cellStyle name="40% - Accent5 14" xfId="26886" xr:uid="{60A3D307-22DA-4846-9351-23021D0092C0}"/>
    <cellStyle name="40% - Accent5 2" xfId="280" xr:uid="{00000000-0005-0000-0000-000009010000}"/>
    <cellStyle name="40% - Accent5 2 10" xfId="281" xr:uid="{00000000-0005-0000-0000-00000A010000}"/>
    <cellStyle name="40% - Accent5 2 11" xfId="282" xr:uid="{00000000-0005-0000-0000-00000B010000}"/>
    <cellStyle name="40% - Accent5 2 12" xfId="283" xr:uid="{00000000-0005-0000-0000-00000C010000}"/>
    <cellStyle name="40% - Accent5 2 13" xfId="26891" xr:uid="{96CAA502-52B9-4E97-B244-10316EAD7911}"/>
    <cellStyle name="40% - Accent5 2 2" xfId="284" xr:uid="{00000000-0005-0000-0000-00000D010000}"/>
    <cellStyle name="40% - Accent5 2 2 2" xfId="285" xr:uid="{00000000-0005-0000-0000-00000E010000}"/>
    <cellStyle name="40% - Accent5 2 2 3" xfId="26892" xr:uid="{280334C6-375C-493F-B06D-D94EFFF3BA80}"/>
    <cellStyle name="40% - Accent5 2 3" xfId="286" xr:uid="{00000000-0005-0000-0000-00000F010000}"/>
    <cellStyle name="40% - Accent5 2 3 2" xfId="26893" xr:uid="{3C8E4578-BCDD-4060-B062-2890A0E0B71A}"/>
    <cellStyle name="40% - Accent5 2 4" xfId="287" xr:uid="{00000000-0005-0000-0000-000010010000}"/>
    <cellStyle name="40% - Accent5 2 5" xfId="288" xr:uid="{00000000-0005-0000-0000-000011010000}"/>
    <cellStyle name="40% - Accent5 2 6" xfId="289" xr:uid="{00000000-0005-0000-0000-000012010000}"/>
    <cellStyle name="40% - Accent5 2 7" xfId="290" xr:uid="{00000000-0005-0000-0000-000013010000}"/>
    <cellStyle name="40% - Accent5 2 8" xfId="291" xr:uid="{00000000-0005-0000-0000-000014010000}"/>
    <cellStyle name="40% - Accent5 2 9" xfId="292" xr:uid="{00000000-0005-0000-0000-000015010000}"/>
    <cellStyle name="40% - Accent5 3" xfId="293" xr:uid="{00000000-0005-0000-0000-000016010000}"/>
    <cellStyle name="40% - Accent5 3 2" xfId="294" xr:uid="{00000000-0005-0000-0000-000017010000}"/>
    <cellStyle name="40% - Accent5 3 2 2" xfId="26895" xr:uid="{F66BA49F-BE56-4EC8-8817-DEDAB5E58EB6}"/>
    <cellStyle name="40% - Accent5 3 3" xfId="295" xr:uid="{00000000-0005-0000-0000-000018010000}"/>
    <cellStyle name="40% - Accent5 3 3 2" xfId="26896" xr:uid="{8E6CF9F6-CB18-41AC-9728-45F4D495B961}"/>
    <cellStyle name="40% - Accent5 3 4" xfId="26894" xr:uid="{65C73022-8C7C-45C4-A0E8-82F76171DEBD}"/>
    <cellStyle name="40% - Accent5 4" xfId="296" xr:uid="{00000000-0005-0000-0000-000019010000}"/>
    <cellStyle name="40% - Accent5 4 2" xfId="297" xr:uid="{00000000-0005-0000-0000-00001A010000}"/>
    <cellStyle name="40% - Accent5 4 2 2" xfId="26898" xr:uid="{5F285455-D100-496F-81F9-B2AFF08B0B22}"/>
    <cellStyle name="40% - Accent5 4 3" xfId="298" xr:uid="{00000000-0005-0000-0000-00001B010000}"/>
    <cellStyle name="40% - Accent5 4 3 2" xfId="26899" xr:uid="{5757E00E-0781-4110-86ED-9A0D8636A00A}"/>
    <cellStyle name="40% - Accent5 4 4" xfId="26897" xr:uid="{8ED94484-6AF6-41B9-B606-30DD29FF8029}"/>
    <cellStyle name="40% - Accent5 5" xfId="299" xr:uid="{00000000-0005-0000-0000-00001C010000}"/>
    <cellStyle name="40% - Accent5 5 2" xfId="300" xr:uid="{00000000-0005-0000-0000-00001D010000}"/>
    <cellStyle name="40% - Accent5 5 3" xfId="301" xr:uid="{00000000-0005-0000-0000-00001E010000}"/>
    <cellStyle name="40% - Accent5 5 4" xfId="26900" xr:uid="{ABC322ED-F641-45FB-BA09-BE495B09B99D}"/>
    <cellStyle name="40% - Accent5 6" xfId="302" xr:uid="{00000000-0005-0000-0000-00001F010000}"/>
    <cellStyle name="40% - Accent5 6 2" xfId="303" xr:uid="{00000000-0005-0000-0000-000020010000}"/>
    <cellStyle name="40% - Accent5 6 3" xfId="304" xr:uid="{00000000-0005-0000-0000-000021010000}"/>
    <cellStyle name="40% - Accent5 6 4" xfId="26901" xr:uid="{9DA56CE6-262F-47EB-897D-4E04A919E389}"/>
    <cellStyle name="40% - Accent5 7" xfId="305" xr:uid="{00000000-0005-0000-0000-000022010000}"/>
    <cellStyle name="40% - Accent5 7 2" xfId="26902" xr:uid="{D55C2B54-6A80-4DD3-8821-B577B0C49E9E}"/>
    <cellStyle name="40% - Accent5 8" xfId="26903" xr:uid="{25A86D4C-14C2-4CE8-AFAD-7773B46B58E3}"/>
    <cellStyle name="40% - Accent5 9" xfId="26904" xr:uid="{2F6A11A2-5259-4A4B-9EB1-1281F705D7E7}"/>
    <cellStyle name="40% - Accent6 10" xfId="26906" xr:uid="{A72575D3-0811-4BB1-8410-AF4D565CA76C}"/>
    <cellStyle name="40% - Accent6 11" xfId="26907" xr:uid="{F0A347AA-2141-4679-8154-6375AD2C5473}"/>
    <cellStyle name="40% - Accent6 12" xfId="26908" xr:uid="{B127D424-EE34-4CB4-A546-EA61324B7E1A}"/>
    <cellStyle name="40% - Accent6 13" xfId="26909" xr:uid="{86D7A4FC-DD6A-4572-BCF1-87BDC8BD37C8}"/>
    <cellStyle name="40% - Accent6 14" xfId="26905" xr:uid="{FAB7B217-6232-461C-871C-04D5FD7530F7}"/>
    <cellStyle name="40% - Accent6 2" xfId="306" xr:uid="{00000000-0005-0000-0000-000023010000}"/>
    <cellStyle name="40% - Accent6 2 10" xfId="307" xr:uid="{00000000-0005-0000-0000-000024010000}"/>
    <cellStyle name="40% - Accent6 2 11" xfId="308" xr:uid="{00000000-0005-0000-0000-000025010000}"/>
    <cellStyle name="40% - Accent6 2 12" xfId="309" xr:uid="{00000000-0005-0000-0000-000026010000}"/>
    <cellStyle name="40% - Accent6 2 13" xfId="26910" xr:uid="{972EB7F8-9C6A-4EF0-9A08-9F2D3702DD20}"/>
    <cellStyle name="40% - Accent6 2 2" xfId="310" xr:uid="{00000000-0005-0000-0000-000027010000}"/>
    <cellStyle name="40% - Accent6 2 2 2" xfId="311" xr:uid="{00000000-0005-0000-0000-000028010000}"/>
    <cellStyle name="40% - Accent6 2 2 3" xfId="26911" xr:uid="{49E82BD6-1C23-4B3F-9C7A-8C18129A1CDB}"/>
    <cellStyle name="40% - Accent6 2 3" xfId="312" xr:uid="{00000000-0005-0000-0000-000029010000}"/>
    <cellStyle name="40% - Accent6 2 3 2" xfId="26912" xr:uid="{58ABE024-248C-4246-B9C5-EBEAC48059FD}"/>
    <cellStyle name="40% - Accent6 2 4" xfId="313" xr:uid="{00000000-0005-0000-0000-00002A010000}"/>
    <cellStyle name="40% - Accent6 2 5" xfId="314" xr:uid="{00000000-0005-0000-0000-00002B010000}"/>
    <cellStyle name="40% - Accent6 2 6" xfId="315" xr:uid="{00000000-0005-0000-0000-00002C010000}"/>
    <cellStyle name="40% - Accent6 2 7" xfId="316" xr:uid="{00000000-0005-0000-0000-00002D010000}"/>
    <cellStyle name="40% - Accent6 2 8" xfId="317" xr:uid="{00000000-0005-0000-0000-00002E010000}"/>
    <cellStyle name="40% - Accent6 2 9" xfId="318" xr:uid="{00000000-0005-0000-0000-00002F010000}"/>
    <cellStyle name="40% - Accent6 3" xfId="319" xr:uid="{00000000-0005-0000-0000-000030010000}"/>
    <cellStyle name="40% - Accent6 3 2" xfId="320" xr:uid="{00000000-0005-0000-0000-000031010000}"/>
    <cellStyle name="40% - Accent6 3 2 2" xfId="26914" xr:uid="{CECF0BC8-9AD5-493B-8229-BB41F93BB17E}"/>
    <cellStyle name="40% - Accent6 3 3" xfId="321" xr:uid="{00000000-0005-0000-0000-000032010000}"/>
    <cellStyle name="40% - Accent6 3 3 2" xfId="26915" xr:uid="{A29FEC23-6FD6-42BC-A15A-A0A0D0F76525}"/>
    <cellStyle name="40% - Accent6 3 4" xfId="26913" xr:uid="{358EF1DF-E442-4042-BE0F-AC6931777027}"/>
    <cellStyle name="40% - Accent6 4" xfId="322" xr:uid="{00000000-0005-0000-0000-000033010000}"/>
    <cellStyle name="40% - Accent6 4 2" xfId="323" xr:uid="{00000000-0005-0000-0000-000034010000}"/>
    <cellStyle name="40% - Accent6 4 2 2" xfId="26917" xr:uid="{955DC65B-9850-44A5-942F-9891D10AE0EB}"/>
    <cellStyle name="40% - Accent6 4 3" xfId="324" xr:uid="{00000000-0005-0000-0000-000035010000}"/>
    <cellStyle name="40% - Accent6 4 3 2" xfId="26918" xr:uid="{E208BD8A-79BD-4C01-B6A9-87AFD6E69090}"/>
    <cellStyle name="40% - Accent6 4 4" xfId="26916" xr:uid="{4AA4E75D-5004-4637-8A57-B2E8F4275090}"/>
    <cellStyle name="40% - Accent6 5" xfId="325" xr:uid="{00000000-0005-0000-0000-000036010000}"/>
    <cellStyle name="40% - Accent6 5 2" xfId="326" xr:uid="{00000000-0005-0000-0000-000037010000}"/>
    <cellStyle name="40% - Accent6 5 3" xfId="327" xr:uid="{00000000-0005-0000-0000-000038010000}"/>
    <cellStyle name="40% - Accent6 5 4" xfId="26919" xr:uid="{4BDDD7FA-93EF-4615-AF01-CAFA44C91FA9}"/>
    <cellStyle name="40% - Accent6 6" xfId="328" xr:uid="{00000000-0005-0000-0000-000039010000}"/>
    <cellStyle name="40% - Accent6 6 2" xfId="329" xr:uid="{00000000-0005-0000-0000-00003A010000}"/>
    <cellStyle name="40% - Accent6 6 3" xfId="330" xr:uid="{00000000-0005-0000-0000-00003B010000}"/>
    <cellStyle name="40% - Accent6 6 4" xfId="26920" xr:uid="{8B390080-4FAA-4808-8A52-E432ED50BDB2}"/>
    <cellStyle name="40% - Accent6 7" xfId="331" xr:uid="{00000000-0005-0000-0000-00003C010000}"/>
    <cellStyle name="40% - Accent6 7 2" xfId="26921" xr:uid="{FCBE6A98-F39B-49D1-A581-1F4CBEBE2536}"/>
    <cellStyle name="40% - Accent6 8" xfId="26922" xr:uid="{598AC95E-29C1-4DB5-B8A2-F10E16F1D800}"/>
    <cellStyle name="40% - Accent6 9" xfId="26923" xr:uid="{F4ED6546-7628-4D11-952A-D574E7FF4628}"/>
    <cellStyle name="40% - Colore 1" xfId="26924" xr:uid="{B8485B2E-3ED2-42A5-8385-EB51170CB862}"/>
    <cellStyle name="40% - Colore 1 10" xfId="26925" xr:uid="{DB4B5320-2DE4-45C6-872E-1464BC6D9C24}"/>
    <cellStyle name="40% - Colore 1 11" xfId="26926" xr:uid="{A5B0CB38-66D4-4AF5-92DD-1CAF3BD8409E}"/>
    <cellStyle name="40% - Colore 1 12" xfId="26927" xr:uid="{94738895-D7F9-4408-9896-7A4A77DE7F4B}"/>
    <cellStyle name="40% - Colore 1 13" xfId="26928" xr:uid="{D9C0345E-FB77-4B71-B178-6C0F69DD7DC8}"/>
    <cellStyle name="40% - Colore 1 14" xfId="26929" xr:uid="{B92F965A-94C1-41FC-8069-07DE4B897161}"/>
    <cellStyle name="40% - Colore 1 15" xfId="26930" xr:uid="{830309F8-DC00-49BF-A067-321E79BF4B52}"/>
    <cellStyle name="40% - Colore 1 16" xfId="26931" xr:uid="{F51CBDE4-A9FE-4363-8C19-E69695B9C22D}"/>
    <cellStyle name="40% - Colore 1 17" xfId="26932" xr:uid="{9D257CE2-BD41-4670-9D0E-764272A97898}"/>
    <cellStyle name="40% - Colore 1 2" xfId="26933" xr:uid="{19E81D70-0032-4364-9080-B002656E3321}"/>
    <cellStyle name="40% - Colore 1 3" xfId="26934" xr:uid="{4E3A025A-458E-4354-A8A2-6383BE2F90F1}"/>
    <cellStyle name="40% - Colore 1 4" xfId="26935" xr:uid="{0ED3B0BB-9517-44CB-B686-E3ED716E3F49}"/>
    <cellStyle name="40% - Colore 1 5" xfId="26936" xr:uid="{45E7E1AB-4D1C-4681-B46E-0257D9E0C5F2}"/>
    <cellStyle name="40% - Colore 1 6" xfId="26937" xr:uid="{C50CBAFC-AFA8-4425-8C18-3CE0C5A8F51F}"/>
    <cellStyle name="40% - Colore 1 7" xfId="26938" xr:uid="{B60D288D-45AE-4E68-9443-AE5322554216}"/>
    <cellStyle name="40% - Colore 1 8" xfId="26939" xr:uid="{ECAED193-BF3A-4788-ADC9-B0222AA8C22D}"/>
    <cellStyle name="40% - Colore 1 9" xfId="26940" xr:uid="{8F17BE34-3375-46E9-B3CE-9C46A3EEB101}"/>
    <cellStyle name="40% - Colore 1_Display" xfId="26941" xr:uid="{DB0AAAF1-EB28-4CD1-A7C2-03300D11E5A4}"/>
    <cellStyle name="40% - Colore 2" xfId="26942" xr:uid="{25DBDD62-FFD2-4707-9139-20D241CCB599}"/>
    <cellStyle name="40% - Colore 2 10" xfId="26943" xr:uid="{F661202B-C041-4E85-BE6E-0D6DCED36C6B}"/>
    <cellStyle name="40% - Colore 2 11" xfId="26944" xr:uid="{5221FA64-5E56-4D28-8A23-D6E4F3B48234}"/>
    <cellStyle name="40% - Colore 2 12" xfId="26945" xr:uid="{7405FEF8-E885-4C24-BA9C-ED1DA6FAC171}"/>
    <cellStyle name="40% - Colore 2 13" xfId="26946" xr:uid="{01C92D14-21D8-43FD-9B12-24F928694941}"/>
    <cellStyle name="40% - Colore 2 14" xfId="26947" xr:uid="{B24ABF28-5A3B-4381-9C27-AD882CD4D48A}"/>
    <cellStyle name="40% - Colore 2 15" xfId="26948" xr:uid="{40FA725F-237D-4F42-9856-905319F48223}"/>
    <cellStyle name="40% - Colore 2 16" xfId="26949" xr:uid="{4DC36B8F-311F-4D75-B9B2-2B2E70BDA5C8}"/>
    <cellStyle name="40% - Colore 2 17" xfId="26950" xr:uid="{E04D7FC0-C4EC-4A3A-8F7D-0FFDA438D5DD}"/>
    <cellStyle name="40% - Colore 2 2" xfId="26951" xr:uid="{EB5233AC-3C49-4033-91CC-484C851842BB}"/>
    <cellStyle name="40% - Colore 2 3" xfId="26952" xr:uid="{DEBF6D41-88F7-4BD7-80EB-96A81769A1AF}"/>
    <cellStyle name="40% - Colore 2 4" xfId="26953" xr:uid="{5048ECC0-6F33-4B44-851D-9DBBEA8A50A9}"/>
    <cellStyle name="40% - Colore 2 5" xfId="26954" xr:uid="{2066BD03-D13B-49E2-B55B-D3B4E33DCA18}"/>
    <cellStyle name="40% - Colore 2 6" xfId="26955" xr:uid="{23684467-E392-448A-A069-F9C9BEC16D17}"/>
    <cellStyle name="40% - Colore 2 7" xfId="26956" xr:uid="{395EC60F-EE80-4775-BFA3-EB3264965A4C}"/>
    <cellStyle name="40% - Colore 2 8" xfId="26957" xr:uid="{561DE527-0ABC-4CC7-8508-0FA14F1DA04D}"/>
    <cellStyle name="40% - Colore 2 9" xfId="26958" xr:uid="{9141A767-E80B-4116-9FC0-7CF184639D14}"/>
    <cellStyle name="40% - Colore 2_Display" xfId="26959" xr:uid="{566A605F-2046-4A0F-9246-ACCECCB96093}"/>
    <cellStyle name="40% - Colore 3" xfId="26960" xr:uid="{9D63FF9A-D7F4-4692-997A-841DAA10AF91}"/>
    <cellStyle name="40% - Colore 3 10" xfId="26961" xr:uid="{F69C680E-FF88-4B77-8A12-A2F8258E4CDD}"/>
    <cellStyle name="40% - Colore 3 11" xfId="26962" xr:uid="{248A9240-7FD5-4B3E-8FE1-3671A3D5ADCB}"/>
    <cellStyle name="40% - Colore 3 12" xfId="26963" xr:uid="{924DFAF6-162B-4B49-B41D-835B4E40F8C7}"/>
    <cellStyle name="40% - Colore 3 13" xfId="26964" xr:uid="{91B0B097-39AD-4C30-97F6-26641FEC70E3}"/>
    <cellStyle name="40% - Colore 3 14" xfId="26965" xr:uid="{38E42B68-F000-4904-A787-F9AF19992312}"/>
    <cellStyle name="40% - Colore 3 15" xfId="26966" xr:uid="{8C72DCE0-E778-4925-8D4C-5B1B79C34519}"/>
    <cellStyle name="40% - Colore 3 16" xfId="26967" xr:uid="{83E7CA08-C445-4EA0-A25A-B174E568644B}"/>
    <cellStyle name="40% - Colore 3 17" xfId="26968" xr:uid="{88BFA571-C11D-433A-9C25-AB81340294D5}"/>
    <cellStyle name="40% - Colore 3 2" xfId="26969" xr:uid="{E482BD8C-CC7D-43EA-9142-791D0BE1E900}"/>
    <cellStyle name="40% - Colore 3 3" xfId="26970" xr:uid="{97781D1D-6B86-4F3C-A0AF-C3C466547E5C}"/>
    <cellStyle name="40% - Colore 3 4" xfId="26971" xr:uid="{98AB066D-9D85-421E-A884-5270727A6E2A}"/>
    <cellStyle name="40% - Colore 3 5" xfId="26972" xr:uid="{6856F7E1-4718-484F-B3D4-204359574049}"/>
    <cellStyle name="40% - Colore 3 6" xfId="26973" xr:uid="{15D14B75-2CCC-4037-882F-9D93828CDB34}"/>
    <cellStyle name="40% - Colore 3 7" xfId="26974" xr:uid="{D9B958BD-C901-4410-B14B-7975F5FD33BD}"/>
    <cellStyle name="40% - Colore 3 8" xfId="26975" xr:uid="{E0B3F90B-D697-47A4-900F-E3B4D7B9C34F}"/>
    <cellStyle name="40% - Colore 3 9" xfId="26976" xr:uid="{732B380B-158A-467B-979E-5C8D67169A1C}"/>
    <cellStyle name="40% - Colore 3_Display" xfId="26977" xr:uid="{18E3192D-684C-4A24-BA1A-A24EF387E234}"/>
    <cellStyle name="40% - Colore 4" xfId="26978" xr:uid="{71E33502-8F94-41E7-8DF4-FACEEC343B2F}"/>
    <cellStyle name="40% - Colore 4 10" xfId="26979" xr:uid="{B483B1AC-ED8B-4078-8616-E80330733911}"/>
    <cellStyle name="40% - Colore 4 11" xfId="26980" xr:uid="{F8202DAF-A8CB-4DA5-8D6D-B42DE1F11CE1}"/>
    <cellStyle name="40% - Colore 4 12" xfId="26981" xr:uid="{01B839AE-E30C-4EA7-B102-8E55725C3C3C}"/>
    <cellStyle name="40% - Colore 4 13" xfId="26982" xr:uid="{BE51F4DA-A092-4CD2-A97A-056A5760F20C}"/>
    <cellStyle name="40% - Colore 4 14" xfId="26983" xr:uid="{3BAD4F91-474E-4CBE-9A1B-2268921C777E}"/>
    <cellStyle name="40% - Colore 4 15" xfId="26984" xr:uid="{024789EC-CA74-45F6-87EE-CD1E7FBE8029}"/>
    <cellStyle name="40% - Colore 4 16" xfId="26985" xr:uid="{9478BA2A-864C-4E61-9503-0D44DCBA5317}"/>
    <cellStyle name="40% - Colore 4 17" xfId="26986" xr:uid="{46535935-B40D-435F-BA0E-D9138A56F6A6}"/>
    <cellStyle name="40% - Colore 4 2" xfId="26987" xr:uid="{2F69B530-1B1A-4830-998E-9FF262A8E22A}"/>
    <cellStyle name="40% - Colore 4 3" xfId="26988" xr:uid="{352C770A-A020-4AFF-98C0-532995245E78}"/>
    <cellStyle name="40% - Colore 4 4" xfId="26989" xr:uid="{274863E5-6DB6-4CCF-BE3F-5C829A60150E}"/>
    <cellStyle name="40% - Colore 4 5" xfId="26990" xr:uid="{3EF3094A-43BB-4FAA-848A-263547695DF5}"/>
    <cellStyle name="40% - Colore 4 6" xfId="26991" xr:uid="{554DC377-F79B-4194-88D9-B20A9D59C217}"/>
    <cellStyle name="40% - Colore 4 7" xfId="26992" xr:uid="{381C6D83-ECF3-4F97-ADB3-7DA33FA9FD6C}"/>
    <cellStyle name="40% - Colore 4 8" xfId="26993" xr:uid="{95D3936C-8E47-4CFF-88ED-EB2F9C636105}"/>
    <cellStyle name="40% - Colore 4 9" xfId="26994" xr:uid="{DBC03EB6-E559-4813-9AE1-18A550F47C02}"/>
    <cellStyle name="40% - Colore 4_Display" xfId="26995" xr:uid="{F18B5C63-DBED-4235-9069-7B6AF88584E8}"/>
    <cellStyle name="40% - Colore 5" xfId="26996" xr:uid="{F7929B3E-A16C-4BF1-ABA3-5CCB1DD00B1D}"/>
    <cellStyle name="40% - Colore 5 10" xfId="26997" xr:uid="{56440E64-6280-4589-B949-155573D84615}"/>
    <cellStyle name="40% - Colore 5 11" xfId="26998" xr:uid="{926E827D-F4F6-489E-86DE-305F0BA1B8AC}"/>
    <cellStyle name="40% - Colore 5 12" xfId="26999" xr:uid="{DD073EC5-0036-4B3B-BFFB-900A87337E68}"/>
    <cellStyle name="40% - Colore 5 13" xfId="27000" xr:uid="{DC33AB59-6630-4128-B34B-85F81713FD2D}"/>
    <cellStyle name="40% - Colore 5 14" xfId="27001" xr:uid="{CF22553F-80F8-43F8-AA32-A3E453E4C336}"/>
    <cellStyle name="40% - Colore 5 15" xfId="27002" xr:uid="{BD81DC70-DCB0-42B2-B3A5-18F0AF56BB52}"/>
    <cellStyle name="40% - Colore 5 16" xfId="27003" xr:uid="{CC2E6D68-D49C-4B4D-98BB-6BE5EC688A6D}"/>
    <cellStyle name="40% - Colore 5 17" xfId="27004" xr:uid="{2FCA2057-F186-4C79-A790-DAFA94B06CF3}"/>
    <cellStyle name="40% - Colore 5 2" xfId="27005" xr:uid="{C5A67796-D3A3-40EA-BB13-BE8FFA5FAFBD}"/>
    <cellStyle name="40% - Colore 5 3" xfId="27006" xr:uid="{D119F2D9-5440-4019-B0E5-D8C4E9992D45}"/>
    <cellStyle name="40% - Colore 5 4" xfId="27007" xr:uid="{9F760828-C477-4F00-83EA-633CB9F38BF7}"/>
    <cellStyle name="40% - Colore 5 5" xfId="27008" xr:uid="{1A6AB57B-D496-4AD3-BA49-E47153CAB813}"/>
    <cellStyle name="40% - Colore 5 6" xfId="27009" xr:uid="{03441C8B-2F52-4421-9977-3D7FAB6A8C85}"/>
    <cellStyle name="40% - Colore 5 7" xfId="27010" xr:uid="{8E6A374F-CE9E-4911-9446-F92908319F3C}"/>
    <cellStyle name="40% - Colore 5 8" xfId="27011" xr:uid="{731D9D82-B39C-414D-A13E-E1EEAA4BA0AE}"/>
    <cellStyle name="40% - Colore 5 9" xfId="27012" xr:uid="{B2A8A16E-3E19-4770-8BF9-FC3BCD73DAB0}"/>
    <cellStyle name="40% - Colore 5_Display" xfId="27013" xr:uid="{3FC2EA52-2443-4F24-9702-0524E1F16064}"/>
    <cellStyle name="40% - Colore 6" xfId="27014" xr:uid="{B853D75A-4023-40AF-8467-C6B664F70459}"/>
    <cellStyle name="40% - Colore 6 10" xfId="27015" xr:uid="{58B9D451-94B3-4C29-9BEB-E135BCE2B599}"/>
    <cellStyle name="40% - Colore 6 11" xfId="27016" xr:uid="{C914315F-D2DA-48BB-8668-C5B924E8DFF4}"/>
    <cellStyle name="40% - Colore 6 12" xfId="27017" xr:uid="{EA5A8FBB-2A84-4125-A92F-C34FC012786A}"/>
    <cellStyle name="40% - Colore 6 13" xfId="27018" xr:uid="{669A9D78-C92E-434C-BD77-C974CCDACB77}"/>
    <cellStyle name="40% - Colore 6 14" xfId="27019" xr:uid="{9A26896F-15F4-48A4-90CF-808A3F35895E}"/>
    <cellStyle name="40% - Colore 6 15" xfId="27020" xr:uid="{AC24EAA5-044E-4862-85D9-8D682B316683}"/>
    <cellStyle name="40% - Colore 6 16" xfId="27021" xr:uid="{1E85FD3C-4397-4230-9A07-18E399F668C9}"/>
    <cellStyle name="40% - Colore 6 17" xfId="27022" xr:uid="{A9D9234F-E230-44A9-B54C-A5B022EBDE50}"/>
    <cellStyle name="40% - Colore 6 2" xfId="27023" xr:uid="{BD0E4C71-4A07-4B51-AA4B-DA30D925EEBB}"/>
    <cellStyle name="40% - Colore 6 3" xfId="27024" xr:uid="{1522117F-28C8-4C38-B42D-07CBB9B6D665}"/>
    <cellStyle name="40% - Colore 6 4" xfId="27025" xr:uid="{146B504C-5603-499D-B1B0-A3E1872506CF}"/>
    <cellStyle name="40% - Colore 6 5" xfId="27026" xr:uid="{BF245739-0A95-4A9F-82EC-16191347134B}"/>
    <cellStyle name="40% - Colore 6 6" xfId="27027" xr:uid="{79C6976E-1A0A-4F21-A158-558B1088BACB}"/>
    <cellStyle name="40% - Colore 6 7" xfId="27028" xr:uid="{96507498-56D0-4572-8740-EC33CCB71E28}"/>
    <cellStyle name="40% - Colore 6 8" xfId="27029" xr:uid="{B8F59D01-4E17-4535-8F48-2ABDD56CEC7E}"/>
    <cellStyle name="40% - Colore 6 9" xfId="27030" xr:uid="{6FDF194C-E2B7-4F85-BAE9-9DC8B5544A10}"/>
    <cellStyle name="40% - Colore 6_Display" xfId="27031" xr:uid="{D212503E-138A-4DFE-B05C-1901B1A5B3F6}"/>
    <cellStyle name="60 % - Accent1 2" xfId="27032" xr:uid="{C33D2058-D265-4BCB-93AF-4452C4E2E33D}"/>
    <cellStyle name="60 % - Accent1 2 2" xfId="27033" xr:uid="{DEAC976B-562D-413A-84D8-9C96426A92CB}"/>
    <cellStyle name="60 % - Accent1 2 3" xfId="27034" xr:uid="{7C64C825-243D-4A08-AFB2-01040E7F5299}"/>
    <cellStyle name="60 % - Accent1 2_CONFIGURATION" xfId="27035" xr:uid="{2F7B2516-A736-4F0A-9EB3-84477AE65F7F}"/>
    <cellStyle name="60 % - Accent1 3" xfId="27036" xr:uid="{A1916B2C-9466-450D-9327-F0D169BFE092}"/>
    <cellStyle name="60 % - Accent2 2" xfId="27037" xr:uid="{C6A3751A-E4C0-4B79-9D53-23E462DAC9E3}"/>
    <cellStyle name="60 % - Accent2 2 2" xfId="27038" xr:uid="{3364399F-0B35-4908-986F-BF4EBC80E27F}"/>
    <cellStyle name="60 % - Accent2 2 3" xfId="27039" xr:uid="{AAA91598-CE05-4CFD-ABC3-B0DFE357556E}"/>
    <cellStyle name="60 % - Accent2 2_CONFIGURATION" xfId="27040" xr:uid="{D8FEBFED-75F7-46ED-AEAB-210476465ED0}"/>
    <cellStyle name="60 % - Accent2 3" xfId="27041" xr:uid="{EF68F49C-7D26-4778-989E-290E488E3E61}"/>
    <cellStyle name="60 % - Accent3 2" xfId="27042" xr:uid="{C819E257-5CB4-4282-9206-CF115931433C}"/>
    <cellStyle name="60 % - Accent3 2 2" xfId="27043" xr:uid="{403F6B12-0102-4E02-9D00-2E1761852B9D}"/>
    <cellStyle name="60 % - Accent3 2 3" xfId="27044" xr:uid="{7619DDCF-60DD-4E0D-8C59-A96E89324452}"/>
    <cellStyle name="60 % - Accent3 2_CONFIGURATION" xfId="27045" xr:uid="{E2AF814E-A0E3-4A96-87ED-E8629A70D389}"/>
    <cellStyle name="60 % - Accent3 3" xfId="27046" xr:uid="{20A7183A-4009-432A-AF42-CA12516625FC}"/>
    <cellStyle name="60 % - Accent4 2" xfId="27047" xr:uid="{BFF6A8A4-E4B4-419B-BF85-04A2B038B2F2}"/>
    <cellStyle name="60 % - Accent4 2 2" xfId="27048" xr:uid="{37D74F89-F6C5-4309-BBBA-B1D857435E4D}"/>
    <cellStyle name="60 % - Accent4 2 3" xfId="27049" xr:uid="{378E1910-48E2-4F6C-B313-2B34284F3631}"/>
    <cellStyle name="60 % - Accent4 2_CONFIGURATION" xfId="27050" xr:uid="{092A516B-DEC4-49FE-BA14-80CBF114E7EC}"/>
    <cellStyle name="60 % - Accent4 3" xfId="27051" xr:uid="{2F17B181-70D2-4F94-89B3-6EA306912551}"/>
    <cellStyle name="60 % - Accent5 2" xfId="27052" xr:uid="{1F3E8B8B-0879-4E5A-BD14-18E714A69E3E}"/>
    <cellStyle name="60 % - Accent5 2 2" xfId="27053" xr:uid="{15FF2B1F-00A1-45B1-839D-65BC770FFBCA}"/>
    <cellStyle name="60 % - Accent5 2 3" xfId="27054" xr:uid="{5AC49BE7-A70A-4F3E-9D4F-09F2E8C6329C}"/>
    <cellStyle name="60 % - Accent5 2_CONFIGURATION" xfId="27055" xr:uid="{8B2682B2-3E2D-4FD3-BB0C-3F5C93191A48}"/>
    <cellStyle name="60 % - Accent5 3" xfId="27056" xr:uid="{F97F7D04-063F-402D-983A-770C3C90ED1E}"/>
    <cellStyle name="60 % - Accent6 2" xfId="27057" xr:uid="{288E508E-7B0C-499E-8954-095B7693EB49}"/>
    <cellStyle name="60 % - Accent6 2 2" xfId="27058" xr:uid="{042D87AA-6B54-4197-9B00-4816F8C4996F}"/>
    <cellStyle name="60 % - Accent6 2 3" xfId="27059" xr:uid="{1FFA8AC9-2AD9-4026-9833-5FC409A30D68}"/>
    <cellStyle name="60 % - Accent6 2_CONFIGURATION" xfId="27060" xr:uid="{0C45CF18-6E7E-4EC3-ACF9-444E4FC12E02}"/>
    <cellStyle name="60 % - Accent6 3" xfId="27061" xr:uid="{4B920C8D-B974-4B82-8C02-88C497633821}"/>
    <cellStyle name="60% - Accent1 10" xfId="27063" xr:uid="{8169005C-5CF6-4511-B6BC-5450010FEE4E}"/>
    <cellStyle name="60% - Accent1 11" xfId="27064" xr:uid="{5290C534-719D-45DE-8473-40653B6844A7}"/>
    <cellStyle name="60% - Accent1 12" xfId="27065" xr:uid="{6D842D86-93EA-49D8-8D6E-0335AF7B9A48}"/>
    <cellStyle name="60% - Accent1 13" xfId="27066" xr:uid="{757E7EF8-8AF1-4AAC-9F4C-565B0FD15885}"/>
    <cellStyle name="60% - Accent1 14" xfId="27062" xr:uid="{09B82436-58E5-40FA-AE6D-AD563B917E5B}"/>
    <cellStyle name="60% - Accent1 2" xfId="332" xr:uid="{00000000-0005-0000-0000-00003D010000}"/>
    <cellStyle name="60% - Accent1 2 10" xfId="333" xr:uid="{00000000-0005-0000-0000-00003E010000}"/>
    <cellStyle name="60% - Accent1 2 11" xfId="334" xr:uid="{00000000-0005-0000-0000-00003F010000}"/>
    <cellStyle name="60% - Accent1 2 12" xfId="335" xr:uid="{00000000-0005-0000-0000-000040010000}"/>
    <cellStyle name="60% - Accent1 2 13" xfId="27067" xr:uid="{52123C45-0A40-41E5-B9B4-3AD6CCC2936A}"/>
    <cellStyle name="60% - Accent1 2 2" xfId="336" xr:uid="{00000000-0005-0000-0000-000041010000}"/>
    <cellStyle name="60% - Accent1 2 2 2" xfId="337" xr:uid="{00000000-0005-0000-0000-000042010000}"/>
    <cellStyle name="60% - Accent1 2 3" xfId="338" xr:uid="{00000000-0005-0000-0000-000043010000}"/>
    <cellStyle name="60% - Accent1 2 4" xfId="339" xr:uid="{00000000-0005-0000-0000-000044010000}"/>
    <cellStyle name="60% - Accent1 2 5" xfId="340" xr:uid="{00000000-0005-0000-0000-000045010000}"/>
    <cellStyle name="60% - Accent1 2 6" xfId="341" xr:uid="{00000000-0005-0000-0000-000046010000}"/>
    <cellStyle name="60% - Accent1 2 7" xfId="342" xr:uid="{00000000-0005-0000-0000-000047010000}"/>
    <cellStyle name="60% - Accent1 2 8" xfId="343" xr:uid="{00000000-0005-0000-0000-000048010000}"/>
    <cellStyle name="60% - Accent1 2 9" xfId="344" xr:uid="{00000000-0005-0000-0000-000049010000}"/>
    <cellStyle name="60% - Accent1 3" xfId="345" xr:uid="{00000000-0005-0000-0000-00004A010000}"/>
    <cellStyle name="60% - Accent1 3 2" xfId="346" xr:uid="{00000000-0005-0000-0000-00004B010000}"/>
    <cellStyle name="60% - Accent1 3 3" xfId="347" xr:uid="{00000000-0005-0000-0000-00004C010000}"/>
    <cellStyle name="60% - Accent1 3 4" xfId="27068" xr:uid="{F71F3BF2-FB23-4CD9-B1BF-3B36408B1C46}"/>
    <cellStyle name="60% - Accent1 4" xfId="348" xr:uid="{00000000-0005-0000-0000-00004D010000}"/>
    <cellStyle name="60% - Accent1 4 2" xfId="349" xr:uid="{00000000-0005-0000-0000-00004E010000}"/>
    <cellStyle name="60% - Accent1 4 3" xfId="350" xr:uid="{00000000-0005-0000-0000-00004F010000}"/>
    <cellStyle name="60% - Accent1 4 4" xfId="27069" xr:uid="{F3FCFAA6-3D38-4367-9CD0-1D8CE5B9771B}"/>
    <cellStyle name="60% - Accent1 5" xfId="351" xr:uid="{00000000-0005-0000-0000-000050010000}"/>
    <cellStyle name="60% - Accent1 5 2" xfId="352" xr:uid="{00000000-0005-0000-0000-000051010000}"/>
    <cellStyle name="60% - Accent1 5 3" xfId="353" xr:uid="{00000000-0005-0000-0000-000052010000}"/>
    <cellStyle name="60% - Accent1 5 4" xfId="27070" xr:uid="{B0FFAF5D-4539-48B8-942A-14E8656F5C3E}"/>
    <cellStyle name="60% - Accent1 6" xfId="354" xr:uid="{00000000-0005-0000-0000-000053010000}"/>
    <cellStyle name="60% - Accent1 6 2" xfId="355" xr:uid="{00000000-0005-0000-0000-000054010000}"/>
    <cellStyle name="60% - Accent1 6 3" xfId="356" xr:uid="{00000000-0005-0000-0000-000055010000}"/>
    <cellStyle name="60% - Accent1 6 4" xfId="27071" xr:uid="{AE6671FC-060E-4A23-98DF-D0B7E986C4ED}"/>
    <cellStyle name="60% - Accent1 7" xfId="357" xr:uid="{00000000-0005-0000-0000-000056010000}"/>
    <cellStyle name="60% - Accent1 7 2" xfId="27072" xr:uid="{22D5E592-40FE-4CAD-8080-0CD6C2599E55}"/>
    <cellStyle name="60% - Accent1 8" xfId="27073" xr:uid="{7FB2BC2F-8B70-46BA-B3BA-33F240266E57}"/>
    <cellStyle name="60% - Accent1 9" xfId="27074" xr:uid="{EC5967C1-D9A1-49B4-AFE3-5344B2287D2E}"/>
    <cellStyle name="60% - Accent2 10" xfId="27076" xr:uid="{DB92FDE2-E79E-44D6-B958-601274F203E3}"/>
    <cellStyle name="60% - Accent2 11" xfId="27077" xr:uid="{22A56B02-EC82-43A4-979A-9BCE87849F1D}"/>
    <cellStyle name="60% - Accent2 12" xfId="27078" xr:uid="{74DE9B35-4585-4005-AB0A-BA72FDC44B34}"/>
    <cellStyle name="60% - Accent2 13" xfId="27079" xr:uid="{73D03AFF-F11E-429D-811F-6D0FD3BFC974}"/>
    <cellStyle name="60% - Accent2 14" xfId="27075" xr:uid="{C8C3EE21-B3B7-4DE7-A978-51905BA46214}"/>
    <cellStyle name="60% - Accent2 2" xfId="358" xr:uid="{00000000-0005-0000-0000-000057010000}"/>
    <cellStyle name="60% - Accent2 2 10" xfId="359" xr:uid="{00000000-0005-0000-0000-000058010000}"/>
    <cellStyle name="60% - Accent2 2 11" xfId="360" xr:uid="{00000000-0005-0000-0000-000059010000}"/>
    <cellStyle name="60% - Accent2 2 12" xfId="361" xr:uid="{00000000-0005-0000-0000-00005A010000}"/>
    <cellStyle name="60% - Accent2 2 13" xfId="27080" xr:uid="{362E6DF8-E120-4137-8D9E-BB7EB6461D7F}"/>
    <cellStyle name="60% - Accent2 2 2" xfId="362" xr:uid="{00000000-0005-0000-0000-00005B010000}"/>
    <cellStyle name="60% - Accent2 2 2 2" xfId="363" xr:uid="{00000000-0005-0000-0000-00005C010000}"/>
    <cellStyle name="60% - Accent2 2 3" xfId="364" xr:uid="{00000000-0005-0000-0000-00005D010000}"/>
    <cellStyle name="60% - Accent2 2 4" xfId="365" xr:uid="{00000000-0005-0000-0000-00005E010000}"/>
    <cellStyle name="60% - Accent2 2 5" xfId="366" xr:uid="{00000000-0005-0000-0000-00005F010000}"/>
    <cellStyle name="60% - Accent2 2 6" xfId="367" xr:uid="{00000000-0005-0000-0000-000060010000}"/>
    <cellStyle name="60% - Accent2 2 7" xfId="368" xr:uid="{00000000-0005-0000-0000-000061010000}"/>
    <cellStyle name="60% - Accent2 2 8" xfId="369" xr:uid="{00000000-0005-0000-0000-000062010000}"/>
    <cellStyle name="60% - Accent2 2 9" xfId="370" xr:uid="{00000000-0005-0000-0000-000063010000}"/>
    <cellStyle name="60% - Accent2 3" xfId="371" xr:uid="{00000000-0005-0000-0000-000064010000}"/>
    <cellStyle name="60% - Accent2 3 2" xfId="372" xr:uid="{00000000-0005-0000-0000-000065010000}"/>
    <cellStyle name="60% - Accent2 3 3" xfId="373" xr:uid="{00000000-0005-0000-0000-000066010000}"/>
    <cellStyle name="60% - Accent2 3 4" xfId="27081" xr:uid="{297402B9-564B-43C1-9CD7-A328A66B6F13}"/>
    <cellStyle name="60% - Accent2 4" xfId="374" xr:uid="{00000000-0005-0000-0000-000067010000}"/>
    <cellStyle name="60% - Accent2 4 2" xfId="375" xr:uid="{00000000-0005-0000-0000-000068010000}"/>
    <cellStyle name="60% - Accent2 4 3" xfId="376" xr:uid="{00000000-0005-0000-0000-000069010000}"/>
    <cellStyle name="60% - Accent2 4 4" xfId="27082" xr:uid="{5A47AA22-B43F-47FC-A159-556818B1D34F}"/>
    <cellStyle name="60% - Accent2 5" xfId="377" xr:uid="{00000000-0005-0000-0000-00006A010000}"/>
    <cellStyle name="60% - Accent2 5 2" xfId="378" xr:uid="{00000000-0005-0000-0000-00006B010000}"/>
    <cellStyle name="60% - Accent2 5 3" xfId="379" xr:uid="{00000000-0005-0000-0000-00006C010000}"/>
    <cellStyle name="60% - Accent2 5 4" xfId="27083" xr:uid="{1340DB79-FAA2-43B9-B245-AA67E98F5108}"/>
    <cellStyle name="60% - Accent2 6" xfId="380" xr:uid="{00000000-0005-0000-0000-00006D010000}"/>
    <cellStyle name="60% - Accent2 6 2" xfId="381" xr:uid="{00000000-0005-0000-0000-00006E010000}"/>
    <cellStyle name="60% - Accent2 6 3" xfId="382" xr:uid="{00000000-0005-0000-0000-00006F010000}"/>
    <cellStyle name="60% - Accent2 6 4" xfId="27084" xr:uid="{1CB8D8F3-A9D4-495C-9BC9-D6EF03B6844A}"/>
    <cellStyle name="60% - Accent2 7" xfId="383" xr:uid="{00000000-0005-0000-0000-000070010000}"/>
    <cellStyle name="60% - Accent2 7 2" xfId="27085" xr:uid="{1B1662AA-F114-4BEE-8E53-4FC37F97CE39}"/>
    <cellStyle name="60% - Accent2 8" xfId="27086" xr:uid="{8322B830-D0DD-4227-B00A-5205E681636B}"/>
    <cellStyle name="60% - Accent2 9" xfId="27087" xr:uid="{C3995FEA-1821-4CB7-BBB9-A75C3DA7A694}"/>
    <cellStyle name="60% - Accent3 10" xfId="27089" xr:uid="{AF69CC22-BFA5-470B-932F-B2449C39AD7F}"/>
    <cellStyle name="60% - Accent3 11" xfId="27090" xr:uid="{ED046EA4-2125-4388-B30D-822B561A294A}"/>
    <cellStyle name="60% - Accent3 12" xfId="27091" xr:uid="{4E29C3FC-3DB3-4133-AC5A-9ED98B3F0EE1}"/>
    <cellStyle name="60% - Accent3 13" xfId="27092" xr:uid="{B689366A-D0A4-4896-B969-3834C9C24651}"/>
    <cellStyle name="60% - Accent3 14" xfId="27088" xr:uid="{0754B396-96B8-4432-A5CC-A68850E79059}"/>
    <cellStyle name="60% - Accent3 2" xfId="384" xr:uid="{00000000-0005-0000-0000-000071010000}"/>
    <cellStyle name="60% - Accent3 2 10" xfId="385" xr:uid="{00000000-0005-0000-0000-000072010000}"/>
    <cellStyle name="60% - Accent3 2 11" xfId="386" xr:uid="{00000000-0005-0000-0000-000073010000}"/>
    <cellStyle name="60% - Accent3 2 12" xfId="387" xr:uid="{00000000-0005-0000-0000-000074010000}"/>
    <cellStyle name="60% - Accent3 2 13" xfId="27093" xr:uid="{78967C3B-1D7B-4A6C-B892-288733401FFE}"/>
    <cellStyle name="60% - Accent3 2 2" xfId="388" xr:uid="{00000000-0005-0000-0000-000075010000}"/>
    <cellStyle name="60% - Accent3 2 2 2" xfId="389" xr:uid="{00000000-0005-0000-0000-000076010000}"/>
    <cellStyle name="60% - Accent3 2 3" xfId="390" xr:uid="{00000000-0005-0000-0000-000077010000}"/>
    <cellStyle name="60% - Accent3 2 4" xfId="391" xr:uid="{00000000-0005-0000-0000-000078010000}"/>
    <cellStyle name="60% - Accent3 2 5" xfId="392" xr:uid="{00000000-0005-0000-0000-000079010000}"/>
    <cellStyle name="60% - Accent3 2 6" xfId="393" xr:uid="{00000000-0005-0000-0000-00007A010000}"/>
    <cellStyle name="60% - Accent3 2 7" xfId="394" xr:uid="{00000000-0005-0000-0000-00007B010000}"/>
    <cellStyle name="60% - Accent3 2 8" xfId="395" xr:uid="{00000000-0005-0000-0000-00007C010000}"/>
    <cellStyle name="60% - Accent3 2 9" xfId="396" xr:uid="{00000000-0005-0000-0000-00007D010000}"/>
    <cellStyle name="60% - Accent3 3" xfId="397" xr:uid="{00000000-0005-0000-0000-00007E010000}"/>
    <cellStyle name="60% - Accent3 3 2" xfId="398" xr:uid="{00000000-0005-0000-0000-00007F010000}"/>
    <cellStyle name="60% - Accent3 3 3" xfId="399" xr:uid="{00000000-0005-0000-0000-000080010000}"/>
    <cellStyle name="60% - Accent3 3 4" xfId="27094" xr:uid="{5B3FFB58-A468-4659-9CB9-A4963D8FDE5F}"/>
    <cellStyle name="60% - Accent3 4" xfId="400" xr:uid="{00000000-0005-0000-0000-000081010000}"/>
    <cellStyle name="60% - Accent3 4 2" xfId="401" xr:uid="{00000000-0005-0000-0000-000082010000}"/>
    <cellStyle name="60% - Accent3 4 3" xfId="402" xr:uid="{00000000-0005-0000-0000-000083010000}"/>
    <cellStyle name="60% - Accent3 4 4" xfId="27095" xr:uid="{58790F7B-C2E4-4361-B96A-43CEC833DDED}"/>
    <cellStyle name="60% - Accent3 5" xfId="403" xr:uid="{00000000-0005-0000-0000-000084010000}"/>
    <cellStyle name="60% - Accent3 5 2" xfId="404" xr:uid="{00000000-0005-0000-0000-000085010000}"/>
    <cellStyle name="60% - Accent3 5 3" xfId="405" xr:uid="{00000000-0005-0000-0000-000086010000}"/>
    <cellStyle name="60% - Accent3 5 4" xfId="27096" xr:uid="{A6F0D215-0751-4C61-ABA8-8D2A5CC20FD6}"/>
    <cellStyle name="60% - Accent3 6" xfId="406" xr:uid="{00000000-0005-0000-0000-000087010000}"/>
    <cellStyle name="60% - Accent3 6 2" xfId="407" xr:uid="{00000000-0005-0000-0000-000088010000}"/>
    <cellStyle name="60% - Accent3 6 3" xfId="408" xr:uid="{00000000-0005-0000-0000-000089010000}"/>
    <cellStyle name="60% - Accent3 6 4" xfId="27097" xr:uid="{7E0A5B1E-A58E-4F42-8E75-86EC1ECEEF0C}"/>
    <cellStyle name="60% - Accent3 7" xfId="409" xr:uid="{00000000-0005-0000-0000-00008A010000}"/>
    <cellStyle name="60% - Accent3 7 2" xfId="27098" xr:uid="{49A41CF7-29A9-4073-ABBB-B97CC05FD3B2}"/>
    <cellStyle name="60% - Accent3 8" xfId="27099" xr:uid="{8C944EC6-C241-419E-9B27-F2EE3C0EF079}"/>
    <cellStyle name="60% - Accent3 9" xfId="27100" xr:uid="{5FA6FEB9-EEC7-4FCB-9731-24A91475E903}"/>
    <cellStyle name="60% - Accent4 10" xfId="27102" xr:uid="{39537451-3F19-44AC-B7C8-482B46665B6C}"/>
    <cellStyle name="60% - Accent4 11" xfId="27103" xr:uid="{3F2DCC6D-8D95-4FC4-B975-4BA427961D9B}"/>
    <cellStyle name="60% - Accent4 12" xfId="27104" xr:uid="{1BB546A3-4B9E-48C5-8F0E-FCED21210161}"/>
    <cellStyle name="60% - Accent4 13" xfId="27105" xr:uid="{D635000A-2827-4247-A9B2-AB523ED8DE4D}"/>
    <cellStyle name="60% - Accent4 14" xfId="27101" xr:uid="{D61838B5-CD54-4432-8181-C96DE2404FFD}"/>
    <cellStyle name="60% - Accent4 2" xfId="410" xr:uid="{00000000-0005-0000-0000-00008B010000}"/>
    <cellStyle name="60% - Accent4 2 10" xfId="411" xr:uid="{00000000-0005-0000-0000-00008C010000}"/>
    <cellStyle name="60% - Accent4 2 11" xfId="412" xr:uid="{00000000-0005-0000-0000-00008D010000}"/>
    <cellStyle name="60% - Accent4 2 12" xfId="413" xr:uid="{00000000-0005-0000-0000-00008E010000}"/>
    <cellStyle name="60% - Accent4 2 13" xfId="27106" xr:uid="{B88EEBA5-5188-402F-A8B1-C4D273662591}"/>
    <cellStyle name="60% - Accent4 2 2" xfId="414" xr:uid="{00000000-0005-0000-0000-00008F010000}"/>
    <cellStyle name="60% - Accent4 2 2 2" xfId="415" xr:uid="{00000000-0005-0000-0000-000090010000}"/>
    <cellStyle name="60% - Accent4 2 3" xfId="416" xr:uid="{00000000-0005-0000-0000-000091010000}"/>
    <cellStyle name="60% - Accent4 2 4" xfId="417" xr:uid="{00000000-0005-0000-0000-000092010000}"/>
    <cellStyle name="60% - Accent4 2 5" xfId="418" xr:uid="{00000000-0005-0000-0000-000093010000}"/>
    <cellStyle name="60% - Accent4 2 6" xfId="419" xr:uid="{00000000-0005-0000-0000-000094010000}"/>
    <cellStyle name="60% - Accent4 2 7" xfId="420" xr:uid="{00000000-0005-0000-0000-000095010000}"/>
    <cellStyle name="60% - Accent4 2 8" xfId="421" xr:uid="{00000000-0005-0000-0000-000096010000}"/>
    <cellStyle name="60% - Accent4 2 9" xfId="422" xr:uid="{00000000-0005-0000-0000-000097010000}"/>
    <cellStyle name="60% - Accent4 3" xfId="423" xr:uid="{00000000-0005-0000-0000-000098010000}"/>
    <cellStyle name="60% - Accent4 3 2" xfId="424" xr:uid="{00000000-0005-0000-0000-000099010000}"/>
    <cellStyle name="60% - Accent4 3 3" xfId="425" xr:uid="{00000000-0005-0000-0000-00009A010000}"/>
    <cellStyle name="60% - Accent4 3 4" xfId="27107" xr:uid="{E66BB780-16F4-4FCD-A2F0-F19089A06AE1}"/>
    <cellStyle name="60% - Accent4 4" xfId="426" xr:uid="{00000000-0005-0000-0000-00009B010000}"/>
    <cellStyle name="60% - Accent4 4 2" xfId="427" xr:uid="{00000000-0005-0000-0000-00009C010000}"/>
    <cellStyle name="60% - Accent4 4 3" xfId="428" xr:uid="{00000000-0005-0000-0000-00009D010000}"/>
    <cellStyle name="60% - Accent4 4 4" xfId="27108" xr:uid="{29CECABF-2A54-4892-9DD6-02A315C510C2}"/>
    <cellStyle name="60% - Accent4 5" xfId="429" xr:uid="{00000000-0005-0000-0000-00009E010000}"/>
    <cellStyle name="60% - Accent4 5 2" xfId="430" xr:uid="{00000000-0005-0000-0000-00009F010000}"/>
    <cellStyle name="60% - Accent4 5 3" xfId="431" xr:uid="{00000000-0005-0000-0000-0000A0010000}"/>
    <cellStyle name="60% - Accent4 5 4" xfId="27109" xr:uid="{AD0EE5DF-F719-4D1C-9860-325ADB67179F}"/>
    <cellStyle name="60% - Accent4 6" xfId="432" xr:uid="{00000000-0005-0000-0000-0000A1010000}"/>
    <cellStyle name="60% - Accent4 6 2" xfId="433" xr:uid="{00000000-0005-0000-0000-0000A2010000}"/>
    <cellStyle name="60% - Accent4 6 3" xfId="434" xr:uid="{00000000-0005-0000-0000-0000A3010000}"/>
    <cellStyle name="60% - Accent4 6 4" xfId="27110" xr:uid="{A7CDE9E4-F947-4830-94C5-98E616CAA831}"/>
    <cellStyle name="60% - Accent4 7" xfId="435" xr:uid="{00000000-0005-0000-0000-0000A4010000}"/>
    <cellStyle name="60% - Accent4 7 2" xfId="27111" xr:uid="{A4ADD918-9C48-4445-88F8-79D9EC1B6AA3}"/>
    <cellStyle name="60% - Accent4 8" xfId="27112" xr:uid="{B1E560C7-7CDE-4382-B9E5-0C790AE47DAD}"/>
    <cellStyle name="60% - Accent4 9" xfId="27113" xr:uid="{A33EF5A8-8480-440E-874D-88830E868867}"/>
    <cellStyle name="60% - Accent5 10" xfId="27115" xr:uid="{292F8630-01EC-4C22-A953-C0D985EAFEAC}"/>
    <cellStyle name="60% - Accent5 11" xfId="27116" xr:uid="{3B52FBB3-FFAC-4C92-B4E9-AA822457E0E1}"/>
    <cellStyle name="60% - Accent5 12" xfId="27117" xr:uid="{8DC03933-9FD3-4026-92DF-485E701DCF79}"/>
    <cellStyle name="60% - Accent5 13" xfId="27118" xr:uid="{4C566218-CFAD-41D1-9393-0352A1332875}"/>
    <cellStyle name="60% - Accent5 14" xfId="27114" xr:uid="{808914B7-5DA8-4DAE-A41A-936540AD31A9}"/>
    <cellStyle name="60% - Accent5 2" xfId="436" xr:uid="{00000000-0005-0000-0000-0000A5010000}"/>
    <cellStyle name="60% - Accent5 2 10" xfId="437" xr:uid="{00000000-0005-0000-0000-0000A6010000}"/>
    <cellStyle name="60% - Accent5 2 11" xfId="438" xr:uid="{00000000-0005-0000-0000-0000A7010000}"/>
    <cellStyle name="60% - Accent5 2 12" xfId="439" xr:uid="{00000000-0005-0000-0000-0000A8010000}"/>
    <cellStyle name="60% - Accent5 2 13" xfId="27119" xr:uid="{43B46C2F-B675-4444-A498-18F32B9627E4}"/>
    <cellStyle name="60% - Accent5 2 2" xfId="440" xr:uid="{00000000-0005-0000-0000-0000A9010000}"/>
    <cellStyle name="60% - Accent5 2 2 2" xfId="441" xr:uid="{00000000-0005-0000-0000-0000AA010000}"/>
    <cellStyle name="60% - Accent5 2 3" xfId="442" xr:uid="{00000000-0005-0000-0000-0000AB010000}"/>
    <cellStyle name="60% - Accent5 2 4" xfId="443" xr:uid="{00000000-0005-0000-0000-0000AC010000}"/>
    <cellStyle name="60% - Accent5 2 5" xfId="444" xr:uid="{00000000-0005-0000-0000-0000AD010000}"/>
    <cellStyle name="60% - Accent5 2 6" xfId="445" xr:uid="{00000000-0005-0000-0000-0000AE010000}"/>
    <cellStyle name="60% - Accent5 2 7" xfId="446" xr:uid="{00000000-0005-0000-0000-0000AF010000}"/>
    <cellStyle name="60% - Accent5 2 8" xfId="447" xr:uid="{00000000-0005-0000-0000-0000B0010000}"/>
    <cellStyle name="60% - Accent5 2 9" xfId="448" xr:uid="{00000000-0005-0000-0000-0000B1010000}"/>
    <cellStyle name="60% - Accent5 3" xfId="449" xr:uid="{00000000-0005-0000-0000-0000B2010000}"/>
    <cellStyle name="60% - Accent5 3 2" xfId="450" xr:uid="{00000000-0005-0000-0000-0000B3010000}"/>
    <cellStyle name="60% - Accent5 3 3" xfId="451" xr:uid="{00000000-0005-0000-0000-0000B4010000}"/>
    <cellStyle name="60% - Accent5 3 4" xfId="27120" xr:uid="{E61D0B7F-4375-4750-A84B-FF7BD0E200F4}"/>
    <cellStyle name="60% - Accent5 4" xfId="452" xr:uid="{00000000-0005-0000-0000-0000B5010000}"/>
    <cellStyle name="60% - Accent5 4 2" xfId="453" xr:uid="{00000000-0005-0000-0000-0000B6010000}"/>
    <cellStyle name="60% - Accent5 4 3" xfId="454" xr:uid="{00000000-0005-0000-0000-0000B7010000}"/>
    <cellStyle name="60% - Accent5 4 4" xfId="27121" xr:uid="{11A495C6-E18D-47BD-9450-00E297ADF2F7}"/>
    <cellStyle name="60% - Accent5 5" xfId="455" xr:uid="{00000000-0005-0000-0000-0000B8010000}"/>
    <cellStyle name="60% - Accent5 5 2" xfId="456" xr:uid="{00000000-0005-0000-0000-0000B9010000}"/>
    <cellStyle name="60% - Accent5 5 3" xfId="457" xr:uid="{00000000-0005-0000-0000-0000BA010000}"/>
    <cellStyle name="60% - Accent5 5 4" xfId="27122" xr:uid="{DC53F4F6-E4D2-4C34-BEB4-FAF7A5637F03}"/>
    <cellStyle name="60% - Accent5 6" xfId="458" xr:uid="{00000000-0005-0000-0000-0000BB010000}"/>
    <cellStyle name="60% - Accent5 6 2" xfId="459" xr:uid="{00000000-0005-0000-0000-0000BC010000}"/>
    <cellStyle name="60% - Accent5 6 3" xfId="460" xr:uid="{00000000-0005-0000-0000-0000BD010000}"/>
    <cellStyle name="60% - Accent5 6 4" xfId="27123" xr:uid="{5112DA7E-D7A1-4AE2-A4B7-0F7988F92D2D}"/>
    <cellStyle name="60% - Accent5 7" xfId="461" xr:uid="{00000000-0005-0000-0000-0000BE010000}"/>
    <cellStyle name="60% - Accent5 7 2" xfId="27124" xr:uid="{BB2C08CD-9AB3-4F68-B82A-AF524DDC4BA6}"/>
    <cellStyle name="60% - Accent5 8" xfId="27125" xr:uid="{C52E2099-AB51-4B97-AB16-90D55566CF79}"/>
    <cellStyle name="60% - Accent5 9" xfId="27126" xr:uid="{75FE75FB-9CEF-4B6A-A333-05027AC5761A}"/>
    <cellStyle name="60% - Accent6 10" xfId="27128" xr:uid="{6DF24629-A2C2-487B-9601-7DA3A6137EF8}"/>
    <cellStyle name="60% - Accent6 11" xfId="27129" xr:uid="{6EFD7C0F-7725-4F41-803F-C0593F731C09}"/>
    <cellStyle name="60% - Accent6 12" xfId="27130" xr:uid="{8C291356-3425-4DC2-84CD-B11C1EB60783}"/>
    <cellStyle name="60% - Accent6 13" xfId="27131" xr:uid="{A8C68C0A-F029-4232-8DAE-14C8A5111A04}"/>
    <cellStyle name="60% - Accent6 14" xfId="27127" xr:uid="{B224DE4E-1183-4141-A767-174085DDDCD2}"/>
    <cellStyle name="60% - Accent6 2" xfId="462" xr:uid="{00000000-0005-0000-0000-0000BF010000}"/>
    <cellStyle name="60% - Accent6 2 10" xfId="463" xr:uid="{00000000-0005-0000-0000-0000C0010000}"/>
    <cellStyle name="60% - Accent6 2 11" xfId="464" xr:uid="{00000000-0005-0000-0000-0000C1010000}"/>
    <cellStyle name="60% - Accent6 2 12" xfId="465" xr:uid="{00000000-0005-0000-0000-0000C2010000}"/>
    <cellStyle name="60% - Accent6 2 13" xfId="27132" xr:uid="{28A4A55C-B591-46A5-90E5-87437371B404}"/>
    <cellStyle name="60% - Accent6 2 2" xfId="466" xr:uid="{00000000-0005-0000-0000-0000C3010000}"/>
    <cellStyle name="60% - Accent6 2 2 2" xfId="467" xr:uid="{00000000-0005-0000-0000-0000C4010000}"/>
    <cellStyle name="60% - Accent6 2 3" xfId="468" xr:uid="{00000000-0005-0000-0000-0000C5010000}"/>
    <cellStyle name="60% - Accent6 2 4" xfId="469" xr:uid="{00000000-0005-0000-0000-0000C6010000}"/>
    <cellStyle name="60% - Accent6 2 5" xfId="470" xr:uid="{00000000-0005-0000-0000-0000C7010000}"/>
    <cellStyle name="60% - Accent6 2 6" xfId="471" xr:uid="{00000000-0005-0000-0000-0000C8010000}"/>
    <cellStyle name="60% - Accent6 2 7" xfId="472" xr:uid="{00000000-0005-0000-0000-0000C9010000}"/>
    <cellStyle name="60% - Accent6 2 8" xfId="473" xr:uid="{00000000-0005-0000-0000-0000CA010000}"/>
    <cellStyle name="60% - Accent6 2 9" xfId="474" xr:uid="{00000000-0005-0000-0000-0000CB010000}"/>
    <cellStyle name="60% - Accent6 3" xfId="475" xr:uid="{00000000-0005-0000-0000-0000CC010000}"/>
    <cellStyle name="60% - Accent6 3 2" xfId="476" xr:uid="{00000000-0005-0000-0000-0000CD010000}"/>
    <cellStyle name="60% - Accent6 3 3" xfId="477" xr:uid="{00000000-0005-0000-0000-0000CE010000}"/>
    <cellStyle name="60% - Accent6 3 4" xfId="27133" xr:uid="{5127E9F0-01B8-4F38-B0A4-06828A892F5A}"/>
    <cellStyle name="60% - Accent6 4" xfId="478" xr:uid="{00000000-0005-0000-0000-0000CF010000}"/>
    <cellStyle name="60% - Accent6 4 2" xfId="479" xr:uid="{00000000-0005-0000-0000-0000D0010000}"/>
    <cellStyle name="60% - Accent6 4 3" xfId="480" xr:uid="{00000000-0005-0000-0000-0000D1010000}"/>
    <cellStyle name="60% - Accent6 4 4" xfId="27134" xr:uid="{84968B9C-0B74-45AE-BCB3-ECC091E0F36F}"/>
    <cellStyle name="60% - Accent6 5" xfId="481" xr:uid="{00000000-0005-0000-0000-0000D2010000}"/>
    <cellStyle name="60% - Accent6 5 2" xfId="482" xr:uid="{00000000-0005-0000-0000-0000D3010000}"/>
    <cellStyle name="60% - Accent6 5 3" xfId="483" xr:uid="{00000000-0005-0000-0000-0000D4010000}"/>
    <cellStyle name="60% - Accent6 5 4" xfId="27135" xr:uid="{EB84D193-2462-42F7-85E3-BD45E8D2209C}"/>
    <cellStyle name="60% - Accent6 6" xfId="484" xr:uid="{00000000-0005-0000-0000-0000D5010000}"/>
    <cellStyle name="60% - Accent6 6 2" xfId="485" xr:uid="{00000000-0005-0000-0000-0000D6010000}"/>
    <cellStyle name="60% - Accent6 6 3" xfId="486" xr:uid="{00000000-0005-0000-0000-0000D7010000}"/>
    <cellStyle name="60% - Accent6 6 4" xfId="27136" xr:uid="{B0C080F5-58C4-465F-94D7-D74A1A846021}"/>
    <cellStyle name="60% - Accent6 7" xfId="487" xr:uid="{00000000-0005-0000-0000-0000D8010000}"/>
    <cellStyle name="60% - Accent6 7 2" xfId="27137" xr:uid="{409C3D2F-AF6A-44EB-BE08-3DED5D24BCCF}"/>
    <cellStyle name="60% - Accent6 8" xfId="27138" xr:uid="{5A46C677-FF41-47F0-AC59-50311728E0F0}"/>
    <cellStyle name="60% - Accent6 9" xfId="27139" xr:uid="{C7E32BBF-70A5-4828-9780-0D3616725152}"/>
    <cellStyle name="60% - Colore 1" xfId="27140" xr:uid="{3FA0D6CD-9CEC-4AC1-AF3A-E353D43DDEF5}"/>
    <cellStyle name="60% - Colore 1 10" xfId="27141" xr:uid="{0F4D7FB5-0378-42A5-9636-8EA6DDB72AEA}"/>
    <cellStyle name="60% - Colore 1 11" xfId="27142" xr:uid="{ADA8CF2B-25E5-46D5-B7FE-868E90F1EA45}"/>
    <cellStyle name="60% - Colore 1 12" xfId="27143" xr:uid="{E74D0486-4802-4260-9D59-39F5FF1CC2CF}"/>
    <cellStyle name="60% - Colore 1 13" xfId="27144" xr:uid="{8DCFF990-3B6B-4C2F-81D3-97A77A917EF0}"/>
    <cellStyle name="60% - Colore 1 14" xfId="27145" xr:uid="{B15EF1ED-31E1-4D65-A7F3-439943D3E105}"/>
    <cellStyle name="60% - Colore 1 15" xfId="27146" xr:uid="{58BF979D-C786-46B6-A443-5EDB6F3150F1}"/>
    <cellStyle name="60% - Colore 1 16" xfId="27147" xr:uid="{3AA392D0-F117-4296-B682-75D90D330D5E}"/>
    <cellStyle name="60% - Colore 1 17" xfId="27148" xr:uid="{1AD4720C-3014-493B-B70B-BF601BE25A75}"/>
    <cellStyle name="60% - Colore 1 2" xfId="27149" xr:uid="{8CC2F5AF-A6DD-4FCF-8DC5-5842ABC71EDA}"/>
    <cellStyle name="60% - Colore 1 3" xfId="27150" xr:uid="{2FE2CD2B-37A6-4CDA-9A28-F77CA139D529}"/>
    <cellStyle name="60% - Colore 1 4" xfId="27151" xr:uid="{7193DD6D-661A-4EB4-A511-85604BA29CD9}"/>
    <cellStyle name="60% - Colore 1 5" xfId="27152" xr:uid="{1F6701E8-888E-472B-83B6-3374F6BBDC19}"/>
    <cellStyle name="60% - Colore 1 6" xfId="27153" xr:uid="{45B14DFE-6422-4A1B-B3DB-1CF50D3AF7E9}"/>
    <cellStyle name="60% - Colore 1 7" xfId="27154" xr:uid="{A6FE7753-1BDA-4C77-840A-7D784994B7F4}"/>
    <cellStyle name="60% - Colore 1 8" xfId="27155" xr:uid="{4D53E624-8824-4CA7-84F9-773640A51715}"/>
    <cellStyle name="60% - Colore 1 9" xfId="27156" xr:uid="{58056EAE-ED77-484D-B271-119EBA310FA3}"/>
    <cellStyle name="60% - Colore 1_Display" xfId="27157" xr:uid="{9085FBE2-9B93-43A5-86E0-1EBE85397301}"/>
    <cellStyle name="60% - Colore 2" xfId="27158" xr:uid="{B753BEA4-9968-4EE6-9354-19D4300D1186}"/>
    <cellStyle name="60% - Colore 2 10" xfId="27159" xr:uid="{8AAD41D4-9586-404B-A59E-597EEE12B63A}"/>
    <cellStyle name="60% - Colore 2 11" xfId="27160" xr:uid="{6516143B-6646-46C2-97D3-AF336A77C065}"/>
    <cellStyle name="60% - Colore 2 12" xfId="27161" xr:uid="{6ABADD9D-2B4B-4F0A-A4D8-76944B585A57}"/>
    <cellStyle name="60% - Colore 2 13" xfId="27162" xr:uid="{0C858C72-ECB7-4DB7-84D6-949072E825B4}"/>
    <cellStyle name="60% - Colore 2 14" xfId="27163" xr:uid="{CDD37ABD-2790-434D-B576-B6E107976F5D}"/>
    <cellStyle name="60% - Colore 2 15" xfId="27164" xr:uid="{9019C5EE-7E52-44A3-B18C-312835886281}"/>
    <cellStyle name="60% - Colore 2 16" xfId="27165" xr:uid="{3D1F014C-58B1-4017-89D8-FFC769942DF6}"/>
    <cellStyle name="60% - Colore 2 17" xfId="27166" xr:uid="{0136C546-B68C-44AB-B3B8-0EB1C0EEFC3E}"/>
    <cellStyle name="60% - Colore 2 2" xfId="27167" xr:uid="{3C39CA93-9EB0-4D0A-A65D-4673A1B65518}"/>
    <cellStyle name="60% - Colore 2 3" xfId="27168" xr:uid="{3CED1B41-DFDF-4193-A4BC-6FCC2E27B096}"/>
    <cellStyle name="60% - Colore 2 4" xfId="27169" xr:uid="{4FAED861-B01F-4416-9456-B0BB5D85BCA6}"/>
    <cellStyle name="60% - Colore 2 5" xfId="27170" xr:uid="{9730830F-AA0D-4330-9B4F-DFBF27A2C8AB}"/>
    <cellStyle name="60% - Colore 2 6" xfId="27171" xr:uid="{117340B3-C6EF-4402-A41B-250EF75F6418}"/>
    <cellStyle name="60% - Colore 2 7" xfId="27172" xr:uid="{DBE49D70-6115-477E-A7A0-A363B03C1642}"/>
    <cellStyle name="60% - Colore 2 8" xfId="27173" xr:uid="{C1A28722-5BDD-4425-9D1A-390D03FCC37F}"/>
    <cellStyle name="60% - Colore 2 9" xfId="27174" xr:uid="{36E4C4B9-2778-44D0-A13C-A74FFD3D75C1}"/>
    <cellStyle name="60% - Colore 2_Display" xfId="27175" xr:uid="{AFD06868-F046-4B2C-B9EE-D9853A3B4C69}"/>
    <cellStyle name="60% - Colore 3" xfId="27176" xr:uid="{CB705D4D-1033-42BB-8D77-24FE5D4E030D}"/>
    <cellStyle name="60% - Colore 3 10" xfId="27177" xr:uid="{C7E6E4AB-41C8-4248-A5E2-7969A339CD26}"/>
    <cellStyle name="60% - Colore 3 11" xfId="27178" xr:uid="{8061C00B-F758-439D-8B8F-FCAF634707D6}"/>
    <cellStyle name="60% - Colore 3 12" xfId="27179" xr:uid="{2BBB8335-98B4-4715-A9C2-0F0DBFBEC304}"/>
    <cellStyle name="60% - Colore 3 13" xfId="27180" xr:uid="{5B050C99-C94A-4DBF-AA6A-B51C563AC6D0}"/>
    <cellStyle name="60% - Colore 3 14" xfId="27181" xr:uid="{1EEC12DF-948D-4DE5-BCA2-4D6CC1F59D3C}"/>
    <cellStyle name="60% - Colore 3 15" xfId="27182" xr:uid="{BE0F1F45-E8E0-4128-A10E-CDEABC5C257D}"/>
    <cellStyle name="60% - Colore 3 16" xfId="27183" xr:uid="{DE9E7AB6-D6A1-4C70-BFDE-2A21A3AD0D0E}"/>
    <cellStyle name="60% - Colore 3 17" xfId="27184" xr:uid="{B282960E-FF88-415C-AD96-7CF1BFAFDF50}"/>
    <cellStyle name="60% - Colore 3 2" xfId="27185" xr:uid="{EC8A5D5B-05D2-4822-824E-A9241D243E51}"/>
    <cellStyle name="60% - Colore 3 3" xfId="27186" xr:uid="{90B6F52E-C3D8-4CCB-A5D1-5ED00334FE85}"/>
    <cellStyle name="60% - Colore 3 4" xfId="27187" xr:uid="{7F6EEF41-CC22-4646-8FB6-690B5469449F}"/>
    <cellStyle name="60% - Colore 3 5" xfId="27188" xr:uid="{8CBBF94C-5392-4CE0-9971-E9724A46A47F}"/>
    <cellStyle name="60% - Colore 3 6" xfId="27189" xr:uid="{00B0E6B0-275F-429C-914F-EB07CC51DE6C}"/>
    <cellStyle name="60% - Colore 3 7" xfId="27190" xr:uid="{2BF077D2-4973-451A-A0C8-BF9A1C33B206}"/>
    <cellStyle name="60% - Colore 3 8" xfId="27191" xr:uid="{DE755340-852E-4D61-A6F5-A5B876101677}"/>
    <cellStyle name="60% - Colore 3 9" xfId="27192" xr:uid="{9BEF486E-8686-4907-8191-0B2315407326}"/>
    <cellStyle name="60% - Colore 3_Display" xfId="27193" xr:uid="{F88328D7-3DA2-4D66-9E4E-FC2847EF02C5}"/>
    <cellStyle name="60% - Colore 4" xfId="27194" xr:uid="{C966B687-6F4D-4D44-96B1-526E46B00357}"/>
    <cellStyle name="60% - Colore 4 10" xfId="27195" xr:uid="{E0EE19E3-CB5C-432E-A19B-999A35DC7BDF}"/>
    <cellStyle name="60% - Colore 4 11" xfId="27196" xr:uid="{1552AAF0-702D-47DF-813F-A2EF79270513}"/>
    <cellStyle name="60% - Colore 4 12" xfId="27197" xr:uid="{BC01D526-F764-4B6A-8BDC-4F4B2F878ECA}"/>
    <cellStyle name="60% - Colore 4 13" xfId="27198" xr:uid="{C15027B5-5664-42EB-89AF-AAD6057E2B26}"/>
    <cellStyle name="60% - Colore 4 14" xfId="27199" xr:uid="{968B118E-CAC8-482F-B3A6-3B8A13C80433}"/>
    <cellStyle name="60% - Colore 4 15" xfId="27200" xr:uid="{9689505A-D4F4-43BC-AEDB-F114B244501E}"/>
    <cellStyle name="60% - Colore 4 16" xfId="27201" xr:uid="{81F40B84-A703-4A49-AAD8-DE021069C8BD}"/>
    <cellStyle name="60% - Colore 4 17" xfId="27202" xr:uid="{D6EDD829-F835-4FC7-AC2E-B5E2FFDED465}"/>
    <cellStyle name="60% - Colore 4 2" xfId="27203" xr:uid="{9A7536D2-2D58-4F87-A56D-6445F9C64AE4}"/>
    <cellStyle name="60% - Colore 4 3" xfId="27204" xr:uid="{B455D9A0-D392-44EE-80B8-954CD40C852E}"/>
    <cellStyle name="60% - Colore 4 4" xfId="27205" xr:uid="{62DF19D7-60D2-4B32-915A-7DE3BC393A67}"/>
    <cellStyle name="60% - Colore 4 5" xfId="27206" xr:uid="{7ED1AA85-7CB5-40AC-B360-8852FA85DF7A}"/>
    <cellStyle name="60% - Colore 4 6" xfId="27207" xr:uid="{2194D820-7AAE-4E8F-BFB5-324EF88D6BF1}"/>
    <cellStyle name="60% - Colore 4 7" xfId="27208" xr:uid="{61FC9237-B7E6-437D-9AC9-0BE002D3F280}"/>
    <cellStyle name="60% - Colore 4 8" xfId="27209" xr:uid="{6B40BE72-CC47-4FB4-9613-19C7685A0BEA}"/>
    <cellStyle name="60% - Colore 4 9" xfId="27210" xr:uid="{9760DFCA-BAFA-44E3-AE06-AD329EDDE060}"/>
    <cellStyle name="60% - Colore 4_Display" xfId="27211" xr:uid="{D614624C-452C-4C2E-BDA7-948B11178C58}"/>
    <cellStyle name="60% - Colore 5" xfId="27212" xr:uid="{57F4789B-E44A-44FB-8EFF-E61E07320D1F}"/>
    <cellStyle name="60% - Colore 5 10" xfId="27213" xr:uid="{4F5E60E8-61BC-4328-961E-30B5E41BFA3E}"/>
    <cellStyle name="60% - Colore 5 11" xfId="27214" xr:uid="{D1213B41-3E6E-4ED3-9853-2DFD170A68FB}"/>
    <cellStyle name="60% - Colore 5 12" xfId="27215" xr:uid="{C80F2598-7A98-4F6D-B608-384B3830FA1C}"/>
    <cellStyle name="60% - Colore 5 13" xfId="27216" xr:uid="{47893E05-0705-452E-B3A7-E08F1791BE2B}"/>
    <cellStyle name="60% - Colore 5 14" xfId="27217" xr:uid="{5475E39C-C539-4ABF-8294-D90444EAC6E2}"/>
    <cellStyle name="60% - Colore 5 15" xfId="27218" xr:uid="{3883A1A5-D788-4867-A9F5-7C66722B797B}"/>
    <cellStyle name="60% - Colore 5 16" xfId="27219" xr:uid="{322AD9A4-3E78-4CCD-8BBE-20DA738220F5}"/>
    <cellStyle name="60% - Colore 5 17" xfId="27220" xr:uid="{6153951F-EC3E-4375-8F87-E9F878E14169}"/>
    <cellStyle name="60% - Colore 5 2" xfId="27221" xr:uid="{909C2AC5-7E2C-4E4C-B57E-8213456222A9}"/>
    <cellStyle name="60% - Colore 5 3" xfId="27222" xr:uid="{1B977C53-3C8B-44BF-8744-4FC5E45EF336}"/>
    <cellStyle name="60% - Colore 5 4" xfId="27223" xr:uid="{208276EC-091B-4777-8F31-801E72096AD5}"/>
    <cellStyle name="60% - Colore 5 5" xfId="27224" xr:uid="{C0E7CE12-423E-41ED-8118-626F5290F33B}"/>
    <cellStyle name="60% - Colore 5 6" xfId="27225" xr:uid="{60CF72CC-CDC9-4E1E-8C89-D81AC32C16E1}"/>
    <cellStyle name="60% - Colore 5 7" xfId="27226" xr:uid="{4890E9B6-00D0-4A93-83B2-0ED9C78C3684}"/>
    <cellStyle name="60% - Colore 5 8" xfId="27227" xr:uid="{9371D5FF-3CD1-4F81-BFBC-43C66D1C27E6}"/>
    <cellStyle name="60% - Colore 5 9" xfId="27228" xr:uid="{3E2AFE93-0F3E-4592-915B-0B3C3F8158C0}"/>
    <cellStyle name="60% - Colore 5_Display" xfId="27229" xr:uid="{69B8802D-AA7C-4F61-8710-2ACB3CFFE484}"/>
    <cellStyle name="60% - Colore 6" xfId="27230" xr:uid="{54865271-E582-4A42-B2CB-9F0517C87E2B}"/>
    <cellStyle name="60% - Colore 6 10" xfId="27231" xr:uid="{DBE95B40-0C23-4BE2-BC1D-12FE41CBCDFF}"/>
    <cellStyle name="60% - Colore 6 11" xfId="27232" xr:uid="{40A8AFD2-00F6-451F-8709-6AD0831F54F3}"/>
    <cellStyle name="60% - Colore 6 12" xfId="27233" xr:uid="{9A6513B8-418F-413A-980A-932FEEEC97B5}"/>
    <cellStyle name="60% - Colore 6 13" xfId="27234" xr:uid="{FDDAF16C-6549-481F-BCCA-3A52C54EA467}"/>
    <cellStyle name="60% - Colore 6 14" xfId="27235" xr:uid="{620C74ED-9F8A-4046-818C-0C3DB54A5C6B}"/>
    <cellStyle name="60% - Colore 6 15" xfId="27236" xr:uid="{E501A57D-E314-4AA0-900E-94B75F71144F}"/>
    <cellStyle name="60% - Colore 6 16" xfId="27237" xr:uid="{87D5DF42-5F72-46FE-80D6-B4F504C46CBC}"/>
    <cellStyle name="60% - Colore 6 17" xfId="27238" xr:uid="{6A2372E5-1A55-438C-93EB-9E81A9DCB60E}"/>
    <cellStyle name="60% - Colore 6 2" xfId="27239" xr:uid="{4D7AA122-6C1F-4116-B461-DDD58987B9EA}"/>
    <cellStyle name="60% - Colore 6 3" xfId="27240" xr:uid="{D7E04427-A8DE-4D25-863D-62001D2D8617}"/>
    <cellStyle name="60% - Colore 6 4" xfId="27241" xr:uid="{63A74902-DAEA-4B4A-B993-9359B854AD93}"/>
    <cellStyle name="60% - Colore 6 5" xfId="27242" xr:uid="{FC138523-1317-4113-B903-D1406628DF35}"/>
    <cellStyle name="60% - Colore 6 6" xfId="27243" xr:uid="{75FA8773-CEC8-41F5-839C-C2C29379C06D}"/>
    <cellStyle name="60% - Colore 6 7" xfId="27244" xr:uid="{19412ABD-0AE5-44F4-B9BB-2D86BC1D3FBA}"/>
    <cellStyle name="60% - Colore 6 8" xfId="27245" xr:uid="{EF7812E8-93FB-453C-A80E-C87F895056FF}"/>
    <cellStyle name="60% - Colore 6 9" xfId="27246" xr:uid="{4B68D256-1FCD-419F-969A-B289C112F629}"/>
    <cellStyle name="60% - Colore 6_Display" xfId="27247" xr:uid="{3E28972C-7C4B-4C35-BE50-1F03E215905F}"/>
    <cellStyle name="_x001c_À " xfId="27248" xr:uid="{FA6C4DAC-B018-4729-8514-46A8C06859DB}"/>
    <cellStyle name="_x001c_À  2" xfId="27249" xr:uid="{8C99AF56-BDC1-4102-9A74-726A3BB06F5B}"/>
    <cellStyle name="A_Cacher" xfId="27250" xr:uid="{C130950E-D388-4ABD-A128-452FD588713E}"/>
    <cellStyle name="ac" xfId="27251" xr:uid="{FEF0EEB0-9607-4697-BC10-5A849A2C4091}"/>
    <cellStyle name="ac 2" xfId="27252" xr:uid="{A7178759-417C-47C6-802B-4750895BEC08}"/>
    <cellStyle name="Accent1 - 20%" xfId="488" xr:uid="{00000000-0005-0000-0000-0000D9010000}"/>
    <cellStyle name="Accent1 - 40%" xfId="489" xr:uid="{00000000-0005-0000-0000-0000DA010000}"/>
    <cellStyle name="Accent1 - 60%" xfId="490" xr:uid="{00000000-0005-0000-0000-0000DB010000}"/>
    <cellStyle name="Accent1 10" xfId="27253" xr:uid="{5D7539AC-79AD-4CBE-A445-A807009AD71F}"/>
    <cellStyle name="Accent1 11" xfId="27254" xr:uid="{967F450D-9073-4B68-91CC-5D9C1E9514C0}"/>
    <cellStyle name="Accent1 12" xfId="27255" xr:uid="{B5F61C6E-1367-442B-80BB-F37B80651BD6}"/>
    <cellStyle name="Accent1 13" xfId="27256" xr:uid="{B305401D-F486-4AD0-A6F7-B1F76FCEFEC6}"/>
    <cellStyle name="Accent1 14" xfId="27257" xr:uid="{63BC9119-4F09-4DCB-8031-FF2D115C6DFE}"/>
    <cellStyle name="Accent1 2" xfId="491" xr:uid="{00000000-0005-0000-0000-0000DC010000}"/>
    <cellStyle name="Accent1 2 10" xfId="492" xr:uid="{00000000-0005-0000-0000-0000DD010000}"/>
    <cellStyle name="Accent1 2 11" xfId="493" xr:uid="{00000000-0005-0000-0000-0000DE010000}"/>
    <cellStyle name="Accent1 2 12" xfId="494" xr:uid="{00000000-0005-0000-0000-0000DF010000}"/>
    <cellStyle name="Accent1 2 2" xfId="495" xr:uid="{00000000-0005-0000-0000-0000E0010000}"/>
    <cellStyle name="Accent1 2 2 2" xfId="496" xr:uid="{00000000-0005-0000-0000-0000E1010000}"/>
    <cellStyle name="Accent1 2 2 3" xfId="27258" xr:uid="{8E08DA12-540F-4CA0-A261-DA8C245A8D79}"/>
    <cellStyle name="Accent1 2 3" xfId="497" xr:uid="{00000000-0005-0000-0000-0000E2010000}"/>
    <cellStyle name="Accent1 2 3 2" xfId="27259" xr:uid="{DF38607F-EEA1-4E5A-94AB-ADA8485C1AC4}"/>
    <cellStyle name="Accent1 2 4" xfId="498" xr:uid="{00000000-0005-0000-0000-0000E3010000}"/>
    <cellStyle name="Accent1 2 5" xfId="499" xr:uid="{00000000-0005-0000-0000-0000E4010000}"/>
    <cellStyle name="Accent1 2 6" xfId="500" xr:uid="{00000000-0005-0000-0000-0000E5010000}"/>
    <cellStyle name="Accent1 2 7" xfId="501" xr:uid="{00000000-0005-0000-0000-0000E6010000}"/>
    <cellStyle name="Accent1 2 8" xfId="502" xr:uid="{00000000-0005-0000-0000-0000E7010000}"/>
    <cellStyle name="Accent1 2 9" xfId="503" xr:uid="{00000000-0005-0000-0000-0000E8010000}"/>
    <cellStyle name="Accent1 2_CONFIGURATION" xfId="27260" xr:uid="{3F75CBF2-6416-4D41-A323-8F6883E8DA2A}"/>
    <cellStyle name="Accent1 3" xfId="504" xr:uid="{00000000-0005-0000-0000-0000E9010000}"/>
    <cellStyle name="Accent1 3 2" xfId="505" xr:uid="{00000000-0005-0000-0000-0000EA010000}"/>
    <cellStyle name="Accent1 3 3" xfId="506" xr:uid="{00000000-0005-0000-0000-0000EB010000}"/>
    <cellStyle name="Accent1 3 4" xfId="27261" xr:uid="{540E3641-FE1F-492D-9E62-ABE8EB217600}"/>
    <cellStyle name="Accent1 4" xfId="507" xr:uid="{00000000-0005-0000-0000-0000EC010000}"/>
    <cellStyle name="Accent1 4 2" xfId="508" xr:uid="{00000000-0005-0000-0000-0000ED010000}"/>
    <cellStyle name="Accent1 4 3" xfId="509" xr:uid="{00000000-0005-0000-0000-0000EE010000}"/>
    <cellStyle name="Accent1 4 4" xfId="27262" xr:uid="{B4238053-E78F-4354-8E27-792002C73630}"/>
    <cellStyle name="Accent1 5" xfId="510" xr:uid="{00000000-0005-0000-0000-0000EF010000}"/>
    <cellStyle name="Accent1 5 2" xfId="511" xr:uid="{00000000-0005-0000-0000-0000F0010000}"/>
    <cellStyle name="Accent1 5 3" xfId="512" xr:uid="{00000000-0005-0000-0000-0000F1010000}"/>
    <cellStyle name="Accent1 5 4" xfId="27263" xr:uid="{1EBE892E-C16A-4C2A-8282-2D7B96EFB389}"/>
    <cellStyle name="Accent1 6" xfId="513" xr:uid="{00000000-0005-0000-0000-0000F2010000}"/>
    <cellStyle name="Accent1 6 2" xfId="514" xr:uid="{00000000-0005-0000-0000-0000F3010000}"/>
    <cellStyle name="Accent1 6 3" xfId="515" xr:uid="{00000000-0005-0000-0000-0000F4010000}"/>
    <cellStyle name="Accent1 6 4" xfId="27264" xr:uid="{38CE9F4E-141F-435C-817C-24FCF47B11E0}"/>
    <cellStyle name="Accent1 7" xfId="516" xr:uid="{00000000-0005-0000-0000-0000F5010000}"/>
    <cellStyle name="Accent1 7 2" xfId="27265" xr:uid="{758AE375-02A7-47A5-8599-6A7E6E5CD6D9}"/>
    <cellStyle name="Accent1 8" xfId="517" xr:uid="{00000000-0005-0000-0000-0000F6010000}"/>
    <cellStyle name="Accent1 8 2" xfId="27266" xr:uid="{6A029361-B9C8-4335-8979-A35AA1366DD3}"/>
    <cellStyle name="Accent1 9" xfId="518" xr:uid="{00000000-0005-0000-0000-0000F7010000}"/>
    <cellStyle name="Accent1 9 2" xfId="27267" xr:uid="{05A9CD82-777D-46BA-B35A-3BE2FD7718F2}"/>
    <cellStyle name="Accent2 - 20%" xfId="519" xr:uid="{00000000-0005-0000-0000-0000F8010000}"/>
    <cellStyle name="Accent2 - 40%" xfId="520" xr:uid="{00000000-0005-0000-0000-0000F9010000}"/>
    <cellStyle name="Accent2 - 60%" xfId="521" xr:uid="{00000000-0005-0000-0000-0000FA010000}"/>
    <cellStyle name="Accent2 10" xfId="27268" xr:uid="{ACEC897A-811C-4FF2-A043-A2CE32E278A9}"/>
    <cellStyle name="Accent2 11" xfId="27269" xr:uid="{3BCFC84B-A0E2-4250-97BA-27B00FE9AA2E}"/>
    <cellStyle name="Accent2 12" xfId="27270" xr:uid="{B8CE1B20-A0DF-43EA-B2FD-A0D0D68A599F}"/>
    <cellStyle name="Accent2 13" xfId="27271" xr:uid="{E8C6E921-3787-432D-83DF-E9E90277B343}"/>
    <cellStyle name="Accent2 14" xfId="27272" xr:uid="{1039CB93-7586-4210-AC2B-BDD0BA2081F6}"/>
    <cellStyle name="Accent2 2" xfId="522" xr:uid="{00000000-0005-0000-0000-0000FB010000}"/>
    <cellStyle name="Accent2 2 10" xfId="523" xr:uid="{00000000-0005-0000-0000-0000FC010000}"/>
    <cellStyle name="Accent2 2 11" xfId="524" xr:uid="{00000000-0005-0000-0000-0000FD010000}"/>
    <cellStyle name="Accent2 2 12" xfId="525" xr:uid="{00000000-0005-0000-0000-0000FE010000}"/>
    <cellStyle name="Accent2 2 2" xfId="526" xr:uid="{00000000-0005-0000-0000-0000FF010000}"/>
    <cellStyle name="Accent2 2 2 2" xfId="527" xr:uid="{00000000-0005-0000-0000-000000020000}"/>
    <cellStyle name="Accent2 2 2 3" xfId="27273" xr:uid="{22156C76-4B2C-4C7D-8E11-73B840E4ACC9}"/>
    <cellStyle name="Accent2 2 3" xfId="528" xr:uid="{00000000-0005-0000-0000-000001020000}"/>
    <cellStyle name="Accent2 2 3 2" xfId="27274" xr:uid="{3DB4420F-24CB-4CD9-A5ED-BF057224A52E}"/>
    <cellStyle name="Accent2 2 4" xfId="529" xr:uid="{00000000-0005-0000-0000-000002020000}"/>
    <cellStyle name="Accent2 2 5" xfId="530" xr:uid="{00000000-0005-0000-0000-000003020000}"/>
    <cellStyle name="Accent2 2 6" xfId="531" xr:uid="{00000000-0005-0000-0000-000004020000}"/>
    <cellStyle name="Accent2 2 7" xfId="532" xr:uid="{00000000-0005-0000-0000-000005020000}"/>
    <cellStyle name="Accent2 2 8" xfId="533" xr:uid="{00000000-0005-0000-0000-000006020000}"/>
    <cellStyle name="Accent2 2 9" xfId="534" xr:uid="{00000000-0005-0000-0000-000007020000}"/>
    <cellStyle name="Accent2 2_CONFIGURATION" xfId="27275" xr:uid="{2E9BA20E-F836-4CAD-A2B2-8E673DD359B6}"/>
    <cellStyle name="Accent2 3" xfId="535" xr:uid="{00000000-0005-0000-0000-000008020000}"/>
    <cellStyle name="Accent2 3 2" xfId="536" xr:uid="{00000000-0005-0000-0000-000009020000}"/>
    <cellStyle name="Accent2 3 3" xfId="537" xr:uid="{00000000-0005-0000-0000-00000A020000}"/>
    <cellStyle name="Accent2 3 4" xfId="27276" xr:uid="{BB68FB7A-814B-4571-84CF-F9F93DC67DEF}"/>
    <cellStyle name="Accent2 4" xfId="538" xr:uid="{00000000-0005-0000-0000-00000B020000}"/>
    <cellStyle name="Accent2 4 2" xfId="539" xr:uid="{00000000-0005-0000-0000-00000C020000}"/>
    <cellStyle name="Accent2 4 3" xfId="540" xr:uid="{00000000-0005-0000-0000-00000D020000}"/>
    <cellStyle name="Accent2 4 4" xfId="27277" xr:uid="{9AB8B9E8-4948-4D33-B1CC-C968904DE6D3}"/>
    <cellStyle name="Accent2 5" xfId="541" xr:uid="{00000000-0005-0000-0000-00000E020000}"/>
    <cellStyle name="Accent2 5 2" xfId="542" xr:uid="{00000000-0005-0000-0000-00000F020000}"/>
    <cellStyle name="Accent2 5 3" xfId="543" xr:uid="{00000000-0005-0000-0000-000010020000}"/>
    <cellStyle name="Accent2 5 4" xfId="27278" xr:uid="{4D31D989-1041-407B-87FB-ACD4F272F47D}"/>
    <cellStyle name="Accent2 6" xfId="544" xr:uid="{00000000-0005-0000-0000-000011020000}"/>
    <cellStyle name="Accent2 6 2" xfId="545" xr:uid="{00000000-0005-0000-0000-000012020000}"/>
    <cellStyle name="Accent2 6 3" xfId="546" xr:uid="{00000000-0005-0000-0000-000013020000}"/>
    <cellStyle name="Accent2 6 4" xfId="27279" xr:uid="{E2487AEB-3844-4B6D-93A4-363F8664DE57}"/>
    <cellStyle name="Accent2 7" xfId="547" xr:uid="{00000000-0005-0000-0000-000014020000}"/>
    <cellStyle name="Accent2 7 2" xfId="27280" xr:uid="{E3B62A89-BA18-4047-B72C-233C18DB9054}"/>
    <cellStyle name="Accent2 8" xfId="548" xr:uid="{00000000-0005-0000-0000-000015020000}"/>
    <cellStyle name="Accent2 8 2" xfId="27281" xr:uid="{8F55F271-E69E-40B9-8A4C-0ABF0D524BFF}"/>
    <cellStyle name="Accent2 9" xfId="549" xr:uid="{00000000-0005-0000-0000-000016020000}"/>
    <cellStyle name="Accent2 9 2" xfId="27282" xr:uid="{0AC04568-13B3-4E66-B8D2-C38F016EBCA8}"/>
    <cellStyle name="Accent3 - 20%" xfId="550" xr:uid="{00000000-0005-0000-0000-000017020000}"/>
    <cellStyle name="Accent3 - 40%" xfId="551" xr:uid="{00000000-0005-0000-0000-000018020000}"/>
    <cellStyle name="Accent3 - 60%" xfId="552" xr:uid="{00000000-0005-0000-0000-000019020000}"/>
    <cellStyle name="Accent3 10" xfId="27283" xr:uid="{4112D5D2-FE30-44FA-94DB-FB9B842801C2}"/>
    <cellStyle name="Accent3 11" xfId="27284" xr:uid="{C00DE67A-2571-42E5-BF3F-C59596F3459C}"/>
    <cellStyle name="Accent3 12" xfId="27285" xr:uid="{45F504F0-C960-46D8-A1DA-81D9A5D71322}"/>
    <cellStyle name="Accent3 13" xfId="27286" xr:uid="{2D8C7B48-E752-4ECD-BEBC-78500DFFDD30}"/>
    <cellStyle name="Accent3 14" xfId="27287" xr:uid="{A3887CC0-4420-4D4A-8AE4-5C48F8FEB78A}"/>
    <cellStyle name="Accent3 2" xfId="553" xr:uid="{00000000-0005-0000-0000-00001A020000}"/>
    <cellStyle name="Accent3 2 10" xfId="554" xr:uid="{00000000-0005-0000-0000-00001B020000}"/>
    <cellStyle name="Accent3 2 11" xfId="555" xr:uid="{00000000-0005-0000-0000-00001C020000}"/>
    <cellStyle name="Accent3 2 12" xfId="556" xr:uid="{00000000-0005-0000-0000-00001D020000}"/>
    <cellStyle name="Accent3 2 2" xfId="557" xr:uid="{00000000-0005-0000-0000-00001E020000}"/>
    <cellStyle name="Accent3 2 2 2" xfId="558" xr:uid="{00000000-0005-0000-0000-00001F020000}"/>
    <cellStyle name="Accent3 2 2 3" xfId="27288" xr:uid="{2C21F6D0-CD65-40C8-8792-F6DAE6199FBA}"/>
    <cellStyle name="Accent3 2 3" xfId="559" xr:uid="{00000000-0005-0000-0000-000020020000}"/>
    <cellStyle name="Accent3 2 3 2" xfId="27289" xr:uid="{C303E757-25C0-4BA2-8DF2-439043E72415}"/>
    <cellStyle name="Accent3 2 4" xfId="560" xr:uid="{00000000-0005-0000-0000-000021020000}"/>
    <cellStyle name="Accent3 2 5" xfId="561" xr:uid="{00000000-0005-0000-0000-000022020000}"/>
    <cellStyle name="Accent3 2 6" xfId="562" xr:uid="{00000000-0005-0000-0000-000023020000}"/>
    <cellStyle name="Accent3 2 7" xfId="563" xr:uid="{00000000-0005-0000-0000-000024020000}"/>
    <cellStyle name="Accent3 2 8" xfId="564" xr:uid="{00000000-0005-0000-0000-000025020000}"/>
    <cellStyle name="Accent3 2 9" xfId="565" xr:uid="{00000000-0005-0000-0000-000026020000}"/>
    <cellStyle name="Accent3 2_CONFIGURATION" xfId="27290" xr:uid="{CF03AEC8-8F1B-4F17-8B91-BE6176F91673}"/>
    <cellStyle name="Accent3 3" xfId="566" xr:uid="{00000000-0005-0000-0000-000027020000}"/>
    <cellStyle name="Accent3 3 2" xfId="567" xr:uid="{00000000-0005-0000-0000-000028020000}"/>
    <cellStyle name="Accent3 3 3" xfId="568" xr:uid="{00000000-0005-0000-0000-000029020000}"/>
    <cellStyle name="Accent3 3 4" xfId="27291" xr:uid="{6422D8AD-9CB0-485B-92F7-B0C4D28CD1D6}"/>
    <cellStyle name="Accent3 4" xfId="569" xr:uid="{00000000-0005-0000-0000-00002A020000}"/>
    <cellStyle name="Accent3 4 2" xfId="570" xr:uid="{00000000-0005-0000-0000-00002B020000}"/>
    <cellStyle name="Accent3 4 3" xfId="571" xr:uid="{00000000-0005-0000-0000-00002C020000}"/>
    <cellStyle name="Accent3 4 4" xfId="27292" xr:uid="{510DA704-7D50-4100-A716-659315598B8F}"/>
    <cellStyle name="Accent3 5" xfId="572" xr:uid="{00000000-0005-0000-0000-00002D020000}"/>
    <cellStyle name="Accent3 5 2" xfId="573" xr:uid="{00000000-0005-0000-0000-00002E020000}"/>
    <cellStyle name="Accent3 5 3" xfId="574" xr:uid="{00000000-0005-0000-0000-00002F020000}"/>
    <cellStyle name="Accent3 5 4" xfId="27293" xr:uid="{2D703687-BF5E-4C68-B330-568027513407}"/>
    <cellStyle name="Accent3 6" xfId="575" xr:uid="{00000000-0005-0000-0000-000030020000}"/>
    <cellStyle name="Accent3 6 2" xfId="576" xr:uid="{00000000-0005-0000-0000-000031020000}"/>
    <cellStyle name="Accent3 6 3" xfId="577" xr:uid="{00000000-0005-0000-0000-000032020000}"/>
    <cellStyle name="Accent3 6 4" xfId="27294" xr:uid="{97390234-D00F-4E5D-B889-4A770F42A1B7}"/>
    <cellStyle name="Accent3 7" xfId="578" xr:uid="{00000000-0005-0000-0000-000033020000}"/>
    <cellStyle name="Accent3 7 2" xfId="27295" xr:uid="{47EE37F1-56D3-49C4-B34B-1833B5815F9E}"/>
    <cellStyle name="Accent3 8" xfId="579" xr:uid="{00000000-0005-0000-0000-000034020000}"/>
    <cellStyle name="Accent3 8 2" xfId="27296" xr:uid="{1897F60A-B5FA-4D12-8E77-5B0D8F6284C7}"/>
    <cellStyle name="Accent3 9" xfId="580" xr:uid="{00000000-0005-0000-0000-000035020000}"/>
    <cellStyle name="Accent3 9 2" xfId="27297" xr:uid="{8FFB8ED5-8177-456A-AA97-93F80BBAAE2F}"/>
    <cellStyle name="Accent4 - 20%" xfId="581" xr:uid="{00000000-0005-0000-0000-000036020000}"/>
    <cellStyle name="Accent4 - 40%" xfId="582" xr:uid="{00000000-0005-0000-0000-000037020000}"/>
    <cellStyle name="Accent4 - 60%" xfId="583" xr:uid="{00000000-0005-0000-0000-000038020000}"/>
    <cellStyle name="Accent4 10" xfId="27298" xr:uid="{FBD7A774-FE7F-4478-87E9-403BBBAC1257}"/>
    <cellStyle name="Accent4 11" xfId="27299" xr:uid="{B06881B3-D1DE-4A76-85FF-B776496CA7F3}"/>
    <cellStyle name="Accent4 12" xfId="27300" xr:uid="{6F2C37F5-0E81-480E-AB09-B21DA4621E6F}"/>
    <cellStyle name="Accent4 13" xfId="27301" xr:uid="{5182AAEC-4BEB-4A87-8805-B108BE6305E4}"/>
    <cellStyle name="Accent4 14" xfId="27302" xr:uid="{3A1F97DF-0688-41C2-AC87-F8A02D0634BF}"/>
    <cellStyle name="Accent4 2" xfId="584" xr:uid="{00000000-0005-0000-0000-000039020000}"/>
    <cellStyle name="Accent4 2 10" xfId="585" xr:uid="{00000000-0005-0000-0000-00003A020000}"/>
    <cellStyle name="Accent4 2 11" xfId="586" xr:uid="{00000000-0005-0000-0000-00003B020000}"/>
    <cellStyle name="Accent4 2 12" xfId="587" xr:uid="{00000000-0005-0000-0000-00003C020000}"/>
    <cellStyle name="Accent4 2 2" xfId="588" xr:uid="{00000000-0005-0000-0000-00003D020000}"/>
    <cellStyle name="Accent4 2 2 2" xfId="589" xr:uid="{00000000-0005-0000-0000-00003E020000}"/>
    <cellStyle name="Accent4 2 2 3" xfId="27303" xr:uid="{122992B2-8E5E-486D-A489-22128438E131}"/>
    <cellStyle name="Accent4 2 3" xfId="590" xr:uid="{00000000-0005-0000-0000-00003F020000}"/>
    <cellStyle name="Accent4 2 3 2" xfId="27304" xr:uid="{9B96FA29-0E3A-483E-8CAA-AFD5A97F5993}"/>
    <cellStyle name="Accent4 2 4" xfId="591" xr:uid="{00000000-0005-0000-0000-000040020000}"/>
    <cellStyle name="Accent4 2 5" xfId="592" xr:uid="{00000000-0005-0000-0000-000041020000}"/>
    <cellStyle name="Accent4 2 6" xfId="593" xr:uid="{00000000-0005-0000-0000-000042020000}"/>
    <cellStyle name="Accent4 2 7" xfId="594" xr:uid="{00000000-0005-0000-0000-000043020000}"/>
    <cellStyle name="Accent4 2 8" xfId="595" xr:uid="{00000000-0005-0000-0000-000044020000}"/>
    <cellStyle name="Accent4 2 9" xfId="596" xr:uid="{00000000-0005-0000-0000-000045020000}"/>
    <cellStyle name="Accent4 2_CONFIGURATION" xfId="27305" xr:uid="{C73E8206-816A-4B47-97DD-C485F819BD6E}"/>
    <cellStyle name="Accent4 3" xfId="597" xr:uid="{00000000-0005-0000-0000-000046020000}"/>
    <cellStyle name="Accent4 3 2" xfId="598" xr:uid="{00000000-0005-0000-0000-000047020000}"/>
    <cellStyle name="Accent4 3 3" xfId="599" xr:uid="{00000000-0005-0000-0000-000048020000}"/>
    <cellStyle name="Accent4 3 4" xfId="27306" xr:uid="{E74B6D78-77E0-491F-BE83-FDF8DD8FBD03}"/>
    <cellStyle name="Accent4 4" xfId="600" xr:uid="{00000000-0005-0000-0000-000049020000}"/>
    <cellStyle name="Accent4 4 2" xfId="601" xr:uid="{00000000-0005-0000-0000-00004A020000}"/>
    <cellStyle name="Accent4 4 3" xfId="602" xr:uid="{00000000-0005-0000-0000-00004B020000}"/>
    <cellStyle name="Accent4 4 4" xfId="27307" xr:uid="{33D44982-9423-4D97-B49E-93097259E4EE}"/>
    <cellStyle name="Accent4 5" xfId="603" xr:uid="{00000000-0005-0000-0000-00004C020000}"/>
    <cellStyle name="Accent4 5 2" xfId="604" xr:uid="{00000000-0005-0000-0000-00004D020000}"/>
    <cellStyle name="Accent4 5 3" xfId="605" xr:uid="{00000000-0005-0000-0000-00004E020000}"/>
    <cellStyle name="Accent4 5 4" xfId="27308" xr:uid="{A9970642-D91B-4464-A846-70DEB1B2D8E4}"/>
    <cellStyle name="Accent4 6" xfId="606" xr:uid="{00000000-0005-0000-0000-00004F020000}"/>
    <cellStyle name="Accent4 6 2" xfId="607" xr:uid="{00000000-0005-0000-0000-000050020000}"/>
    <cellStyle name="Accent4 6 3" xfId="608" xr:uid="{00000000-0005-0000-0000-000051020000}"/>
    <cellStyle name="Accent4 6 4" xfId="27309" xr:uid="{2F6B2F97-C724-4AF8-8978-D182EFB3D95F}"/>
    <cellStyle name="Accent4 7" xfId="609" xr:uid="{00000000-0005-0000-0000-000052020000}"/>
    <cellStyle name="Accent4 7 2" xfId="27310" xr:uid="{5E4C33F5-B28B-4D97-AABD-985023451161}"/>
    <cellStyle name="Accent4 8" xfId="610" xr:uid="{00000000-0005-0000-0000-000053020000}"/>
    <cellStyle name="Accent4 8 2" xfId="27311" xr:uid="{23110C97-78B2-4A1A-B86E-6F8E1950F936}"/>
    <cellStyle name="Accent4 9" xfId="611" xr:uid="{00000000-0005-0000-0000-000054020000}"/>
    <cellStyle name="Accent4 9 2" xfId="27312" xr:uid="{2181E21E-DF1C-4546-9929-E0126A8E3AF1}"/>
    <cellStyle name="Accent5 - 20%" xfId="612" xr:uid="{00000000-0005-0000-0000-000055020000}"/>
    <cellStyle name="Accent5 - 40%" xfId="613" xr:uid="{00000000-0005-0000-0000-000056020000}"/>
    <cellStyle name="Accent5 - 60%" xfId="614" xr:uid="{00000000-0005-0000-0000-000057020000}"/>
    <cellStyle name="Accent5 10" xfId="27313" xr:uid="{91D543A9-2266-4135-8E8F-A7184E49F3D0}"/>
    <cellStyle name="Accent5 11" xfId="27314" xr:uid="{CADED5D0-E5EF-47A3-AA8D-5A905D36B582}"/>
    <cellStyle name="Accent5 12" xfId="27315" xr:uid="{3EEB2829-91EF-4D87-837C-1903481744B4}"/>
    <cellStyle name="Accent5 13" xfId="27316" xr:uid="{109B3FFA-69F2-4458-AFA7-80A7B55C1B00}"/>
    <cellStyle name="Accent5 14" xfId="27317" xr:uid="{B08E7381-0532-46F0-96E1-91CB461B5197}"/>
    <cellStyle name="Accent5 15" xfId="27318" xr:uid="{A2F02688-7637-46AC-A9D8-22AAE89B8192}"/>
    <cellStyle name="Accent5 2" xfId="615" xr:uid="{00000000-0005-0000-0000-000058020000}"/>
    <cellStyle name="Accent5 2 10" xfId="616" xr:uid="{00000000-0005-0000-0000-000059020000}"/>
    <cellStyle name="Accent5 2 11" xfId="617" xr:uid="{00000000-0005-0000-0000-00005A020000}"/>
    <cellStyle name="Accent5 2 12" xfId="618" xr:uid="{00000000-0005-0000-0000-00005B020000}"/>
    <cellStyle name="Accent5 2 2" xfId="619" xr:uid="{00000000-0005-0000-0000-00005C020000}"/>
    <cellStyle name="Accent5 2 2 2" xfId="620" xr:uid="{00000000-0005-0000-0000-00005D020000}"/>
    <cellStyle name="Accent5 2 2 3" xfId="27319" xr:uid="{1CC1A044-6180-49ED-90C3-4855C4D60C5A}"/>
    <cellStyle name="Accent5 2 3" xfId="621" xr:uid="{00000000-0005-0000-0000-00005E020000}"/>
    <cellStyle name="Accent5 2 3 2" xfId="27320" xr:uid="{B0F7E956-07E1-42CF-BB07-B3824563AC34}"/>
    <cellStyle name="Accent5 2 4" xfId="622" xr:uid="{00000000-0005-0000-0000-00005F020000}"/>
    <cellStyle name="Accent5 2 5" xfId="623" xr:uid="{00000000-0005-0000-0000-000060020000}"/>
    <cellStyle name="Accent5 2 6" xfId="624" xr:uid="{00000000-0005-0000-0000-000061020000}"/>
    <cellStyle name="Accent5 2 7" xfId="625" xr:uid="{00000000-0005-0000-0000-000062020000}"/>
    <cellStyle name="Accent5 2 8" xfId="626" xr:uid="{00000000-0005-0000-0000-000063020000}"/>
    <cellStyle name="Accent5 2 9" xfId="627" xr:uid="{00000000-0005-0000-0000-000064020000}"/>
    <cellStyle name="Accent5 2_CONFIGURATION" xfId="27321" xr:uid="{53FEEF33-105C-4480-B989-0671057D500E}"/>
    <cellStyle name="Accent5 3" xfId="628" xr:uid="{00000000-0005-0000-0000-000065020000}"/>
    <cellStyle name="Accent5 3 2" xfId="629" xr:uid="{00000000-0005-0000-0000-000066020000}"/>
    <cellStyle name="Accent5 3 3" xfId="630" xr:uid="{00000000-0005-0000-0000-000067020000}"/>
    <cellStyle name="Accent5 3 4" xfId="27322" xr:uid="{C8CECB6D-0383-4D1F-A7F1-14CD61BC7B8B}"/>
    <cellStyle name="Accent5 4" xfId="631" xr:uid="{00000000-0005-0000-0000-000068020000}"/>
    <cellStyle name="Accent5 4 2" xfId="632" xr:uid="{00000000-0005-0000-0000-000069020000}"/>
    <cellStyle name="Accent5 4 3" xfId="633" xr:uid="{00000000-0005-0000-0000-00006A020000}"/>
    <cellStyle name="Accent5 4 4" xfId="27323" xr:uid="{4EF2E216-0E82-4082-A97C-B4AD54BC74AC}"/>
    <cellStyle name="Accent5 5" xfId="634" xr:uid="{00000000-0005-0000-0000-00006B020000}"/>
    <cellStyle name="Accent5 5 2" xfId="635" xr:uid="{00000000-0005-0000-0000-00006C020000}"/>
    <cellStyle name="Accent5 5 3" xfId="636" xr:uid="{00000000-0005-0000-0000-00006D020000}"/>
    <cellStyle name="Accent5 5 4" xfId="27324" xr:uid="{76F09428-637F-40E6-84E3-67C7B92EFC80}"/>
    <cellStyle name="Accent5 6" xfId="637" xr:uid="{00000000-0005-0000-0000-00006E020000}"/>
    <cellStyle name="Accent5 6 2" xfId="638" xr:uid="{00000000-0005-0000-0000-00006F020000}"/>
    <cellStyle name="Accent5 6 3" xfId="639" xr:uid="{00000000-0005-0000-0000-000070020000}"/>
    <cellStyle name="Accent5 6 4" xfId="27325" xr:uid="{F7B49C83-6411-4ED6-91E1-54661001452E}"/>
    <cellStyle name="Accent5 7" xfId="640" xr:uid="{00000000-0005-0000-0000-000071020000}"/>
    <cellStyle name="Accent5 7 2" xfId="27326" xr:uid="{B3EB00E9-A886-463F-BB8E-DBE87A0B5880}"/>
    <cellStyle name="Accent5 8" xfId="641" xr:uid="{00000000-0005-0000-0000-000072020000}"/>
    <cellStyle name="Accent5 8 2" xfId="27327" xr:uid="{961C94AF-A735-4B23-8DB5-8B488677721E}"/>
    <cellStyle name="Accent5 9" xfId="642" xr:uid="{00000000-0005-0000-0000-000073020000}"/>
    <cellStyle name="Accent5 9 2" xfId="27328" xr:uid="{DB25D0E7-FBFF-4187-B858-66643BA68199}"/>
    <cellStyle name="Accent6 - 20%" xfId="643" xr:uid="{00000000-0005-0000-0000-000074020000}"/>
    <cellStyle name="Accent6 - 40%" xfId="644" xr:uid="{00000000-0005-0000-0000-000075020000}"/>
    <cellStyle name="Accent6 - 60%" xfId="645" xr:uid="{00000000-0005-0000-0000-000076020000}"/>
    <cellStyle name="Accent6 10" xfId="27329" xr:uid="{165D8A85-4C18-4D4F-8924-90874FF5EC98}"/>
    <cellStyle name="Accent6 11" xfId="27330" xr:uid="{35E00978-6816-4950-B35E-2052F042686F}"/>
    <cellStyle name="Accent6 12" xfId="27331" xr:uid="{3D8F789A-84E0-44CB-BA9B-8A7688D2EC1E}"/>
    <cellStyle name="Accent6 13" xfId="27332" xr:uid="{2C8DACB3-E07D-447E-8C95-7E388BDDCB1A}"/>
    <cellStyle name="Accent6 14" xfId="27333" xr:uid="{3F030644-3AEC-43CE-B14C-118BFF388D6D}"/>
    <cellStyle name="Accent6 2" xfId="646" xr:uid="{00000000-0005-0000-0000-000077020000}"/>
    <cellStyle name="Accent6 2 10" xfId="647" xr:uid="{00000000-0005-0000-0000-000078020000}"/>
    <cellStyle name="Accent6 2 11" xfId="648" xr:uid="{00000000-0005-0000-0000-000079020000}"/>
    <cellStyle name="Accent6 2 12" xfId="649" xr:uid="{00000000-0005-0000-0000-00007A020000}"/>
    <cellStyle name="Accent6 2 2" xfId="650" xr:uid="{00000000-0005-0000-0000-00007B020000}"/>
    <cellStyle name="Accent6 2 2 2" xfId="651" xr:uid="{00000000-0005-0000-0000-00007C020000}"/>
    <cellStyle name="Accent6 2 2 3" xfId="27334" xr:uid="{553DE0A0-6E43-4F1A-8F3D-C8CB38FC864B}"/>
    <cellStyle name="Accent6 2 3" xfId="652" xr:uid="{00000000-0005-0000-0000-00007D020000}"/>
    <cellStyle name="Accent6 2 3 2" xfId="27335" xr:uid="{9B9EF740-66CB-4213-809B-6EC032E38B62}"/>
    <cellStyle name="Accent6 2 4" xfId="653" xr:uid="{00000000-0005-0000-0000-00007E020000}"/>
    <cellStyle name="Accent6 2 5" xfId="654" xr:uid="{00000000-0005-0000-0000-00007F020000}"/>
    <cellStyle name="Accent6 2 6" xfId="655" xr:uid="{00000000-0005-0000-0000-000080020000}"/>
    <cellStyle name="Accent6 2 7" xfId="656" xr:uid="{00000000-0005-0000-0000-000081020000}"/>
    <cellStyle name="Accent6 2 8" xfId="657" xr:uid="{00000000-0005-0000-0000-000082020000}"/>
    <cellStyle name="Accent6 2 9" xfId="658" xr:uid="{00000000-0005-0000-0000-000083020000}"/>
    <cellStyle name="Accent6 2_CONFIGURATION" xfId="27336" xr:uid="{1F3429BD-108A-4A4B-AAE0-0CC11F865EDA}"/>
    <cellStyle name="Accent6 3" xfId="659" xr:uid="{00000000-0005-0000-0000-000084020000}"/>
    <cellStyle name="Accent6 3 2" xfId="660" xr:uid="{00000000-0005-0000-0000-000085020000}"/>
    <cellStyle name="Accent6 3 3" xfId="661" xr:uid="{00000000-0005-0000-0000-000086020000}"/>
    <cellStyle name="Accent6 3 4" xfId="27337" xr:uid="{FCDB658F-DC8E-45CB-A524-3A24B4942415}"/>
    <cellStyle name="Accent6 4" xfId="662" xr:uid="{00000000-0005-0000-0000-000087020000}"/>
    <cellStyle name="Accent6 4 2" xfId="663" xr:uid="{00000000-0005-0000-0000-000088020000}"/>
    <cellStyle name="Accent6 4 3" xfId="664" xr:uid="{00000000-0005-0000-0000-000089020000}"/>
    <cellStyle name="Accent6 4 4" xfId="27338" xr:uid="{8395BA89-7C03-40D5-9728-0ACD553C2A15}"/>
    <cellStyle name="Accent6 5" xfId="665" xr:uid="{00000000-0005-0000-0000-00008A020000}"/>
    <cellStyle name="Accent6 5 2" xfId="666" xr:uid="{00000000-0005-0000-0000-00008B020000}"/>
    <cellStyle name="Accent6 5 3" xfId="667" xr:uid="{00000000-0005-0000-0000-00008C020000}"/>
    <cellStyle name="Accent6 5 4" xfId="27339" xr:uid="{3710D2FD-3FAB-4137-882B-948AAB2689FC}"/>
    <cellStyle name="Accent6 6" xfId="668" xr:uid="{00000000-0005-0000-0000-00008D020000}"/>
    <cellStyle name="Accent6 6 2" xfId="669" xr:uid="{00000000-0005-0000-0000-00008E020000}"/>
    <cellStyle name="Accent6 6 3" xfId="670" xr:uid="{00000000-0005-0000-0000-00008F020000}"/>
    <cellStyle name="Accent6 6 4" xfId="27340" xr:uid="{47E04BE4-0B0D-4E40-91F7-0FE94F674506}"/>
    <cellStyle name="Accent6 7" xfId="671" xr:uid="{00000000-0005-0000-0000-000090020000}"/>
    <cellStyle name="Accent6 7 2" xfId="27341" xr:uid="{B5FE50BA-1E7C-4D3B-AA0C-4227A8EDA5F3}"/>
    <cellStyle name="Accent6 8" xfId="672" xr:uid="{00000000-0005-0000-0000-000091020000}"/>
    <cellStyle name="Accent6 8 2" xfId="27342" xr:uid="{780148EC-DD14-4226-A8CE-FDDB44BEF86E}"/>
    <cellStyle name="Accent6 9" xfId="673" xr:uid="{00000000-0005-0000-0000-000092020000}"/>
    <cellStyle name="Accent6 9 2" xfId="27343" xr:uid="{44904AC8-A5E1-4CA9-94C8-5CC8B8AA06AB}"/>
    <cellStyle name="accounting" xfId="27344" xr:uid="{90274FF2-AAB2-4894-A9E4-9EF76D9CDD68}"/>
    <cellStyle name="accounting 2" xfId="27345" xr:uid="{F0D8E469-DD3F-4157-A49B-1567E53C86A0}"/>
    <cellStyle name="accounting 2 2" xfId="27346" xr:uid="{D01C2233-636E-49BA-82D1-F4E3C60B9975}"/>
    <cellStyle name="accounting 2 2 2" xfId="27347" xr:uid="{DE10A7C0-3AA0-46A2-8E6E-5DB1D5B46796}"/>
    <cellStyle name="accounting 2 2 2 2" xfId="37337" xr:uid="{8C3AAE0E-AF48-4AAA-9962-90A84B29E062}"/>
    <cellStyle name="accounting 2 2 3" xfId="37336" xr:uid="{FC291FF8-1DA1-40B9-9CEA-66A78C6E9168}"/>
    <cellStyle name="accounting 2 3" xfId="27348" xr:uid="{2749907D-29B9-4483-A02F-BBFE3DFF10ED}"/>
    <cellStyle name="accounting 2 3 2" xfId="37338" xr:uid="{64411788-4070-4267-8628-04F40CC01401}"/>
    <cellStyle name="accounting 2 4" xfId="27349" xr:uid="{1A7E8DFD-1C8C-4B87-826C-D36E5D524B03}"/>
    <cellStyle name="accounting 2 4 2" xfId="37339" xr:uid="{9663DCDD-B24F-418B-9631-A6C1DA767E7D}"/>
    <cellStyle name="accounting 2 5" xfId="27350" xr:uid="{B06AE70A-F8F6-4A98-BD01-093C3F3133C3}"/>
    <cellStyle name="accounting 2 5 2" xfId="37340" xr:uid="{104EEEE2-4E62-4CDD-A344-3934BE44C8D7}"/>
    <cellStyle name="accounting 2 6" xfId="27351" xr:uid="{14572734-DE01-4D58-AAF0-E6538F082372}"/>
    <cellStyle name="accounting 2 6 2" xfId="37341" xr:uid="{9850DF93-F545-4953-AC34-668C1276FA3F}"/>
    <cellStyle name="accounting 2 7" xfId="37335" xr:uid="{96225B1F-0471-437A-90DF-5EB532B4B731}"/>
    <cellStyle name="accounting 3" xfId="27352" xr:uid="{F5C5CCDB-5A1E-488D-8A6D-CED8D6500A2B}"/>
    <cellStyle name="accounting 3 2" xfId="27353" xr:uid="{A5811EEA-9259-413C-946F-6817AC323A63}"/>
    <cellStyle name="accounting 3 2 2" xfId="37343" xr:uid="{DEA1C69F-AF53-4029-B4EF-4D76A1CCF8BA}"/>
    <cellStyle name="accounting 3 3" xfId="37342" xr:uid="{326F764C-B374-432B-BA6E-AD153A044356}"/>
    <cellStyle name="accounting 4" xfId="27354" xr:uid="{DF97FED7-E4C6-4F01-808E-7C63B62AAE59}"/>
    <cellStyle name="accounting 4 2" xfId="37344" xr:uid="{245D57CD-313A-4B59-B67C-0F657CC677C8}"/>
    <cellStyle name="accounting 5" xfId="27355" xr:uid="{A6F650A5-8B18-44B5-885E-DA4D63F3CDA3}"/>
    <cellStyle name="accounting 5 2" xfId="37345" xr:uid="{FCE37855-448B-43F6-9287-DFBEB2025417}"/>
    <cellStyle name="accounting 6" xfId="27356" xr:uid="{2037216E-1A1E-45B1-B5B9-C0AF413C5545}"/>
    <cellStyle name="accounting 6 2" xfId="37346" xr:uid="{7CF90F78-C1D6-4DDF-8AAE-38303D704D00}"/>
    <cellStyle name="accounting 7" xfId="27357" xr:uid="{ABB18D4D-1996-42A0-A660-65A1D25E540B}"/>
    <cellStyle name="accounting 7 2" xfId="37347" xr:uid="{458C91B4-8919-4025-8DBF-7D6A7E869A08}"/>
    <cellStyle name="accounting 8" xfId="37334" xr:uid="{EB3517A3-9E1E-4AD3-9ED1-D8B2C9694C0C}"/>
    <cellStyle name="act" xfId="27358" xr:uid="{FBECD560-703A-447E-838D-FB3D56D543F0}"/>
    <cellStyle name="act 10" xfId="27359" xr:uid="{687E8920-9D8A-456F-A90F-9E5EB6B74C51}"/>
    <cellStyle name="act 11" xfId="27360" xr:uid="{28991929-3D28-429A-9AC9-92553964C599}"/>
    <cellStyle name="act 12" xfId="27361" xr:uid="{65568A43-0DD3-4ED4-9612-C35C0CCDFF69}"/>
    <cellStyle name="act 13" xfId="27362" xr:uid="{E5C75990-66CA-4C84-9A02-26E5042D7E1D}"/>
    <cellStyle name="act 14" xfId="27363" xr:uid="{5F4C56E6-BA5F-4BB2-B145-31AA58B047C3}"/>
    <cellStyle name="act 15" xfId="27364" xr:uid="{6B4B1763-894D-4A2B-B9BA-07D9B6BAD902}"/>
    <cellStyle name="act 16" xfId="27365" xr:uid="{47489996-DEB1-4D72-A06E-8895A3A26FA3}"/>
    <cellStyle name="act 17" xfId="27366" xr:uid="{785D1F7D-9C36-4667-AB0E-73E6D89B02FE}"/>
    <cellStyle name="act 2" xfId="27367" xr:uid="{68A4278C-9511-473B-8423-2772FF4D9648}"/>
    <cellStyle name="act 2 2" xfId="27368" xr:uid="{AC5F2E56-A042-450B-907E-281C0A1536FA}"/>
    <cellStyle name="act 2_Degas HFTO" xfId="27369" xr:uid="{AA3266AA-467E-4A39-9FCC-94FB370D4070}"/>
    <cellStyle name="act 3" xfId="27370" xr:uid="{56F3DA69-FB6F-40E8-82C1-0F10C68D71EB}"/>
    <cellStyle name="act 4" xfId="27371" xr:uid="{35ACB390-761D-4BC2-B37F-2C984720F3BF}"/>
    <cellStyle name="act 5" xfId="27372" xr:uid="{3F8AD77F-C952-41EC-A532-1B59CFA76596}"/>
    <cellStyle name="act 6" xfId="27373" xr:uid="{729FA8A3-7718-49B8-8068-BA2BDDD7CBD9}"/>
    <cellStyle name="act 7" xfId="27374" xr:uid="{22E61725-D503-4096-ACD5-F3DABF599E85}"/>
    <cellStyle name="act 8" xfId="27375" xr:uid="{2D8426E7-BDB7-4E63-ABD8-EDB2CA38552D}"/>
    <cellStyle name="act 9" xfId="27376" xr:uid="{9CF0CFE4-B09C-42A6-B0CD-3C530804A993}"/>
    <cellStyle name="act_Degas HFTO" xfId="27377" xr:uid="{C6A46683-311A-49AE-B1BB-F36E68CC8808}"/>
    <cellStyle name="Adjustable" xfId="27378" xr:uid="{A7392CD4-19F5-492E-B158-8FA56C5096DF}"/>
    <cellStyle name="AFE" xfId="27379" xr:uid="{DCF4B117-223A-449F-8F31-DA2395B41348}"/>
    <cellStyle name="AFE 10" xfId="27380" xr:uid="{85A7D3E6-9E23-41BE-AFF7-AB9F44B7D9BD}"/>
    <cellStyle name="AFE 11" xfId="27381" xr:uid="{3DB3F571-A235-4698-8FFA-C01D19A7AD14}"/>
    <cellStyle name="AFE 12" xfId="27382" xr:uid="{85C630D9-9D7E-4F7F-9ABF-D338A3A4979E}"/>
    <cellStyle name="AFE 13" xfId="27383" xr:uid="{0957A84B-1487-458D-B257-967EA791632A}"/>
    <cellStyle name="AFE 14" xfId="27384" xr:uid="{23AD4722-A54E-471A-8254-D62C50AD7193}"/>
    <cellStyle name="AFE 15" xfId="27385" xr:uid="{E99BF9D2-97A4-4731-B871-F121AF0EE7BC}"/>
    <cellStyle name="AFE 16" xfId="27386" xr:uid="{5811719A-9A5B-4A4B-9C9D-70B85BE2061D}"/>
    <cellStyle name="AFE 17" xfId="27387" xr:uid="{4DD3502A-357D-4A40-A0DA-A27AD4A97784}"/>
    <cellStyle name="AFE 2" xfId="27388" xr:uid="{A65F8613-2070-45FA-96DE-EBE4D3BD103A}"/>
    <cellStyle name="AFE 3" xfId="27389" xr:uid="{80AE954E-586E-4EAA-9797-B15CF61514F3}"/>
    <cellStyle name="AFE 4" xfId="27390" xr:uid="{C08F8554-3794-454D-B454-DB3B459DA5E9}"/>
    <cellStyle name="AFE 5" xfId="27391" xr:uid="{363C43B0-D530-4557-9C77-724D71742A4A}"/>
    <cellStyle name="AFE 6" xfId="27392" xr:uid="{3D307F56-DC2C-4AE6-A5AA-0CEFF03E4A68}"/>
    <cellStyle name="AFE 7" xfId="27393" xr:uid="{87266112-FC88-435B-AA35-C2CA11935DEA}"/>
    <cellStyle name="AFE 8" xfId="27394" xr:uid="{62F45BE8-7C0F-4851-A098-C41366C392C7}"/>
    <cellStyle name="AFE 9" xfId="27395" xr:uid="{08FD56A1-17A4-495E-995E-3F205E66140E}"/>
    <cellStyle name="AFE_Degas HFTO" xfId="27396" xr:uid="{AD0A4144-E64C-4D99-8EB5-4171189FCD3F}"/>
    <cellStyle name="AminPageHeading" xfId="27397" xr:uid="{59A524FE-93B3-410D-B678-BF3BA5A34A2F}"/>
    <cellStyle name="Arial 10" xfId="27398" xr:uid="{68FDE8C4-A59A-46B4-91D7-B6BA6532BEB5}"/>
    <cellStyle name="Arial 10 2" xfId="27399" xr:uid="{E9D2169C-8A2E-483C-9946-B010870F6149}"/>
    <cellStyle name="Arial 10 2 2" xfId="27400" xr:uid="{080D78E0-4A13-412A-8E31-807B515311F1}"/>
    <cellStyle name="Arial 10 3" xfId="27401" xr:uid="{1BD2CF1A-D92D-4869-9D52-CEC348988003}"/>
    <cellStyle name="Arial 10_Cadrage conso" xfId="27402" xr:uid="{A4481843-127A-469C-8CB9-DCF761926405}"/>
    <cellStyle name="Arial 12" xfId="27403" xr:uid="{D26D9402-1F4B-4696-A088-87696D442978}"/>
    <cellStyle name="AskSide" xfId="27404" xr:uid="{0748D840-AC13-4DB8-BD2D-F8D6C02C68FA}"/>
    <cellStyle name="Assumption" xfId="27405" xr:uid="{0C09302F-1B32-4EB7-965C-C7A976B85A33}"/>
    <cellStyle name="Assumption 2" xfId="27406" xr:uid="{AC0EA23C-D0AF-48F7-8D9A-5B87D6166BE5}"/>
    <cellStyle name="Assumption 2 2" xfId="37349" xr:uid="{51AB0903-860C-44D9-AE1F-287173F55DAB}"/>
    <cellStyle name="Assumption 3" xfId="27407" xr:uid="{70EFB868-D363-4B1C-A5C3-597458E98288}"/>
    <cellStyle name="Assumption 3 2" xfId="37350" xr:uid="{833F0391-45C0-4A81-822E-9C95EF56CBB1}"/>
    <cellStyle name="Assumption 4" xfId="27408" xr:uid="{7B3D0131-57C4-4512-9F83-182BA8EDABAB}"/>
    <cellStyle name="Assumption 4 2" xfId="37351" xr:uid="{9C93DF7B-CD9E-46B5-B39A-99C0A4D630AC}"/>
    <cellStyle name="Assumption 5" xfId="27409" xr:uid="{90FBFA5E-A449-4B2B-B5BB-2969146EAF1E}"/>
    <cellStyle name="Assumption 5 2" xfId="37352" xr:uid="{EC177EDE-3B72-4306-BF78-2405ED6308B8}"/>
    <cellStyle name="Assumption 6" xfId="37348" xr:uid="{883ADB1C-48A1-43B9-BDD1-D5794FA6C498}"/>
    <cellStyle name="Auto" xfId="27410" xr:uid="{19A88E90-F49E-4AE3-971D-761558F7F334}"/>
    <cellStyle name="AutoFormat Options" xfId="27411" xr:uid="{9E94C144-90CA-4587-9719-D7CAB0FFD4A8}"/>
    <cellStyle name="AutoFormat Options 2" xfId="27412" xr:uid="{68DD67A6-6B8A-4C2D-85AE-E2E25BBED934}"/>
    <cellStyle name="AutoFormat Options 2 2" xfId="27413" xr:uid="{03A3A1C4-2F05-482A-B9D9-894B083AC124}"/>
    <cellStyle name="AutoFormat Options 3" xfId="27414" xr:uid="{8D08D9C3-865C-44B8-906F-2A1439F9AB8B}"/>
    <cellStyle name="Avertissement 2" xfId="27415" xr:uid="{6E511537-4B93-4F5D-B7B9-EFCD6CF9470C}"/>
    <cellStyle name="Avertissement 3" xfId="27416" xr:uid="{31D7D062-E288-4BF7-8278-0C734CDFAC00}"/>
    <cellStyle name="Axis.EffectiveDate" xfId="27417" xr:uid="{07C59A1E-6919-496D-9ED3-A3987C0F6B2D}"/>
    <cellStyle name="Axis.Seasoning" xfId="27418" xr:uid="{8054BA1D-7637-4FBA-873B-40D25BC0740F}"/>
    <cellStyle name="b" xfId="27419" xr:uid="{8148EF23-7FAD-4B27-9B53-905A8EE1DC8E}"/>
    <cellStyle name="b 10" xfId="27420" xr:uid="{F0BB8EAA-C7E4-41E2-ABB1-93150900E7D5}"/>
    <cellStyle name="b 10 2" xfId="37354" xr:uid="{AB7CA2D5-64A8-4A8D-8236-907E90C6B26C}"/>
    <cellStyle name="b 11" xfId="27421" xr:uid="{791E0EFB-DB6D-4E5E-9367-7F37927A9562}"/>
    <cellStyle name="b 11 2" xfId="37355" xr:uid="{A8105D8F-4C5C-48CC-B4ED-3E244C0CE3FA}"/>
    <cellStyle name="b 12" xfId="27422" xr:uid="{CA63C4A1-1ABC-4575-BE6B-D7488975709E}"/>
    <cellStyle name="b 12 2" xfId="37356" xr:uid="{2BF99045-EC50-457D-A0DB-FCFE6690090B}"/>
    <cellStyle name="b 13" xfId="27423" xr:uid="{5FE5DCDF-9FBE-467D-87C2-0338E89898E9}"/>
    <cellStyle name="b 13 2" xfId="37357" xr:uid="{C5C13C00-2065-4666-9AEF-088E0EFFAEF6}"/>
    <cellStyle name="b 14" xfId="27424" xr:uid="{20FD350C-C82C-4AEF-9839-2F47D5BE0849}"/>
    <cellStyle name="b 14 2" xfId="37358" xr:uid="{5CFE6134-3DCF-4962-8C31-8CC6BA6D9658}"/>
    <cellStyle name="b 15" xfId="27425" xr:uid="{A8BA6BC6-5AC4-4329-BFE3-E56BA612D675}"/>
    <cellStyle name="b 15 2" xfId="37359" xr:uid="{57F0B334-6FDC-419F-B2C6-125DE5B97BF1}"/>
    <cellStyle name="b 16" xfId="27426" xr:uid="{E7098524-966F-4F9F-B641-B6B39652296C}"/>
    <cellStyle name="b 16 2" xfId="37360" xr:uid="{1B01179B-FC16-4842-9348-57CEF90B8893}"/>
    <cellStyle name="b 17" xfId="27427" xr:uid="{7299E511-FF87-4879-BC2D-03536FCE5C61}"/>
    <cellStyle name="b 17 2" xfId="37361" xr:uid="{5B5FBDC4-727B-41D2-9D5A-A7FC2FAFBDDC}"/>
    <cellStyle name="b 18" xfId="27428" xr:uid="{7CE2C826-FBE5-408E-B1BD-569051933603}"/>
    <cellStyle name="b 18 2" xfId="37362" xr:uid="{C440A9ED-2126-4AF2-8605-DDF622781B53}"/>
    <cellStyle name="b 19" xfId="27429" xr:uid="{61DC70E1-344A-42A3-B5CC-4CF0F50FE3F0}"/>
    <cellStyle name="b 19 2" xfId="37363" xr:uid="{453E7A0E-D8B2-4CB4-9D4E-C912433A7E1B}"/>
    <cellStyle name="b 2" xfId="27430" xr:uid="{CF365612-B7FC-40BF-9888-E28C02753D91}"/>
    <cellStyle name="b 2 2" xfId="27431" xr:uid="{4427009C-960E-4D95-8F75-5160A4830B37}"/>
    <cellStyle name="b 2 2 2" xfId="37365" xr:uid="{35D96CA1-3898-47A6-B7B6-DA6C08E6AE40}"/>
    <cellStyle name="b 2 3" xfId="27432" xr:uid="{AD9BF6DA-731D-4FF1-A5F8-9995E9340A7B}"/>
    <cellStyle name="b 2 3 2" xfId="37366" xr:uid="{FBAFECCF-1D45-4358-AFEC-54252ACA7D72}"/>
    <cellStyle name="b 2 4" xfId="27433" xr:uid="{2A230BD8-6060-4A65-95FA-482E6C5B112D}"/>
    <cellStyle name="b 2 4 2" xfId="37367" xr:uid="{F8C27689-4E02-4DF9-9310-79F36592ED05}"/>
    <cellStyle name="b 2 5" xfId="27434" xr:uid="{697B569A-F49D-43E4-A50E-A3D9B232FB2C}"/>
    <cellStyle name="b 2 5 2" xfId="37368" xr:uid="{126DE0DC-3FAA-4A9A-AC46-74A2022B2B72}"/>
    <cellStyle name="b 2 6" xfId="27435" xr:uid="{8310D297-9D37-4D34-9F9E-9343E8D1E4C2}"/>
    <cellStyle name="b 2 6 2" xfId="37369" xr:uid="{1AB75A5A-D0CD-49AD-91BE-7480B32C07E9}"/>
    <cellStyle name="b 2 7" xfId="37364" xr:uid="{1EFFB6D1-1322-47C3-A193-BAB3BC4F19C1}"/>
    <cellStyle name="b 20" xfId="27436" xr:uid="{E4CEA3C6-72FB-4921-A082-5299C33FDD54}"/>
    <cellStyle name="b 20 2" xfId="37370" xr:uid="{ECC8D4CE-58B8-4ED6-8853-78FCA49CED9B}"/>
    <cellStyle name="b 21" xfId="27437" xr:uid="{430A1D83-3F2A-430B-A958-3E46D98A3C5C}"/>
    <cellStyle name="b 21 2" xfId="37371" xr:uid="{E5A2664A-37EB-4CA5-9E65-C0C4A2943559}"/>
    <cellStyle name="b 22" xfId="27438" xr:uid="{D4C00E12-10F4-4801-8F4C-FFEA917E4D92}"/>
    <cellStyle name="b 22 2" xfId="37372" xr:uid="{0D00A27C-3308-4176-B41B-087406A043A7}"/>
    <cellStyle name="b 23" xfId="37353" xr:uid="{78FA4B5F-8183-4B4D-9F23-3E5F3AEEBF63}"/>
    <cellStyle name="b 3" xfId="27439" xr:uid="{29713D14-50C2-448E-9C55-7616B6190762}"/>
    <cellStyle name="b 3 2" xfId="27440" xr:uid="{DF9EBC11-14AB-4C57-B686-4F4460EFC1BC}"/>
    <cellStyle name="b 3 2 2" xfId="37374" xr:uid="{817E6F56-84DE-4EB3-9FDD-2790B19DC742}"/>
    <cellStyle name="b 3 3" xfId="37373" xr:uid="{DE38268B-DC6C-418E-A63C-EB5A1468A6DE}"/>
    <cellStyle name="b 4" xfId="27441" xr:uid="{53E09A14-A6C4-4D98-8C2E-88CF666CD5A4}"/>
    <cellStyle name="b 4 2" xfId="27442" xr:uid="{5930E8E0-12DD-42D1-808C-06002ED26255}"/>
    <cellStyle name="b 4 2 2" xfId="37376" xr:uid="{F5395698-8352-4E1C-9866-45793BD4D505}"/>
    <cellStyle name="b 4 3" xfId="37375" xr:uid="{90D32660-3805-452F-B234-3217D5280449}"/>
    <cellStyle name="b 5" xfId="27443" xr:uid="{4B4C6B9F-6E1E-4EB9-9D0C-696AFB5337C8}"/>
    <cellStyle name="b 5 2" xfId="27444" xr:uid="{D7691688-5412-43CE-87AF-257208B1DCE4}"/>
    <cellStyle name="b 5 2 2" xfId="37378" xr:uid="{6CCC5C57-76FB-4A3B-ABF2-077508CD49C4}"/>
    <cellStyle name="b 5 3" xfId="37377" xr:uid="{F797C105-9AE2-44C3-B780-A1645D644515}"/>
    <cellStyle name="b 6" xfId="27445" xr:uid="{C02C8E67-8106-444B-A837-918FDB7708D9}"/>
    <cellStyle name="b 6 2" xfId="27446" xr:uid="{34D2B35D-2D18-4A88-80A8-4ED46D7A6099}"/>
    <cellStyle name="b 6 2 2" xfId="37380" xr:uid="{12A9D4F2-8B4F-4CDC-9EAA-93D6514F69A2}"/>
    <cellStyle name="b 6 3" xfId="37379" xr:uid="{3E25FBBD-9247-4615-86AB-A2A9C09E2A4E}"/>
    <cellStyle name="b 7" xfId="27447" xr:uid="{86610E52-1EF8-4C72-80B0-D0E9CB9D3104}"/>
    <cellStyle name="b 7 2" xfId="27448" xr:uid="{6112DBA4-32D3-4BE2-B77E-6295EDCEF783}"/>
    <cellStyle name="b 7 2 2" xfId="37382" xr:uid="{5E69E255-25D7-4895-84E8-D4602588104A}"/>
    <cellStyle name="b 7 3" xfId="37381" xr:uid="{1736B932-5EAB-4A58-9C19-769774AF0B0D}"/>
    <cellStyle name="b 8" xfId="27449" xr:uid="{F6B97E52-077E-421A-9452-0A120FD98B00}"/>
    <cellStyle name="b 8 2" xfId="37383" xr:uid="{E39F827D-4CA2-41C2-95C6-1B5281E21453}"/>
    <cellStyle name="b 9" xfId="27450" xr:uid="{03A4EC5A-E1B1-4240-B39E-B793AEAB98A3}"/>
    <cellStyle name="b 9 2" xfId="37384" xr:uid="{D0E426C1-5355-43A0-B78E-9D3830B0D81B}"/>
    <cellStyle name="b_~0950885" xfId="27451" xr:uid="{645722B3-A56B-4C89-A47B-E1A92440C230}"/>
    <cellStyle name="b_~0950885 2" xfId="37385" xr:uid="{3345529E-DFE8-4A95-BA0D-7E245A05A667}"/>
    <cellStyle name="b_~5830458" xfId="27452" xr:uid="{2A930E8B-4338-4154-9F1B-A117F84AEF4B}"/>
    <cellStyle name="b_~5830458 2" xfId="37386" xr:uid="{0CC71D7D-969F-4E1C-85ED-AB36BE0C9545}"/>
    <cellStyle name="b_~8064952" xfId="27453" xr:uid="{83FD4C57-25B1-4A8B-8E04-14D5689B0D5C}"/>
    <cellStyle name="b_~8064952 2" xfId="37387" xr:uid="{54FCD310-4004-45E7-86E4-DF8F39F60D5E}"/>
    <cellStyle name="b_Fichier des tableaux ENG_EF_sc590" xfId="27454" xr:uid="{CAC80185-B25F-4FFE-ADFE-EB8A6F0F6415}"/>
    <cellStyle name="b_Fichier des tableaux ENG_EF_sc590 2" xfId="37388" xr:uid="{9CA9723B-F946-4888-8161-7C5F0C77CE27}"/>
    <cellStyle name="b_Master états financiers de synthèse IFRS_201112 V0" xfId="27455" xr:uid="{DAEAEDAD-875A-4616-BBF3-FD7B7272D547}"/>
    <cellStyle name="b_Master états financiers de synthèse IFRS_201112 V0 2" xfId="37389" xr:uid="{7E5286B4-91F6-4B88-BBD3-2F4B8B84D364}"/>
    <cellStyle name="b_Queen III - PPA reversal Banking Book - 090630" xfId="27456" xr:uid="{12951E07-3ABB-44F6-A39E-672A7E30DD9E}"/>
    <cellStyle name="b_Queen III - PPA reversal Banking Book - 090630 2" xfId="27457" xr:uid="{C6137B8A-755F-4C12-A173-7E7B75EE9182}"/>
    <cellStyle name="b_Queen III - PPA reversal Banking Book - 090630 2 2" xfId="27458" xr:uid="{3521F697-2C62-4381-B849-F3D9862C58BC}"/>
    <cellStyle name="b_Queen III - PPA reversal Banking Book - 090630 2 2 2" xfId="37392" xr:uid="{79A4B3A1-9D12-472C-9BDE-2ED63197DEEB}"/>
    <cellStyle name="b_Queen III - PPA reversal Banking Book - 090630 2 3" xfId="27459" xr:uid="{DC9945D2-A9CE-41E8-9090-E252D4B694DE}"/>
    <cellStyle name="b_Queen III - PPA reversal Banking Book - 090630 2 3 2" xfId="37393" xr:uid="{1FF8C8B1-652B-4280-A9C3-9B4DE6DA085F}"/>
    <cellStyle name="b_Queen III - PPA reversal Banking Book - 090630 2 4" xfId="27460" xr:uid="{3AE2A2CA-C8AC-4A90-995F-32056F7C8DD6}"/>
    <cellStyle name="b_Queen III - PPA reversal Banking Book - 090630 2 4 2" xfId="37394" xr:uid="{27A006ED-D25B-4D2B-8733-DD74657E5B0E}"/>
    <cellStyle name="b_Queen III - PPA reversal Banking Book - 090630 2 5" xfId="27461" xr:uid="{058BBA96-A524-47A2-8958-5937E4CA82D9}"/>
    <cellStyle name="b_Queen III - PPA reversal Banking Book - 090630 2 5 2" xfId="37395" xr:uid="{6BB9F203-8822-4DFE-9484-2955937EE791}"/>
    <cellStyle name="b_Queen III - PPA reversal Banking Book - 090630 2 6" xfId="27462" xr:uid="{3C764821-3AFF-4401-B04D-BBF8B4EA1727}"/>
    <cellStyle name="b_Queen III - PPA reversal Banking Book - 090630 2 6 2" xfId="37396" xr:uid="{7702AED0-6998-4238-8558-05F5824ABF97}"/>
    <cellStyle name="b_Queen III - PPA reversal Banking Book - 090630 2 7" xfId="37391" xr:uid="{6669167C-0833-400C-92E7-9F744F6DE997}"/>
    <cellStyle name="b_Queen III - PPA reversal Banking Book - 090630 3" xfId="37390" xr:uid="{F29E9239-0385-412B-A6D7-6B334D5B628E}"/>
    <cellStyle name="b_Queen III - PPA reversal Banking Book - 090630_21h" xfId="27463" xr:uid="{F8E9B732-92A9-4B80-9EC7-37C83C74ADDB}"/>
    <cellStyle name="b_Queen III - PPA reversal Banking Book - 090630_21h 2" xfId="37397" xr:uid="{3EF0B2C6-432A-4ACD-91F1-FC99FA418692}"/>
    <cellStyle name="b_Queen III - PPA reversal Banking Book - 090708h" xfId="27464" xr:uid="{1B95D82E-D146-46BF-9D53-B441E567C0D1}"/>
    <cellStyle name="b_Queen III - PPA reversal Banking Book - 090708h 2" xfId="37398" xr:uid="{DBC3AA43-9209-4877-BE44-BD8EB56AC323}"/>
    <cellStyle name="b_Queen III - PPA reversal Banking Book - 090709 12h vm pour databook" xfId="27465" xr:uid="{B1A16222-7E4D-47E0-A955-1762F1D13AF9}"/>
    <cellStyle name="b_Queen III - PPA reversal Banking Book - 090709 12h vm pour databook 2" xfId="27466" xr:uid="{48027364-6AEB-412F-A901-243EE766A2CD}"/>
    <cellStyle name="b_Queen III - PPA reversal Banking Book - 090709 12h vm pour databook 2 2" xfId="27467" xr:uid="{B66F7DDF-06EA-49C5-9000-03F5D4B2761C}"/>
    <cellStyle name="b_Queen III - PPA reversal Banking Book - 090709 12h vm pour databook 2 2 2" xfId="37401" xr:uid="{29C6EBED-ECB9-43BC-ACAE-F8CD765C9A20}"/>
    <cellStyle name="b_Queen III - PPA reversal Banking Book - 090709 12h vm pour databook 2 3" xfId="27468" xr:uid="{32D38008-6922-44F9-B63A-D4D2FA574651}"/>
    <cellStyle name="b_Queen III - PPA reversal Banking Book - 090709 12h vm pour databook 2 3 2" xfId="37402" xr:uid="{A33F12BB-901A-47FE-AB6B-B6C4F30D90B6}"/>
    <cellStyle name="b_Queen III - PPA reversal Banking Book - 090709 12h vm pour databook 2 4" xfId="27469" xr:uid="{D45CC791-B4FE-4009-8429-60889530AD6B}"/>
    <cellStyle name="b_Queen III - PPA reversal Banking Book - 090709 12h vm pour databook 2 4 2" xfId="37403" xr:uid="{EE293326-03B4-48F4-97AB-6DFD3AF894F0}"/>
    <cellStyle name="b_Queen III - PPA reversal Banking Book - 090709 12h vm pour databook 2 5" xfId="27470" xr:uid="{EA1A1CAF-7722-46EB-BD5E-208203685AC8}"/>
    <cellStyle name="b_Queen III - PPA reversal Banking Book - 090709 12h vm pour databook 2 5 2" xfId="37404" xr:uid="{E883176D-16B0-4059-BF87-77378E606131}"/>
    <cellStyle name="b_Queen III - PPA reversal Banking Book - 090709 12h vm pour databook 2 6" xfId="27471" xr:uid="{C460BF08-74B0-4AFB-9C70-8F75C1428B64}"/>
    <cellStyle name="b_Queen III - PPA reversal Banking Book - 090709 12h vm pour databook 2 6 2" xfId="37405" xr:uid="{604B3809-DE12-44AE-B6E2-FC4E679D2027}"/>
    <cellStyle name="b_Queen III - PPA reversal Banking Book - 090709 12h vm pour databook 2 7" xfId="37400" xr:uid="{067B8898-0AA0-466A-99CC-727E4B2A67B2}"/>
    <cellStyle name="b_Queen III - PPA reversal Banking Book - 090709 12h vm pour databook 3" xfId="37399" xr:uid="{093F99EA-0294-4F89-9AFC-66D39F31DE27}"/>
    <cellStyle name="b_Queen III - Rationalisation des Issued Debts - 090723" xfId="27472" xr:uid="{0DAE5204-FBE7-4600-B2C1-52D99470083A}"/>
    <cellStyle name="b_Queen III - Rationalisation des Issued Debts - 090723 2" xfId="37406" xr:uid="{228AA580-9D70-4A8C-8981-3F61A21B1875}"/>
    <cellStyle name="b_Tableauxà modifier dans états fin_gb_rev" xfId="27473" xr:uid="{2DC6B910-A2B7-4E33-9F95-EA486D29D540}"/>
    <cellStyle name="b_Tableauxà modifier dans états fin_gb_rev 2" xfId="37407" xr:uid="{4D583CDA-E748-4574-8020-5812F9A9D0AC}"/>
    <cellStyle name="b0let" xfId="27474" xr:uid="{D18624EF-A042-4F46-8A8F-E6C0DA52A11D}"/>
    <cellStyle name="Bad 10" xfId="27475" xr:uid="{16770AFB-8975-408B-BAB1-F8C5622187A9}"/>
    <cellStyle name="Bad 11" xfId="27476" xr:uid="{1A6B197F-A02F-4370-A364-9C615157A1CF}"/>
    <cellStyle name="Bad 12" xfId="27477" xr:uid="{F743228E-868D-4F1F-B047-10109C89E02F}"/>
    <cellStyle name="Bad 13" xfId="27478" xr:uid="{5135EB54-5A55-4FD3-95D7-138527536581}"/>
    <cellStyle name="Bad 14" xfId="27479" xr:uid="{B1649E59-780F-4BCA-8BA8-0A6DBF0CD068}"/>
    <cellStyle name="Bad 15" xfId="27480" xr:uid="{76CD60E9-8F35-4442-AEB9-A4ED8EB86213}"/>
    <cellStyle name="Bad 16" xfId="27481" xr:uid="{5EEAC6F9-D45F-4FA2-8AA3-AC9CF06DCF13}"/>
    <cellStyle name="Bad 17" xfId="27482" xr:uid="{038EF163-FBEA-426C-93A5-0208EA076A64}"/>
    <cellStyle name="Bad 2" xfId="674" xr:uid="{00000000-0005-0000-0000-000093020000}"/>
    <cellStyle name="Bad 2 10" xfId="675" xr:uid="{00000000-0005-0000-0000-000094020000}"/>
    <cellStyle name="Bad 2 11" xfId="676" xr:uid="{00000000-0005-0000-0000-000095020000}"/>
    <cellStyle name="Bad 2 12" xfId="677" xr:uid="{00000000-0005-0000-0000-000096020000}"/>
    <cellStyle name="Bad 2 13" xfId="27483" xr:uid="{DE53103F-120C-4698-BC74-80012155774B}"/>
    <cellStyle name="Bad 2 2" xfId="678" xr:uid="{00000000-0005-0000-0000-000097020000}"/>
    <cellStyle name="Bad 2 2 2" xfId="679" xr:uid="{00000000-0005-0000-0000-000098020000}"/>
    <cellStyle name="Bad 2 3" xfId="680" xr:uid="{00000000-0005-0000-0000-000099020000}"/>
    <cellStyle name="Bad 2 4" xfId="681" xr:uid="{00000000-0005-0000-0000-00009A020000}"/>
    <cellStyle name="Bad 2 5" xfId="682" xr:uid="{00000000-0005-0000-0000-00009B020000}"/>
    <cellStyle name="Bad 2 6" xfId="683" xr:uid="{00000000-0005-0000-0000-00009C020000}"/>
    <cellStyle name="Bad 2 7" xfId="684" xr:uid="{00000000-0005-0000-0000-00009D020000}"/>
    <cellStyle name="Bad 2 8" xfId="685" xr:uid="{00000000-0005-0000-0000-00009E020000}"/>
    <cellStyle name="Bad 2 9" xfId="686" xr:uid="{00000000-0005-0000-0000-00009F020000}"/>
    <cellStyle name="Bad 3" xfId="687" xr:uid="{00000000-0005-0000-0000-0000A0020000}"/>
    <cellStyle name="Bad 3 2" xfId="688" xr:uid="{00000000-0005-0000-0000-0000A1020000}"/>
    <cellStyle name="Bad 3 3" xfId="689" xr:uid="{00000000-0005-0000-0000-0000A2020000}"/>
    <cellStyle name="Bad 3 4" xfId="27484" xr:uid="{471EB954-735F-486C-8AE9-08DDF6E84FD7}"/>
    <cellStyle name="Bad 4" xfId="690" xr:uid="{00000000-0005-0000-0000-0000A3020000}"/>
    <cellStyle name="Bad 4 2" xfId="691" xr:uid="{00000000-0005-0000-0000-0000A4020000}"/>
    <cellStyle name="Bad 4 3" xfId="692" xr:uid="{00000000-0005-0000-0000-0000A5020000}"/>
    <cellStyle name="Bad 4 4" xfId="27485" xr:uid="{0961C0F1-BEB2-465F-AEE1-3D3E47AD8E42}"/>
    <cellStyle name="Bad 5" xfId="693" xr:uid="{00000000-0005-0000-0000-0000A6020000}"/>
    <cellStyle name="Bad 5 2" xfId="694" xr:uid="{00000000-0005-0000-0000-0000A7020000}"/>
    <cellStyle name="Bad 5 3" xfId="695" xr:uid="{00000000-0005-0000-0000-0000A8020000}"/>
    <cellStyle name="Bad 5 4" xfId="27486" xr:uid="{7ECB5204-899E-4320-80B7-8143DD7F9835}"/>
    <cellStyle name="Bad 6" xfId="696" xr:uid="{00000000-0005-0000-0000-0000A9020000}"/>
    <cellStyle name="Bad 6 2" xfId="697" xr:uid="{00000000-0005-0000-0000-0000AA020000}"/>
    <cellStyle name="Bad 6 3" xfId="698" xr:uid="{00000000-0005-0000-0000-0000AB020000}"/>
    <cellStyle name="Bad 6 4" xfId="27487" xr:uid="{3DE18313-70EC-4F29-8655-F6842AE1E927}"/>
    <cellStyle name="Bad 7" xfId="699" xr:uid="{00000000-0005-0000-0000-0000AC020000}"/>
    <cellStyle name="Bad 7 2" xfId="27488" xr:uid="{B2A1CDC2-1866-4C6F-A78B-E3316E044450}"/>
    <cellStyle name="Bad 8" xfId="27489" xr:uid="{F73CF1F6-33E3-4E6E-BF78-8845C6C7EF58}"/>
    <cellStyle name="Bad 9" xfId="27490" xr:uid="{02CAD07F-2BCE-4BA5-B5A9-943C3F8194E2}"/>
    <cellStyle name="Banner" xfId="27491" xr:uid="{10B1B76C-FD8B-4685-BA1B-7FE6CD9F466C}"/>
    <cellStyle name="Banner 2" xfId="27492" xr:uid="{AB027A50-0C60-472A-A4CC-E499376E46E9}"/>
    <cellStyle name="Banner 2 2" xfId="37409" xr:uid="{169A35EC-F06C-4E87-93C5-C75936D366F4}"/>
    <cellStyle name="Banner 3" xfId="37408" xr:uid="{2FDFE5FD-DC24-43FA-8437-4887B369851B}"/>
    <cellStyle name="BartText" xfId="27493" xr:uid="{C54B5AB2-009B-40AD-B36B-94B7FF31C840}"/>
    <cellStyle name="-Bas de tableau" xfId="27494" xr:uid="{704415C8-D36C-44D5-B8AE-44E8CB49C421}"/>
    <cellStyle name="bbox" xfId="27495" xr:uid="{5B3DF17B-3BC9-4A19-8056-ED1C17854FA0}"/>
    <cellStyle name="bbox 10" xfId="27496" xr:uid="{709C85DF-0A28-42D2-94FB-B8F134C21865}"/>
    <cellStyle name="bbox 11" xfId="27497" xr:uid="{30CA8AC2-A2C4-4D01-973D-AEFCECBACBBF}"/>
    <cellStyle name="bbox 12" xfId="27498" xr:uid="{A147913D-2CA9-4A26-A434-6F132BD8A939}"/>
    <cellStyle name="bbox 13" xfId="27499" xr:uid="{97DE3CAC-5829-42B7-9F4E-6F87F0505479}"/>
    <cellStyle name="bbox 14" xfId="27500" xr:uid="{CA394911-BD68-4053-BDE1-A96DC11DE2DF}"/>
    <cellStyle name="bbox 15" xfId="27501" xr:uid="{791AE930-60BC-429C-BF80-2B34E76E9F56}"/>
    <cellStyle name="bbox 16" xfId="27502" xr:uid="{B3D61CA8-7B38-4AF3-9F22-7D25CD8761A4}"/>
    <cellStyle name="bbox 17" xfId="27503" xr:uid="{D31A0E1D-C5AE-493E-BBF4-7643119A80F9}"/>
    <cellStyle name="bbox 2" xfId="27504" xr:uid="{55D9BDB2-44BC-4BE2-AB29-35EAC8463A1C}"/>
    <cellStyle name="bbox 3" xfId="27505" xr:uid="{B3D82BA4-D74B-41E2-8F73-7BD745D6FC61}"/>
    <cellStyle name="bbox 4" xfId="27506" xr:uid="{3EA241CB-B108-42BD-9F56-25CFCDB11C30}"/>
    <cellStyle name="bbox 5" xfId="27507" xr:uid="{F84D02C3-3AD8-4230-B7B0-4D8030F61DAF}"/>
    <cellStyle name="bbox 6" xfId="27508" xr:uid="{BC02C06A-4A34-4EDE-BF96-1C2AB1A170B2}"/>
    <cellStyle name="bbox 7" xfId="27509" xr:uid="{E686B6D1-751F-4F44-94C9-79AE55D8F9E9}"/>
    <cellStyle name="bbox 8" xfId="27510" xr:uid="{7D0B23F5-79D2-41C0-9BB5-421FF2127755}"/>
    <cellStyle name="bbox 9" xfId="27511" xr:uid="{4AB197BC-F963-4A0E-9221-99AB76F8A9AD}"/>
    <cellStyle name="Berekening" xfId="27512" xr:uid="{A40A266E-5942-4778-B79F-0CBF075EA43C}"/>
    <cellStyle name="BidSide" xfId="27513" xr:uid="{4A3AAF1A-DDCA-4F1F-ABBE-9C8389660561}"/>
    <cellStyle name="Big Money" xfId="27514" xr:uid="{249578A4-10B1-46D3-89B6-72C3F4610A33}"/>
    <cellStyle name="BLACK" xfId="27515" xr:uid="{ED8D8852-A008-415C-AAB1-979081EC3D8E}"/>
    <cellStyle name="BLACK 2" xfId="27516" xr:uid="{F42DF927-608C-47B2-9776-9183C792FE42}"/>
    <cellStyle name="BLACK 2 2" xfId="27517" xr:uid="{30392831-2326-4C04-A9DC-3292EEDB4859}"/>
    <cellStyle name="BLACK 2 2 2" xfId="27518" xr:uid="{DFFD31D6-DB6A-4A4A-94D2-6913408CB77C}"/>
    <cellStyle name="BLACK 2 3" xfId="27519" xr:uid="{4D675BA9-DB2E-41F0-B0CA-15205AD73CCB}"/>
    <cellStyle name="BLACK 3" xfId="27520" xr:uid="{46E5BED5-7084-46CE-BEB1-1F5B54BF8F59}"/>
    <cellStyle name="BLACK 3 2" xfId="27521" xr:uid="{01A620B3-AE4E-40FB-9526-F76F54492D7A}"/>
    <cellStyle name="BLACK 4" xfId="27522" xr:uid="{CBAFB8A6-EF8B-436A-B421-726674B7D34B}"/>
    <cellStyle name="black-white" xfId="27523" xr:uid="{936EB449-5230-497A-A6E9-0D16CFB55122}"/>
    <cellStyle name="black-white 10" xfId="27524" xr:uid="{EA3069E1-5229-4466-ADF8-361FDF95DC1C}"/>
    <cellStyle name="black-white 11" xfId="27525" xr:uid="{56F9EA0E-4DCA-41D6-A8BE-9D162C244359}"/>
    <cellStyle name="black-white 12" xfId="27526" xr:uid="{C4450E48-F768-4504-96C6-35BA233CC27B}"/>
    <cellStyle name="black-white 13" xfId="27527" xr:uid="{272926EE-C927-47FE-AD65-CAB6043858BD}"/>
    <cellStyle name="black-white 14" xfId="27528" xr:uid="{BF2F03A4-28E7-4FA4-93C3-96F502962F39}"/>
    <cellStyle name="black-white 15" xfId="27529" xr:uid="{C2D2F41A-96C8-43F0-BAEE-EAFCD07C95A0}"/>
    <cellStyle name="black-white 16" xfId="27530" xr:uid="{0209B1AF-4702-4F4F-A814-4266A047D27F}"/>
    <cellStyle name="black-white 17" xfId="27531" xr:uid="{262ACE15-E388-428A-8A89-18DFF2D83C78}"/>
    <cellStyle name="black-white 2" xfId="27532" xr:uid="{C65CD564-A329-475B-95A0-C2144C23FA83}"/>
    <cellStyle name="black-white 2 2" xfId="27533" xr:uid="{BAF58494-908F-470D-8F8F-6F77844894DD}"/>
    <cellStyle name="black-white 3" xfId="27534" xr:uid="{A2098034-30BB-4AD4-8216-FBDD248CD47B}"/>
    <cellStyle name="black-white 4" xfId="27535" xr:uid="{E5CDE741-9F19-40FB-8115-7FD672927A82}"/>
    <cellStyle name="black-white 5" xfId="27536" xr:uid="{A21C013F-4CDB-40B6-9D74-7402E9C3A0E0}"/>
    <cellStyle name="black-white 6" xfId="27537" xr:uid="{5A22BC96-C3D2-409B-98EA-6EDF5D5F3814}"/>
    <cellStyle name="black-white 7" xfId="27538" xr:uid="{E5CE91D6-6399-484D-B6F5-6336213D2CC9}"/>
    <cellStyle name="black-white 8" xfId="27539" xr:uid="{7D04017F-B6E3-4296-97AC-DD258C1BDE7C}"/>
    <cellStyle name="black-white 9" xfId="27540" xr:uid="{B42D105E-3F52-4423-B324-0E77E95990F3}"/>
    <cellStyle name="black-white small" xfId="27541" xr:uid="{4C61C845-D736-47D9-95D2-8B050B750275}"/>
    <cellStyle name="black-white small 10" xfId="27542" xr:uid="{855AAF2C-2872-4E59-B322-4E3FE92D6184}"/>
    <cellStyle name="black-white small 11" xfId="27543" xr:uid="{C4017D08-143D-42AB-8479-DB3D14D36036}"/>
    <cellStyle name="black-white small 12" xfId="27544" xr:uid="{60C2FF9E-F02D-4CC5-B7E9-5BA388164C84}"/>
    <cellStyle name="black-white small 13" xfId="27545" xr:uid="{5CFCE718-5270-4C96-BA43-58065B8708AB}"/>
    <cellStyle name="black-white small 14" xfId="27546" xr:uid="{14B338A7-52F8-46EB-ADFC-82107B7D5D49}"/>
    <cellStyle name="black-white small 15" xfId="27547" xr:uid="{1F374442-C02A-4F07-9E2D-91D9A87425D0}"/>
    <cellStyle name="black-white small 16" xfId="27548" xr:uid="{D77980A6-87CD-4CBC-9594-CE6C8AE222BC}"/>
    <cellStyle name="black-white small 17" xfId="27549" xr:uid="{A183F098-B372-4D35-917A-9E50ED1B2838}"/>
    <cellStyle name="black-white small 2" xfId="27550" xr:uid="{5BC38860-1EED-4F03-87FE-D17D2BEAA238}"/>
    <cellStyle name="black-white small 2 2" xfId="27551" xr:uid="{4B2F02D1-DFF9-44DA-80B6-954A1E153F26}"/>
    <cellStyle name="black-white small 3" xfId="27552" xr:uid="{D5B8B4EC-E53A-4422-8BE7-E88ABC31D78D}"/>
    <cellStyle name="black-white small 4" xfId="27553" xr:uid="{7EDF13A7-BDBD-4E53-9D08-17CD4BDC843B}"/>
    <cellStyle name="black-white small 5" xfId="27554" xr:uid="{8286F477-CDF1-453F-A327-C2ED6506A568}"/>
    <cellStyle name="black-white small 6" xfId="27555" xr:uid="{CDDDB0E3-C6D0-4474-96FC-9D912725759D}"/>
    <cellStyle name="black-white small 7" xfId="27556" xr:uid="{C8B0D5C8-5F14-4547-9490-4E833BE2B959}"/>
    <cellStyle name="black-white small 8" xfId="27557" xr:uid="{C3BF71F5-3162-496B-BCDD-DF9A266829F0}"/>
    <cellStyle name="black-white small 9" xfId="27558" xr:uid="{8E5ABF6D-7B45-45E3-9FD9-238A953DD6AA}"/>
    <cellStyle name="black-white small_~0950885" xfId="27559" xr:uid="{BF587ACE-3534-4E45-B78B-B206D838675A}"/>
    <cellStyle name="black-white_~0950885" xfId="27560" xr:uid="{BAF2DD0D-F1A9-48C0-BB6E-A2E806C7B8E9}"/>
    <cellStyle name="Blank [$]" xfId="27561" xr:uid="{7CB4F96B-895E-4459-87CD-4F7104FA3324}"/>
    <cellStyle name="Blank [$] 2" xfId="27562" xr:uid="{4BE16EB0-17D1-4949-BF36-E7596A4D7A67}"/>
    <cellStyle name="Blank [$] 2 2" xfId="27563" xr:uid="{7800CCFF-405F-4E52-8674-E0630C92302F}"/>
    <cellStyle name="Blank [$] 2 2 2" xfId="27564" xr:uid="{CAB16F72-E376-4A6C-A6BE-06A5CCE655BE}"/>
    <cellStyle name="Blank [$] 2 3" xfId="27565" xr:uid="{CCD107AC-E827-477B-9B7C-E34E77880AEB}"/>
    <cellStyle name="Blank [$] 3" xfId="27566" xr:uid="{E8C2DD9A-2845-4663-828A-650CEB00475B}"/>
    <cellStyle name="Blank [$] 3 2" xfId="27567" xr:uid="{DD7839E0-3FF0-4194-A644-B16D9911F4BB}"/>
    <cellStyle name="Blank [$] 4" xfId="27568" xr:uid="{B69B9817-F043-42BC-B3CD-BAD69C869D56}"/>
    <cellStyle name="Blank [%]" xfId="27569" xr:uid="{62ED856B-BD44-4977-8CFA-67F282822695}"/>
    <cellStyle name="Blank [%] 2" xfId="27570" xr:uid="{961EEB60-E2AA-48B2-9235-21E4967BFDE2}"/>
    <cellStyle name="Blank [%] 2 2" xfId="27571" xr:uid="{797EE72A-5D55-4F8A-AF03-8AD60635C567}"/>
    <cellStyle name="Blank [%] 2 2 2" xfId="27572" xr:uid="{A3BF86CF-D1D4-4DB4-AB30-63E624B88812}"/>
    <cellStyle name="Blank [%] 2 3" xfId="27573" xr:uid="{3E6DD7CF-54C1-4948-87C6-3432E66D3B7C}"/>
    <cellStyle name="Blank [%] 3" xfId="27574" xr:uid="{BA2B22A9-4D53-46D5-8B88-4D4AF09580F5}"/>
    <cellStyle name="Blank [%] 3 2" xfId="27575" xr:uid="{4E084F02-5599-4A31-A849-8B390B3311EB}"/>
    <cellStyle name="Blank [%] 4" xfId="27576" xr:uid="{F87C058A-66AC-40E1-B342-F57BAABF3E6A}"/>
    <cellStyle name="Blank [,]" xfId="27577" xr:uid="{118A42D6-7A6C-4DAC-840B-98A37D419997}"/>
    <cellStyle name="Blank [,] 2" xfId="27578" xr:uid="{9FC3D581-88A5-45ED-A953-5B204E4F77EB}"/>
    <cellStyle name="Blank [,] 2 2" xfId="27579" xr:uid="{5160E0C0-650A-45DB-BBAA-C4DB4374DCE9}"/>
    <cellStyle name="Blank [,] 2 2 2" xfId="27580" xr:uid="{FA8E7921-607C-46B5-95F7-19D585DA1EA5}"/>
    <cellStyle name="Blank [,] 2 3" xfId="27581" xr:uid="{C53D8DFD-80DE-4517-8C08-83799DBA38D5}"/>
    <cellStyle name="Blank [,] 3" xfId="27582" xr:uid="{7176179E-BDCD-4935-B1DE-117FCA90F783}"/>
    <cellStyle name="Blank [,] 3 2" xfId="27583" xr:uid="{804AF3BB-BE30-40FF-9B0D-B4404D4509B8}"/>
    <cellStyle name="Blank [,] 4" xfId="27584" xr:uid="{C2E177B5-040F-4705-A166-0121FEB12B1B}"/>
    <cellStyle name="Blank [1$]" xfId="27585" xr:uid="{D245BACF-102E-42AE-A4FA-1F2E49BAEE30}"/>
    <cellStyle name="Blank [1$] 2" xfId="27586" xr:uid="{B863AE71-57CC-48AE-B4BE-EAE84F3E929E}"/>
    <cellStyle name="Blank [1$] 2 2" xfId="27587" xr:uid="{6E593842-E85F-4047-A0EB-FF590243DCA8}"/>
    <cellStyle name="Blank [1$] 2 2 2" xfId="27588" xr:uid="{F7B0639A-2EFF-435B-80D0-C1B7246C0F7A}"/>
    <cellStyle name="Blank [1$] 2 3" xfId="27589" xr:uid="{D6008A9A-85AB-4B7B-AF13-6A4C42FA115F}"/>
    <cellStyle name="Blank [1$] 3" xfId="27590" xr:uid="{5DD3123B-E8D1-4C1C-B65E-C2C12124AA78}"/>
    <cellStyle name="Blank [1$] 3 2" xfId="27591" xr:uid="{4F88F075-7407-41CD-B3C3-383559D3E565}"/>
    <cellStyle name="Blank [1$] 4" xfId="27592" xr:uid="{13464289-F209-44F9-B1F3-243BBE313BB2}"/>
    <cellStyle name="Blank [1%]" xfId="27593" xr:uid="{2A749FBA-D0A0-4F3B-A8D6-230FA8E5266C}"/>
    <cellStyle name="Blank [1%] 2" xfId="27594" xr:uid="{52FE5D07-2D0D-4A6A-B98D-A643E6F26DB9}"/>
    <cellStyle name="Blank [1%] 2 2" xfId="27595" xr:uid="{BA69E262-1529-4542-9BF9-15BB4C2D54C3}"/>
    <cellStyle name="Blank [1%] 2 2 2" xfId="27596" xr:uid="{6E276083-0217-4F77-853B-A8D5BFE46C41}"/>
    <cellStyle name="Blank [1%] 2 3" xfId="27597" xr:uid="{0A90CD18-E0A1-4BAD-8764-04755B8AEB40}"/>
    <cellStyle name="Blank [1%] 3" xfId="27598" xr:uid="{1C50B9AD-2D96-4E81-BE9A-9B77F784DCFA}"/>
    <cellStyle name="Blank [1%] 3 2" xfId="27599" xr:uid="{8930DD41-D154-4D53-913C-1B0037F5F248}"/>
    <cellStyle name="Blank [1%] 4" xfId="27600" xr:uid="{9D51E4B6-9AD0-4915-9FE9-4E858FF56224}"/>
    <cellStyle name="Blank [1,]" xfId="27601" xr:uid="{5173B88D-DB15-4274-BAD2-8DF0EC17C866}"/>
    <cellStyle name="Blank [1,] 2" xfId="27602" xr:uid="{E2687A9D-1348-4361-808F-B8AD6B005DED}"/>
    <cellStyle name="Blank [1,] 2 2" xfId="27603" xr:uid="{FBD7F326-F180-4834-8396-78D417F3E567}"/>
    <cellStyle name="Blank [1,] 2 2 2" xfId="27604" xr:uid="{93C14206-C56A-4C9F-BE0E-0C96DCE1CBFF}"/>
    <cellStyle name="Blank [1,] 2 3" xfId="27605" xr:uid="{20BA0393-60C2-4696-9634-B76DB31C87B4}"/>
    <cellStyle name="Blank [1,] 3" xfId="27606" xr:uid="{403696E0-815F-4733-896F-287191585088}"/>
    <cellStyle name="Blank [1,] 3 2" xfId="27607" xr:uid="{2246473C-0569-49E7-8509-D5AF9CCBC7D6}"/>
    <cellStyle name="Blank [1,] 4" xfId="27608" xr:uid="{C7AD0BEF-F864-4045-9FB9-93AB05035E39}"/>
    <cellStyle name="Blank [2$]" xfId="27609" xr:uid="{5CDCEB02-DB5F-43E7-894E-1AE29F8D5130}"/>
    <cellStyle name="Blank [2$] 2" xfId="27610" xr:uid="{8A4BD1D0-D3D7-4D7F-9967-0F47FF268873}"/>
    <cellStyle name="Blank [2$] 2 2" xfId="27611" xr:uid="{09BF9587-F6A4-49BA-822E-8EC952825D68}"/>
    <cellStyle name="Blank [2$] 2 2 2" xfId="27612" xr:uid="{32AF994D-B468-4C9D-8B9C-BFCF98C5E306}"/>
    <cellStyle name="Blank [2$] 2 3" xfId="27613" xr:uid="{D59866D0-602B-464A-A428-CF522E4BDB04}"/>
    <cellStyle name="Blank [2$] 3" xfId="27614" xr:uid="{58FB4E1A-1FB1-43A4-958E-99CDC949C493}"/>
    <cellStyle name="Blank [2$] 3 2" xfId="27615" xr:uid="{343BA725-739B-4396-8A2E-98BD797DCF38}"/>
    <cellStyle name="Blank [2$] 4" xfId="27616" xr:uid="{E8259B38-00A3-4BE8-B007-F42BE2A0648A}"/>
    <cellStyle name="Blank [2%]" xfId="27617" xr:uid="{736B226F-83D0-4EC4-85F6-45C1F697E4A4}"/>
    <cellStyle name="Blank [2%] 2" xfId="27618" xr:uid="{38970B50-7167-4AD7-B013-6EF536C86D15}"/>
    <cellStyle name="Blank [2%] 2 2" xfId="27619" xr:uid="{6D567094-7A90-4C61-9EC8-9803E72DA24B}"/>
    <cellStyle name="Blank [2%] 2 2 2" xfId="27620" xr:uid="{DF66E140-B287-4090-915D-0D4FCCAA9A92}"/>
    <cellStyle name="Blank [2%] 2 3" xfId="27621" xr:uid="{8DC643D3-B750-40FA-861B-DCB7DC96EF4D}"/>
    <cellStyle name="Blank [2%] 3" xfId="27622" xr:uid="{A65C136A-6C3B-4643-8DAF-45643A09508D}"/>
    <cellStyle name="Blank [2%] 3 2" xfId="27623" xr:uid="{600D4DAD-E48D-4B2E-BD2A-46AFD728FB24}"/>
    <cellStyle name="Blank [2%] 4" xfId="27624" xr:uid="{6372CF83-C29E-4CB2-841D-53E2B7EB6A28}"/>
    <cellStyle name="Blank [2,]" xfId="27625" xr:uid="{545258E6-AC7F-49E6-B96C-85C5120A0EB6}"/>
    <cellStyle name="Blank [2,] 2" xfId="27626" xr:uid="{D92A2D19-3EA5-4765-BF52-4C00ACDB14D8}"/>
    <cellStyle name="Blank [2,] 2 2" xfId="27627" xr:uid="{907181DD-1829-4D76-B627-6D7976076AFE}"/>
    <cellStyle name="Blank [2,] 2 2 2" xfId="27628" xr:uid="{530BD5E3-C613-4B7A-957D-9FC22BD8BEF5}"/>
    <cellStyle name="Blank [2,] 2 3" xfId="27629" xr:uid="{7036AE7E-C094-4A11-8083-592D410C47E8}"/>
    <cellStyle name="Blank [2,] 3" xfId="27630" xr:uid="{DCE10A8E-8093-4A1B-AF32-DBE82242C4F1}"/>
    <cellStyle name="Blank [2,] 3 2" xfId="27631" xr:uid="{A10734DC-8EB5-4598-9530-BBED777BD1D2}"/>
    <cellStyle name="Blank [2,] 4" xfId="27632" xr:uid="{BFB2A085-CC4B-4A3D-B9A4-C93886C87A44}"/>
    <cellStyle name="Blank [3$]" xfId="27633" xr:uid="{D9C51C22-84C9-4E36-8AFB-7DAC0BC908E0}"/>
    <cellStyle name="Blank [3$] 2" xfId="27634" xr:uid="{AAA6D5D3-8F53-4762-B3DF-EA3FE64EAD42}"/>
    <cellStyle name="Blank [3$] 2 2" xfId="27635" xr:uid="{C414A6D5-3731-467D-AB22-F8134F997B2E}"/>
    <cellStyle name="Blank [3$] 2 2 2" xfId="27636" xr:uid="{EAA6D0A2-E2FB-4032-8A44-2B6E72E1E5F3}"/>
    <cellStyle name="Blank [3$] 2 3" xfId="27637" xr:uid="{A9C4D084-67D5-44F7-89D1-BDADCEEB7E6D}"/>
    <cellStyle name="Blank [3$] 3" xfId="27638" xr:uid="{022C705A-B4B0-4DD9-8EA0-EA6110246668}"/>
    <cellStyle name="Blank [3$] 3 2" xfId="27639" xr:uid="{FC58F2F2-72A9-4DCF-9416-F413ADB941C7}"/>
    <cellStyle name="Blank [3$] 4" xfId="27640" xr:uid="{535DBBE8-249D-4A29-AEEF-6E5FCF6209F1}"/>
    <cellStyle name="Blank [3%]" xfId="27641" xr:uid="{9E8F7411-9CBA-4707-9EED-6569F371F78F}"/>
    <cellStyle name="Blank [3%] 2" xfId="27642" xr:uid="{D690FE70-A126-4A01-A330-9FF34F794EDF}"/>
    <cellStyle name="Blank [3%] 2 2" xfId="27643" xr:uid="{47B2C35D-5970-4C33-AA19-C8048FB407C0}"/>
    <cellStyle name="Blank [3%] 2 2 2" xfId="27644" xr:uid="{74141393-6B84-477D-935F-918C0E972479}"/>
    <cellStyle name="Blank [3%] 2 3" xfId="27645" xr:uid="{1AA6B4ED-5C63-485B-AC21-007B03AFDB8D}"/>
    <cellStyle name="Blank [3%] 3" xfId="27646" xr:uid="{04890E35-FCA9-4BB2-83CD-A26285618438}"/>
    <cellStyle name="Blank [3%] 3 2" xfId="27647" xr:uid="{A31A069F-B2F3-4B2E-ACF7-945E8EF2F649}"/>
    <cellStyle name="Blank [3%] 4" xfId="27648" xr:uid="{79E2D95E-C48E-4566-9FFB-AE3817E7F4B3}"/>
    <cellStyle name="Blank [3,]" xfId="27649" xr:uid="{2BA67030-018A-443A-80C5-4F9E7BE8F2A4}"/>
    <cellStyle name="Blank [3,] 2" xfId="27650" xr:uid="{02899C13-369B-4209-A109-AC0681386CF1}"/>
    <cellStyle name="Blank [3,] 2 2" xfId="27651" xr:uid="{501E23A0-6FAC-400F-A8F7-7BD5BB71F6A0}"/>
    <cellStyle name="Blank [3,] 2 2 2" xfId="27652" xr:uid="{AB7D832A-AC57-40C2-9E87-8503B8966AE8}"/>
    <cellStyle name="Blank [3,] 2 3" xfId="27653" xr:uid="{6001DC72-7F1D-47F9-BB86-5285818B9909}"/>
    <cellStyle name="Blank [3,] 3" xfId="27654" xr:uid="{C977EA40-6609-44A2-B316-394C26AA725A}"/>
    <cellStyle name="Blank [3,] 3 2" xfId="27655" xr:uid="{A5632B4E-A7A8-4DFC-BCB4-5678730A345A}"/>
    <cellStyle name="Blank [3,] 4" xfId="27656" xr:uid="{A05AFE73-42C6-4E53-8FBF-11A8AA06D299}"/>
    <cellStyle name="Blank [Date]" xfId="27657" xr:uid="{51EAAE52-FCB7-4C43-8279-079E8401E182}"/>
    <cellStyle name="Blank [Date] 2" xfId="27658" xr:uid="{9F03D021-0F3E-453B-B427-5834067F88E7}"/>
    <cellStyle name="Blank [Date] 2 2" xfId="27659" xr:uid="{7790FCDC-DE70-4294-9666-7B9A597B6391}"/>
    <cellStyle name="Blank [Date] 2 2 2" xfId="27660" xr:uid="{20E28337-F3E8-4831-9D42-8F6D8126CE3C}"/>
    <cellStyle name="Blank [Date] 2 3" xfId="27661" xr:uid="{9BB764E5-56D6-4783-AA9A-3AAD72B9AAE5}"/>
    <cellStyle name="Blank [Date] 3" xfId="27662" xr:uid="{465E1B34-873E-4DE5-A0E3-863EDB428FA3}"/>
    <cellStyle name="Blank [Date] 3 2" xfId="27663" xr:uid="{7A8EA282-46C8-4A98-AB87-4DDE3511987C}"/>
    <cellStyle name="Blank [Date] 4" xfId="27664" xr:uid="{BF120E3F-0545-4BA1-8786-6A2C31BD9B10}"/>
    <cellStyle name="Blank [D-M-Y]" xfId="27665" xr:uid="{CD6701A7-0267-4248-8562-3C874C1F1FE0}"/>
    <cellStyle name="Blank [D-M-Y] 2" xfId="27666" xr:uid="{6828E1CD-2D4D-4418-BEE3-5D5B330A7494}"/>
    <cellStyle name="Blank [D-M-Y] 2 2" xfId="27667" xr:uid="{DA5D089D-A3D2-4A7B-A7E5-CC10737C1AA2}"/>
    <cellStyle name="Blank [D-M-Y] 2 2 2" xfId="27668" xr:uid="{803C33B8-7365-4E98-80EA-110F4C80A9FB}"/>
    <cellStyle name="Blank [D-M-Y] 2 3" xfId="27669" xr:uid="{D291BDB5-7713-4F87-916D-E12E131E9CDC}"/>
    <cellStyle name="Blank [D-M-Y] 3" xfId="27670" xr:uid="{05291218-D963-4534-8C3F-98AFDFA07BD2}"/>
    <cellStyle name="Blank [D-M-Y] 3 2" xfId="27671" xr:uid="{A34A474D-7353-4F26-8C1C-9B95DEC5937B}"/>
    <cellStyle name="Blank [D-M-Y] 4" xfId="27672" xr:uid="{5ED37350-4CAE-47C9-8F32-D0D1510484E4}"/>
    <cellStyle name="Blank [K,]" xfId="27673" xr:uid="{95DB1BF1-EFBD-4EE6-A256-5F4B39EFE3ED}"/>
    <cellStyle name="Blank [K,] 2" xfId="27674" xr:uid="{9C1FE9A6-A333-426A-B0FC-32D96E963295}"/>
    <cellStyle name="Blank [K,] 2 2" xfId="27675" xr:uid="{A0A63690-0ADE-4C90-9F90-C3A80730A2F2}"/>
    <cellStyle name="Blank [K,] 2 2 2" xfId="27676" xr:uid="{3791D20E-9477-4C06-946A-73B257B3A1FE}"/>
    <cellStyle name="Blank [K,] 2 3" xfId="27677" xr:uid="{398C420F-51C9-41B5-8E73-6074AA871AE2}"/>
    <cellStyle name="Blank [K,] 3" xfId="27678" xr:uid="{6408DE7F-E98D-46F0-823C-DC493281AEB3}"/>
    <cellStyle name="Blank [K,] 3 2" xfId="27679" xr:uid="{269D1AA1-E9B0-447C-9A72-8CB84D5BC640}"/>
    <cellStyle name="Blank [K,] 4" xfId="27680" xr:uid="{F9FD8B06-8D49-4FC1-B559-BD4EACCEC110}"/>
    <cellStyle name="BlankedZeros" xfId="27681" xr:uid="{4A485936-F444-4367-A8A5-3A93DDE94B6B}"/>
    <cellStyle name="bleu fixe" xfId="27682" xr:uid="{A1855CE6-4400-4D31-AF73-58AD6E4AB4A9}"/>
    <cellStyle name="bleu fixe cadre" xfId="27683" xr:uid="{71966FDD-9F3E-4006-904F-AB313B3DF97D}"/>
    <cellStyle name="bleu fixe_arrêté conso 31-12-01" xfId="27684" xr:uid="{D844E3E8-8E77-404F-A527-8EA70816E5C6}"/>
    <cellStyle name="bleucadre" xfId="27685" xr:uid="{685290A3-FA23-4473-87CC-2C22F9F1213F}"/>
    <cellStyle name="Blue - Normal" xfId="27686" xr:uid="{7E275512-3EDC-4514-ABA9-92175F7581B0}"/>
    <cellStyle name="Blue - Normal 2" xfId="27687" xr:uid="{2EC6F100-5DB9-4DAB-8247-6F9425D94B3A}"/>
    <cellStyle name="Blue - Normal_~0950885" xfId="27688" xr:uid="{6ACC0715-4D38-45CB-84D3-31EEBF0338B0}"/>
    <cellStyle name="Blue - small" xfId="27689" xr:uid="{04F279A4-62F8-43B1-9AD8-F551B61749A4}"/>
    <cellStyle name="Blue - small 2" xfId="27690" xr:uid="{DCD39793-5C1F-4057-89ED-A07EE0E38C05}"/>
    <cellStyle name="Blue - small_~0950885" xfId="27691" xr:uid="{54EF289D-178A-4C55-A267-91F5DA6AE07E}"/>
    <cellStyle name="Blue - underline, small" xfId="27692" xr:uid="{57CD6ADB-4FFA-499F-9078-699845C58EA4}"/>
    <cellStyle name="Blue - underline, small 2" xfId="27693" xr:uid="{52EA32BC-FDF9-4931-AE0A-5C61260F02F7}"/>
    <cellStyle name="Blue - underline, small_~0950885" xfId="27694" xr:uid="{148D28F0-079B-496F-B5B0-3F3F10BEA321}"/>
    <cellStyle name="blue shading" xfId="27695" xr:uid="{87C0D817-F6E9-4D0C-9554-C11561E25EFE}"/>
    <cellStyle name="blue shading 2" xfId="27696" xr:uid="{E2D5EA50-2AAE-44F7-B567-7441A97B7129}"/>
    <cellStyle name="Blue wording" xfId="27697" xr:uid="{09B54CE2-55F2-4894-97D8-8A2E01149E63}"/>
    <cellStyle name="Blue wording 2" xfId="27698" xr:uid="{F8638107-1CBC-448B-A875-CDCF8369144F}"/>
    <cellStyle name="blue$00" xfId="27699" xr:uid="{E7722915-CEA0-4672-922A-0E5B80B5F091}"/>
    <cellStyle name="blue$00 2" xfId="27700" xr:uid="{B226499B-3E42-4498-88D5-7105E6453F53}"/>
    <cellStyle name="blue$00 2 2" xfId="27701" xr:uid="{3D113E2D-0DAA-45D6-8BBA-CE8DAFB0587A}"/>
    <cellStyle name="blue$00 2 2 2" xfId="27702" xr:uid="{5801A532-8EFD-4C77-A960-6DA29B047572}"/>
    <cellStyle name="blue$00 2 3" xfId="27703" xr:uid="{7CE209ED-6135-4EDF-A60E-E31A5726B6BB}"/>
    <cellStyle name="blue$00 3" xfId="27704" xr:uid="{277AC6F1-AF87-42E4-BEF1-FB640B063B7F}"/>
    <cellStyle name="blue$00 3 2" xfId="27705" xr:uid="{178FADD2-A8A1-49DE-8B68-A8DAA5ECCFB1}"/>
    <cellStyle name="blue$00 4" xfId="27706" xr:uid="{DA40FFE0-E27B-44F3-9D48-94C1B880BCDD}"/>
    <cellStyle name="Body" xfId="27707" xr:uid="{27CF1192-648D-4B78-9BDB-5A84EDDCCEDB}"/>
    <cellStyle name="Body 10" xfId="27708" xr:uid="{C661B6EB-1EA5-42B5-B81D-90263CDAC8EC}"/>
    <cellStyle name="Body 11" xfId="27709" xr:uid="{A4BBF855-74F4-4308-AC4D-249B30290070}"/>
    <cellStyle name="Body 12" xfId="27710" xr:uid="{0945DFA0-1E75-448E-93AF-684A70648E33}"/>
    <cellStyle name="Body 13" xfId="27711" xr:uid="{55FFE55C-E060-4FD7-9783-694DDC5EB4DA}"/>
    <cellStyle name="Body 14" xfId="27712" xr:uid="{F38BB466-3493-439B-A78B-0FA27C6D4222}"/>
    <cellStyle name="Body 15" xfId="27713" xr:uid="{5783B062-6AFE-46E1-A322-1BDC86A54B25}"/>
    <cellStyle name="Body 16" xfId="27714" xr:uid="{1785B3FA-23B8-4BC7-AA53-E99D2D13A11B}"/>
    <cellStyle name="Body 17" xfId="27715" xr:uid="{51EBE0D1-70DC-43ED-B5EB-70266311E716}"/>
    <cellStyle name="Body 2" xfId="27716" xr:uid="{62F35FB0-C900-483A-8972-D6504A7A43D2}"/>
    <cellStyle name="Body 3" xfId="27717" xr:uid="{880DFE53-EA93-4498-87A7-2C8CE9DA8712}"/>
    <cellStyle name="Body 4" xfId="27718" xr:uid="{16039348-091B-4117-B268-A7DEF36BD5DF}"/>
    <cellStyle name="Body 5" xfId="27719" xr:uid="{810480CB-D74B-40C3-A7C3-A25EDE0AACF5}"/>
    <cellStyle name="Body 6" xfId="27720" xr:uid="{DC9B586A-6436-4546-8154-DCB59C91D635}"/>
    <cellStyle name="Body 7" xfId="27721" xr:uid="{EC1D4E5A-C717-4CC2-9929-695176A5C620}"/>
    <cellStyle name="Body 8" xfId="27722" xr:uid="{198759B9-A4CA-4636-8947-E493A8040BC1}"/>
    <cellStyle name="Body 9" xfId="27723" xr:uid="{F63A31A1-62CD-493D-84AF-D0C69D07FA11}"/>
    <cellStyle name="Body_Degas HFTO" xfId="27724" xr:uid="{212DF31F-F7AA-43E3-B102-726994BD5BC1}"/>
    <cellStyle name="Bold" xfId="27725" xr:uid="{AC1BC459-D59B-4FC2-BB2B-1683E94B9921}"/>
    <cellStyle name="Bold/Border" xfId="27726" xr:uid="{8071A62D-158D-4B35-AD8E-B3C7FC9FF985}"/>
    <cellStyle name="Bold/Border 2" xfId="27727" xr:uid="{EE25CF36-2461-4D98-9469-3EA53B65A5FC}"/>
    <cellStyle name="Bold/Border 2 2" xfId="27728" xr:uid="{23E01393-B08D-4953-ACA1-40ABD3D6C642}"/>
    <cellStyle name="Bold/Border 2 2 2" xfId="27729" xr:uid="{722C2192-058A-448B-BDB6-4AAC1254C27D}"/>
    <cellStyle name="Bold/Border 2 3" xfId="27730" xr:uid="{5426C284-DE63-4638-902F-1AC13F3036A2}"/>
    <cellStyle name="Bold/Border 3" xfId="27731" xr:uid="{1458BCF3-15C2-4CF7-A2EC-FB709F5B7754}"/>
    <cellStyle name="Bold/Border 3 2" xfId="27732" xr:uid="{5BD2C217-BDF0-43EF-8587-55C2337A6257}"/>
    <cellStyle name="Bold/Border 4" xfId="27733" xr:uid="{10618E52-96C5-46A7-84DA-D23E14E88B3D}"/>
    <cellStyle name="Bol-Data" xfId="27734" xr:uid="{E5C4CD4B-721D-46AA-A441-7ED430B7BC25}"/>
    <cellStyle name="Bol-Data 2" xfId="27735" xr:uid="{544C0EEA-DCA0-484D-B4E2-7BC2504FBD61}"/>
    <cellStyle name="Bol-Data_~0950885" xfId="27736" xr:uid="{DA008E64-CBD9-4E7A-A6ED-72D16B4E4EEF}"/>
    <cellStyle name="BoldRight" xfId="27737" xr:uid="{A0CB6F4C-F3B6-4743-A1AF-006484669219}"/>
    <cellStyle name="bolet" xfId="27738" xr:uid="{36B13574-D194-402A-A711-0D62E1DF3EAA}"/>
    <cellStyle name="bolet 2" xfId="27739" xr:uid="{5AA6504D-FD65-4E6E-9C97-AAA61320756B}"/>
    <cellStyle name="bolet_~0950885" xfId="27740" xr:uid="{1971A847-9B1A-4815-A66A-7AC7C78096D6}"/>
    <cellStyle name="Boletim" xfId="27741" xr:uid="{425715F5-0971-4F0E-B138-96E4F517046C}"/>
    <cellStyle name="Bon" xfId="27742" xr:uid="{9C5D7066-7DCB-4DE3-81DE-0A26876F392C}"/>
    <cellStyle name="bord" xfId="27743" xr:uid="{300C42B1-E629-49D8-8B58-6CB61DD859E4}"/>
    <cellStyle name="bord 10" xfId="27744" xr:uid="{FBE6A7B5-9C70-4A70-AD9B-F45EB8322CA8}"/>
    <cellStyle name="bord 10 2" xfId="37411" xr:uid="{14C42557-E0E9-4FE0-8F54-A967406AC162}"/>
    <cellStyle name="bord 11" xfId="27745" xr:uid="{1F05E743-0EA0-4134-9B43-A10A4AF0A396}"/>
    <cellStyle name="bord 11 2" xfId="37412" xr:uid="{1E3001C2-AAF4-4590-B94A-ECAF2A697939}"/>
    <cellStyle name="bord 12" xfId="27746" xr:uid="{4B4042A0-C2B5-4B12-A555-E3250AB7E40F}"/>
    <cellStyle name="bord 12 2" xfId="37413" xr:uid="{BC8B9A38-C5A2-401E-AF60-29C425CCB029}"/>
    <cellStyle name="bord 13" xfId="27747" xr:uid="{B8321D07-B5DA-42DB-A0B5-5669C273AD8B}"/>
    <cellStyle name="bord 13 2" xfId="37414" xr:uid="{AC6EFCB3-6852-4EB2-88C8-9F6301DE0534}"/>
    <cellStyle name="bord 14" xfId="27748" xr:uid="{01CF5983-845E-40BA-BDEE-54F6DDA30F74}"/>
    <cellStyle name="bord 14 2" xfId="37415" xr:uid="{AEF5953F-DBAE-410B-A7CE-406F54023889}"/>
    <cellStyle name="bord 15" xfId="27749" xr:uid="{FCE977F2-ABAB-4F19-9BFB-9A0F1CD936C0}"/>
    <cellStyle name="bord 15 2" xfId="37416" xr:uid="{F929AD0E-E8BD-434D-8D72-846FB825CB4A}"/>
    <cellStyle name="bord 16" xfId="27750" xr:uid="{0E6F830A-4E36-4734-8F10-1461CCADB1E1}"/>
    <cellStyle name="bord 16 2" xfId="37417" xr:uid="{01E20636-C905-4543-87BB-AA3948964970}"/>
    <cellStyle name="bord 17" xfId="27751" xr:uid="{7A3AFF66-E24A-4CD3-B161-EEF1EC19428E}"/>
    <cellStyle name="bord 17 2" xfId="37418" xr:uid="{053E7026-8D88-4412-A2FD-C88236E0CAED}"/>
    <cellStyle name="bord 18" xfId="37410" xr:uid="{47FA4820-F688-4168-93F1-CFF9FAE176D3}"/>
    <cellStyle name="bord 2" xfId="27752" xr:uid="{D9CA6317-4FD7-445C-8C0A-6C722A81B26E}"/>
    <cellStyle name="bord 2 2" xfId="27753" xr:uid="{5A87728A-B7F0-4BDE-A439-1BE2F90394A2}"/>
    <cellStyle name="bord 2 2 2" xfId="37420" xr:uid="{4D440527-1026-4E14-836A-090CC46B3C77}"/>
    <cellStyle name="bord 2 3" xfId="37419" xr:uid="{48EE7B58-947C-4419-9C27-F41202B5EA83}"/>
    <cellStyle name="bord 2_Degas HFTO" xfId="27754" xr:uid="{275E7A8D-94ED-489F-BB98-E583FF8F8D48}"/>
    <cellStyle name="bord 3" xfId="27755" xr:uid="{DD17D1C3-2818-4CAF-BD66-7B8E1CAC4625}"/>
    <cellStyle name="bord 3 2" xfId="37421" xr:uid="{3DE9237B-9265-4004-99E0-A690F3C2F92E}"/>
    <cellStyle name="bord 4" xfId="27756" xr:uid="{BA9154AB-B128-4AFE-B0BE-D2614C7713DF}"/>
    <cellStyle name="bord 4 2" xfId="37422" xr:uid="{5D8C27B8-B798-4A26-9601-BE49C9D6C3B4}"/>
    <cellStyle name="bord 5" xfId="27757" xr:uid="{DFBB9132-8590-4924-B44F-305890C545AF}"/>
    <cellStyle name="bord 5 2" xfId="37423" xr:uid="{76A35989-D624-4FB0-A046-22A8AFB34727}"/>
    <cellStyle name="bord 6" xfId="27758" xr:uid="{04DA6C0F-8AF1-499B-85C2-9A5F1D7A7656}"/>
    <cellStyle name="bord 6 2" xfId="37424" xr:uid="{C66B2DCF-7883-4BB0-92F7-9308AC4C2DF9}"/>
    <cellStyle name="bord 7" xfId="27759" xr:uid="{97C6B9DD-61AE-4CE6-B031-7E29782A8223}"/>
    <cellStyle name="bord 7 2" xfId="37425" xr:uid="{D4480C62-5F43-4AED-B25B-C4C86CCD5DFE}"/>
    <cellStyle name="bord 8" xfId="27760" xr:uid="{64CBFA54-5BC6-43FD-9548-D0B5BD529E5A}"/>
    <cellStyle name="bord 8 2" xfId="37426" xr:uid="{EC85886F-AA14-4434-9BFA-0A2F0FCE0BE6}"/>
    <cellStyle name="bord 9" xfId="27761" xr:uid="{AE68BC9F-B556-46E3-A454-EAD0279DE620}"/>
    <cellStyle name="bord 9 2" xfId="37427" xr:uid="{5C029937-44C6-457C-9DF1-9C5FD5963E07}"/>
    <cellStyle name="bord_Degas HFTO" xfId="27762" xr:uid="{CA271AD6-C863-45A3-A3CA-6812B4CF5C3D}"/>
    <cellStyle name="Border" xfId="27763" xr:uid="{A52C51F8-DD16-433A-876F-FDF3AE7A4218}"/>
    <cellStyle name="Border Heavy" xfId="27764" xr:uid="{B97F5B32-4692-4B2E-B6F4-F7AB745B0536}"/>
    <cellStyle name="Border Heavy 2" xfId="37428" xr:uid="{994D871F-65CD-43B4-BD7C-99B4D9CBD6B0}"/>
    <cellStyle name="Border Thin" xfId="27765" xr:uid="{F8FDC229-AAD6-43E1-9BFF-0DE1942391D7}"/>
    <cellStyle name="Border, Bottom" xfId="27766" xr:uid="{C8DBDAF5-F7B3-4B30-88DB-06482B080996}"/>
    <cellStyle name="Border, Bottom 2" xfId="27767" xr:uid="{FA40F70A-778E-4106-9621-2CEC78B646C6}"/>
    <cellStyle name="Border, Left" xfId="27768" xr:uid="{7B2CF30E-B27B-467B-9955-896898087F89}"/>
    <cellStyle name="Border, Left 2" xfId="27769" xr:uid="{B3D5621C-1475-4F4D-B838-44D4855A16E2}"/>
    <cellStyle name="Border, Left 2 2" xfId="37430" xr:uid="{870376A8-5B14-40E5-9D12-0C0688E501B1}"/>
    <cellStyle name="Border, Left 3" xfId="27770" xr:uid="{994E28B9-B03F-43BC-B88A-56FB56C9CFF1}"/>
    <cellStyle name="Border, Left 3 2" xfId="37431" xr:uid="{8678031F-C882-4F02-92EF-DC9D4175C4C0}"/>
    <cellStyle name="Border, Left 4" xfId="37429" xr:uid="{65E217D8-7C3F-4D2C-97E4-CA961CE14B35}"/>
    <cellStyle name="Border, Right" xfId="27771" xr:uid="{5157E462-762C-4C28-8654-D222CE121891}"/>
    <cellStyle name="Border, Right 2" xfId="27772" xr:uid="{B591A854-60B4-497A-9BC7-F34ECE8F793B}"/>
    <cellStyle name="Border, Right 2 2" xfId="37433" xr:uid="{D3B61762-DF7B-4FEE-9472-91747E1767B8}"/>
    <cellStyle name="Border, Right 3" xfId="37432" xr:uid="{F38278E3-27C3-41D8-A14F-BB6221965295}"/>
    <cellStyle name="Border, Top" xfId="27773" xr:uid="{50B313EB-D39C-4720-8FDF-29AD05A2A252}"/>
    <cellStyle name="Border, Top 2" xfId="27774" xr:uid="{AE538A9E-9E5B-4E1A-988B-3B16E3ECF28D}"/>
    <cellStyle name="Border, Top 2 2" xfId="27775" xr:uid="{21094C24-853D-49E4-A6B2-867F746A0A9C}"/>
    <cellStyle name="Border, Top 2 2 2" xfId="37436" xr:uid="{300BB10D-B375-4A22-8D9E-74787D084B28}"/>
    <cellStyle name="Border, Top 2 3" xfId="37435" xr:uid="{40DF679B-CDCE-465B-AA46-CD9BC8576E43}"/>
    <cellStyle name="Border, Top 3" xfId="27776" xr:uid="{CAEEAFE4-54BC-411E-9DA1-629BF45A10FA}"/>
    <cellStyle name="Border, Top 3 2" xfId="37437" xr:uid="{B5669FFC-A39A-4C8E-B417-F10EE3F73ADC}"/>
    <cellStyle name="Border, Top 4" xfId="27777" xr:uid="{3CE4E0F2-AC6F-4ACD-AAA5-F4E4676F7610}"/>
    <cellStyle name="Border, Top 4 2" xfId="37438" xr:uid="{89B517F7-38A6-412B-9D1C-901960075377}"/>
    <cellStyle name="Border, Top 5" xfId="27778" xr:uid="{F2F7377F-3D50-44EE-83B2-815AE59A93EE}"/>
    <cellStyle name="Border, Top 5 2" xfId="37439" xr:uid="{A1B2DF2A-0CA2-4CE9-A0A3-C31A8C901F66}"/>
    <cellStyle name="Border, Top 6" xfId="37434" xr:uid="{2109FF62-DDCE-4651-83CB-239FE06C5372}"/>
    <cellStyle name="BOX - COLUMN BOXES" xfId="27779" xr:uid="{36CE574A-5499-4D39-BABD-C030BECFF54F}"/>
    <cellStyle name="BOX - COLUMN BOXES 2" xfId="27780" xr:uid="{3E5AE4E1-C722-4731-9156-BA5FD1C7388C}"/>
    <cellStyle name="BOX - COLUMN BOXES 2 2" xfId="27781" xr:uid="{5868DBF5-493E-4305-8577-384CB732769D}"/>
    <cellStyle name="BOX - COLUMN BOXES 2 2 2" xfId="27782" xr:uid="{888617DA-9E98-45E7-8455-03AC494EDAAB}"/>
    <cellStyle name="BOX - COLUMN BOXES 2 2 2 2" xfId="37443" xr:uid="{5ADD2833-E794-4B51-84C1-395A62C28FEF}"/>
    <cellStyle name="BOX - COLUMN BOXES 2 2 3" xfId="37442" xr:uid="{777C7725-2895-40D6-BF59-F6FABBBE3330}"/>
    <cellStyle name="BOX - COLUMN BOXES 2 3" xfId="27783" xr:uid="{0569D8C8-2AE7-421C-B7AD-9520079DB116}"/>
    <cellStyle name="BOX - COLUMN BOXES 2 3 2" xfId="37444" xr:uid="{2EB6865F-CEC6-4D74-8D7F-B116DBCDFF78}"/>
    <cellStyle name="BOX - COLUMN BOXES 2 4" xfId="37441" xr:uid="{D2A00FD9-E6F3-44F4-83AC-4A12A9804E7A}"/>
    <cellStyle name="BOX - COLUMN BOXES 3" xfId="27784" xr:uid="{7DBAF9A6-3090-4888-ABEB-7F6A079F8FC2}"/>
    <cellStyle name="BOX - COLUMN BOXES 3 2" xfId="27785" xr:uid="{ED052F3B-2EE5-4BEE-B071-D4B714D3017C}"/>
    <cellStyle name="BOX - COLUMN BOXES 3 2 2" xfId="37446" xr:uid="{73018B07-6C26-4361-826F-FBCE915B7A95}"/>
    <cellStyle name="BOX - COLUMN BOXES 3 3" xfId="37445" xr:uid="{BCD51267-4F1A-4CC4-8643-6F37EEF128CC}"/>
    <cellStyle name="BOX - COLUMN BOXES 4" xfId="27786" xr:uid="{3393B840-C3D1-4EA3-BB44-DC013C33E728}"/>
    <cellStyle name="BOX - COLUMN BOXES 4 2" xfId="37447" xr:uid="{FB9B3DF4-3A15-4715-B5CF-666E74DE096F}"/>
    <cellStyle name="BOX - COLUMN BOXES 5" xfId="37440" xr:uid="{EBC6079C-A795-4113-94BC-D4AAA375BA4A}"/>
    <cellStyle name="British Pound" xfId="27787" xr:uid="{E2BAF91C-4F28-4871-8DFD-3893F3260E57}"/>
    <cellStyle name="British Pound 2" xfId="27788" xr:uid="{266C0645-9BEE-48FA-AE8C-FD7997666723}"/>
    <cellStyle name="British Pound 2 2" xfId="27789" xr:uid="{CAE32D85-E9ED-4CA6-B9B4-CFCCB3117C12}"/>
    <cellStyle name="British Pound 2 2 2" xfId="27790" xr:uid="{EAFCC6EC-3178-4851-9E55-BF8AFF478F1E}"/>
    <cellStyle name="British Pound 2 3" xfId="27791" xr:uid="{DAFB034F-0A29-4FBB-A944-B8601D82421D}"/>
    <cellStyle name="British Pound 3" xfId="27792" xr:uid="{0387F348-9CA2-4920-A125-0847CEBEB959}"/>
    <cellStyle name="British Pound 3 2" xfId="27793" xr:uid="{8659F20A-13AC-46EE-AC6A-10CD3CDCA85A}"/>
    <cellStyle name="British Pound 4" xfId="27794" xr:uid="{E6B5B912-1050-4942-8463-01EFBBA03C54}"/>
    <cellStyle name="Bullet" xfId="27795" xr:uid="{CD11B3D7-CB75-4138-B642-7B8C558A5B6A}"/>
    <cellStyle name="Bullet 2" xfId="27796" xr:uid="{84F066C5-CE53-498C-BC8D-B89FAF1D66F8}"/>
    <cellStyle name="Bullet 2 2" xfId="27797" xr:uid="{D52C45C0-591B-4B7A-9B0D-A5411407B8CF}"/>
    <cellStyle name="Bullet 2 2 2" xfId="27798" xr:uid="{116CEE8E-1C32-47F2-8AEB-B5D8393C4EC1}"/>
    <cellStyle name="Bullet 2 3" xfId="27799" xr:uid="{013168E6-2C76-4427-864B-7D531F05FA96}"/>
    <cellStyle name="Bullet 3" xfId="27800" xr:uid="{0BE28A93-B4B9-4C20-BD0F-E0D57D253490}"/>
    <cellStyle name="Bullet 3 2" xfId="27801" xr:uid="{8C7842FB-4F7B-4FF6-B43F-B2E4D482EA2D}"/>
    <cellStyle name="Bullet 4" xfId="27802" xr:uid="{14C0FCA8-0603-4F12-BDFC-B15768F61D0A}"/>
    <cellStyle name="c" xfId="27803" xr:uid="{8E64C5EA-86E5-46CB-877C-85B1D49EE9DA}"/>
    <cellStyle name="c 2" xfId="27804" xr:uid="{2465DCFC-11A6-4FD1-A8E0-8A6EB010BD9E}"/>
    <cellStyle name="c_17-Juste valeur en annexe" xfId="27805" xr:uid="{53CFACDE-147A-484C-87F4-F68E34567130}"/>
    <cellStyle name="c_2 - Appendices to be completed by the entities" xfId="27806" xr:uid="{40C30DF8-1A7B-4F4E-858E-BE519091760B}"/>
    <cellStyle name="c_2 - Appendix 11 Dérivés crédit  300611 V2 UK" xfId="27807" xr:uid="{EFA3B9F2-F3DD-41CD-A25D-BDBDD227D49D}"/>
    <cellStyle name="c_2 - Appendix 7d  envoi 200911 GB" xfId="27808" xr:uid="{B036F431-6DC4-4DCF-92C6-88F9766042DA}"/>
    <cellStyle name="c_2 - Appendix 7e envoi160911" xfId="27809" xr:uid="{242C8FEC-1A3E-46C7-AA36-2C09B59CAFC9}"/>
    <cellStyle name="c_3 - Annexes d'information et notices" xfId="27810" xr:uid="{340B5759-AACF-42DE-9A7C-88316FD91B5A}"/>
    <cellStyle name="c_Annexe 16 - Titre classé en L&amp;R" xfId="27811" xr:uid="{B594B61A-0108-4830-BD27-469FE47F6EEF}"/>
    <cellStyle name="c_Annexe 1c" xfId="27812" xr:uid="{1DF51855-4D85-49C4-833F-1587D7312200}"/>
    <cellStyle name="c_Annexe 7c (2)" xfId="27813" xr:uid="{7DDDC189-213D-4FB0-8B52-48DE39A08E1D}"/>
    <cellStyle name="c_annexe 7c mise à jour uk" xfId="27814" xr:uid="{212D2B15-1040-48B7-98CB-08A6E1DABE74}"/>
    <cellStyle name="c_Annexes FR" xfId="27815" xr:uid="{ED3ABA45-2508-4E24-A8B9-D2FF79975597}"/>
    <cellStyle name="c_Appendix 7d" xfId="27816" xr:uid="{1C2473A2-F049-4336-B9D2-DA6513F1128C}"/>
    <cellStyle name="c_Cadrage conso" xfId="27817" xr:uid="{4170C2D6-FB54-4DA2-BBDF-C5B75B26597C}"/>
    <cellStyle name="c_Data" xfId="27818" xr:uid="{5D52C292-9773-478F-8B3A-4DCD19BAF5C0}"/>
    <cellStyle name="c_Data 2" xfId="27819" xr:uid="{BFFEED3B-057E-4921-BC3F-11A3E4C1E7DC}"/>
    <cellStyle name="c_Data_Cadrage conso" xfId="27820" xr:uid="{77BA69B7-2045-407E-AAE7-D59AD9F89058}"/>
    <cellStyle name="c_Instructions appendix 7c" xfId="27821" xr:uid="{680576C7-8E86-4ED8-883F-A89EF047AEB8}"/>
    <cellStyle name="Calc Currency (0)" xfId="700" xr:uid="{00000000-0005-0000-0000-0000AD020000}"/>
    <cellStyle name="Calc Currency (0) 10" xfId="701" xr:uid="{00000000-0005-0000-0000-0000AE020000}"/>
    <cellStyle name="Calc Currency (0) 10 2" xfId="27823" xr:uid="{3D7B32D0-4CCF-4DF2-9839-538784BE9FAE}"/>
    <cellStyle name="Calc Currency (0) 11" xfId="702" xr:uid="{00000000-0005-0000-0000-0000AF020000}"/>
    <cellStyle name="Calc Currency (0) 11 2" xfId="27824" xr:uid="{8B0D70E1-8B11-40A6-A432-A899B1D19932}"/>
    <cellStyle name="Calc Currency (0) 12" xfId="703" xr:uid="{00000000-0005-0000-0000-0000B0020000}"/>
    <cellStyle name="Calc Currency (0) 12 2" xfId="27825" xr:uid="{AD8EA0DB-8BFC-4252-8D8F-4DFFE6876A7A}"/>
    <cellStyle name="Calc Currency (0) 13" xfId="27826" xr:uid="{0973F0FE-AF0C-489F-A59A-636165A74224}"/>
    <cellStyle name="Calc Currency (0) 14" xfId="27827" xr:uid="{E047A008-2FC4-4870-82AC-BE2A61543776}"/>
    <cellStyle name="Calc Currency (0) 15" xfId="27828" xr:uid="{3DF1DAEF-5DD5-41E9-849F-670B256A4D1F}"/>
    <cellStyle name="Calc Currency (0) 16" xfId="27829" xr:uid="{CE2D2E51-E8D7-4A79-B776-D8305A966835}"/>
    <cellStyle name="Calc Currency (0) 17" xfId="27830" xr:uid="{2DE6555C-E569-4A22-8422-AD409D1B67C4}"/>
    <cellStyle name="Calc Currency (0) 18" xfId="27822" xr:uid="{ADB378BC-E825-43A2-8BB7-DC76EED31518}"/>
    <cellStyle name="Calc Currency (0) 2" xfId="704" xr:uid="{00000000-0005-0000-0000-0000B1020000}"/>
    <cellStyle name="Calc Currency (0) 2 2" xfId="27831" xr:uid="{7761915B-FDBA-4227-A144-E35199DEF032}"/>
    <cellStyle name="Calc Currency (0) 3" xfId="705" xr:uid="{00000000-0005-0000-0000-0000B2020000}"/>
    <cellStyle name="Calc Currency (0) 3 2" xfId="27832" xr:uid="{E30983A0-A84C-4C07-83FB-4B65768F50C9}"/>
    <cellStyle name="Calc Currency (0) 4" xfId="706" xr:uid="{00000000-0005-0000-0000-0000B3020000}"/>
    <cellStyle name="Calc Currency (0) 4 2" xfId="27833" xr:uid="{DAB54DCE-8975-436C-8ABB-18A8B44A87D2}"/>
    <cellStyle name="Calc Currency (0) 5" xfId="707" xr:uid="{00000000-0005-0000-0000-0000B4020000}"/>
    <cellStyle name="Calc Currency (0) 5 2" xfId="27834" xr:uid="{66D7AF46-26C5-41A7-AF36-D529D62BED6A}"/>
    <cellStyle name="Calc Currency (0) 6" xfId="708" xr:uid="{00000000-0005-0000-0000-0000B5020000}"/>
    <cellStyle name="Calc Currency (0) 6 2" xfId="27835" xr:uid="{8B93A3FF-49EF-488C-9A38-189E293E6BCE}"/>
    <cellStyle name="Calc Currency (0) 7" xfId="709" xr:uid="{00000000-0005-0000-0000-0000B6020000}"/>
    <cellStyle name="Calc Currency (0) 7 2" xfId="27836" xr:uid="{B660CC10-9E54-442E-906F-6BBAF918754E}"/>
    <cellStyle name="Calc Currency (0) 8" xfId="710" xr:uid="{00000000-0005-0000-0000-0000B7020000}"/>
    <cellStyle name="Calc Currency (0) 8 2" xfId="27837" xr:uid="{AB0F9D56-E4CD-4605-AF0D-386F07E02252}"/>
    <cellStyle name="Calc Currency (0) 9" xfId="711" xr:uid="{00000000-0005-0000-0000-0000B8020000}"/>
    <cellStyle name="Calc Currency (0) 9 2" xfId="27838" xr:uid="{30737386-9563-4240-BF68-EAAC0B5FA6EF}"/>
    <cellStyle name="Calc Currency (0)_Degas HFTO" xfId="27839" xr:uid="{BE515188-7534-4498-88E9-1104D47C0B7D}"/>
    <cellStyle name="Calc Currency (2)" xfId="712" xr:uid="{00000000-0005-0000-0000-0000B9020000}"/>
    <cellStyle name="Calc Currency (2) 10" xfId="27841" xr:uid="{E31DDD34-26E8-4DA3-8A1C-C8B1C42DC9D9}"/>
    <cellStyle name="Calc Currency (2) 11" xfId="27842" xr:uid="{DD7567EC-C2E0-4034-9596-11A4FD9E25AA}"/>
    <cellStyle name="Calc Currency (2) 12" xfId="27843" xr:uid="{D7AE7685-FED1-49F1-B569-F66FC4D332B1}"/>
    <cellStyle name="Calc Currency (2) 13" xfId="27844" xr:uid="{102097A3-6020-489A-A8D6-400082657C20}"/>
    <cellStyle name="Calc Currency (2) 14" xfId="27845" xr:uid="{61F453AC-FD4D-4A54-A7DC-B2738660C1A1}"/>
    <cellStyle name="Calc Currency (2) 15" xfId="27846" xr:uid="{D9620A8B-6C98-4CCD-9A6B-123E0C64E2E2}"/>
    <cellStyle name="Calc Currency (2) 16" xfId="27847" xr:uid="{95CD6F14-5A14-40CB-9B25-E180DE7D4C34}"/>
    <cellStyle name="Calc Currency (2) 17" xfId="27848" xr:uid="{2F4D22D7-A79E-45FB-B62B-608E442E1980}"/>
    <cellStyle name="Calc Currency (2) 18" xfId="27840" xr:uid="{C4FFF6F7-6292-47FD-A587-039C7DBBAC14}"/>
    <cellStyle name="Calc Currency (2) 2" xfId="27849" xr:uid="{880CED33-AF2B-4413-B3CA-FC1E725FF781}"/>
    <cellStyle name="Calc Currency (2) 3" xfId="27850" xr:uid="{7571C950-5C63-4196-BC5B-6A08FFFD1AB7}"/>
    <cellStyle name="Calc Currency (2) 4" xfId="27851" xr:uid="{CED42F35-E843-416A-AB05-0918EAC31FC0}"/>
    <cellStyle name="Calc Currency (2) 5" xfId="27852" xr:uid="{BB36F3F9-C18D-4ADC-86E3-CEE1430B56E2}"/>
    <cellStyle name="Calc Currency (2) 6" xfId="27853" xr:uid="{AA115612-FF8E-4C6B-8281-216574631157}"/>
    <cellStyle name="Calc Currency (2) 7" xfId="27854" xr:uid="{AA7049CD-D482-45E5-A8E0-6C3D1C6E70B1}"/>
    <cellStyle name="Calc Currency (2) 8" xfId="27855" xr:uid="{218C1994-7034-481E-A0B2-21C97A07FB18}"/>
    <cellStyle name="Calc Currency (2) 9" xfId="27856" xr:uid="{26C19ACA-53B2-465C-B552-31D5F2955D5C}"/>
    <cellStyle name="Calc Currency (2)_Degas HFTO" xfId="27857" xr:uid="{2A63DCA6-C817-4D35-9E60-44EE1739C4A3}"/>
    <cellStyle name="Calc Percent (0)" xfId="713" xr:uid="{00000000-0005-0000-0000-0000BA020000}"/>
    <cellStyle name="Calc Percent (0) 10" xfId="27859" xr:uid="{92D4D14E-6524-4975-9B56-1D91BCC782F1}"/>
    <cellStyle name="Calc Percent (0) 11" xfId="27860" xr:uid="{9501DE11-F8DA-4CAD-9343-B1D8851042AF}"/>
    <cellStyle name="Calc Percent (0) 12" xfId="27861" xr:uid="{30C41E94-9DFB-4616-BFA1-0F7A57576A3B}"/>
    <cellStyle name="Calc Percent (0) 13" xfId="27862" xr:uid="{26BFA97B-5649-4E72-9876-D9F831507549}"/>
    <cellStyle name="Calc Percent (0) 14" xfId="27863" xr:uid="{EB955F46-DABE-4076-9E72-068FB354D945}"/>
    <cellStyle name="Calc Percent (0) 15" xfId="27864" xr:uid="{ED3986D4-7290-40CD-85E6-E0EE0699128E}"/>
    <cellStyle name="Calc Percent (0) 16" xfId="27865" xr:uid="{D8C98DDE-A356-4C17-8E79-AF21E8A8807A}"/>
    <cellStyle name="Calc Percent (0) 17" xfId="27866" xr:uid="{4EE6000F-2D47-49A1-8C49-F17A18E36AA6}"/>
    <cellStyle name="Calc Percent (0) 18" xfId="27858" xr:uid="{E45CD711-3980-48F1-9F8E-575DFD6985C1}"/>
    <cellStyle name="Calc Percent (0) 2" xfId="27867" xr:uid="{FF25ADEA-D50E-4498-89D7-B6E1DB8EDC36}"/>
    <cellStyle name="Calc Percent (0) 3" xfId="27868" xr:uid="{A1F531DB-1EE9-4922-BD49-EC68A6A9AFA0}"/>
    <cellStyle name="Calc Percent (0) 4" xfId="27869" xr:uid="{2AEA439C-43BB-44B2-AEF8-F3FDB420111A}"/>
    <cellStyle name="Calc Percent (0) 5" xfId="27870" xr:uid="{416F1D3F-05FC-4204-B880-688A95EB9E96}"/>
    <cellStyle name="Calc Percent (0) 6" xfId="27871" xr:uid="{F25FC8DD-0E97-477E-855A-FC68446BAE8E}"/>
    <cellStyle name="Calc Percent (0) 7" xfId="27872" xr:uid="{765432F4-9BB5-41AF-BE57-880024E055BA}"/>
    <cellStyle name="Calc Percent (0) 8" xfId="27873" xr:uid="{92740C52-2B31-4A83-8F38-7813512AB0FE}"/>
    <cellStyle name="Calc Percent (0) 9" xfId="27874" xr:uid="{71D44689-EA79-46A1-B74B-3ECDAACCFA87}"/>
    <cellStyle name="Calc Percent (0)_Degas HFTO" xfId="27875" xr:uid="{4FCA559F-84EF-4508-9922-8E12DB87E03A}"/>
    <cellStyle name="Calc Percent (1)" xfId="714" xr:uid="{00000000-0005-0000-0000-0000BB020000}"/>
    <cellStyle name="Calc Percent (1) 10" xfId="27877" xr:uid="{52EAA7F0-7C1C-4337-8BDB-DD78FB0DA570}"/>
    <cellStyle name="Calc Percent (1) 11" xfId="27878" xr:uid="{8C9495F9-21C1-444D-B9F8-34762A43F1CF}"/>
    <cellStyle name="Calc Percent (1) 12" xfId="27879" xr:uid="{F0155522-2541-4CC8-9A8B-F097648F64C4}"/>
    <cellStyle name="Calc Percent (1) 13" xfId="27880" xr:uid="{9D81B9F4-1056-4D24-9838-2B986EC52DDA}"/>
    <cellStyle name="Calc Percent (1) 14" xfId="27881" xr:uid="{0085744F-2397-45A3-A358-99004E92DB81}"/>
    <cellStyle name="Calc Percent (1) 15" xfId="27882" xr:uid="{1FB97449-7D24-41C7-97B0-06DC69C7E8A8}"/>
    <cellStyle name="Calc Percent (1) 16" xfId="27883" xr:uid="{BFD6379B-47AC-404D-9C04-2EBCA5D22AB8}"/>
    <cellStyle name="Calc Percent (1) 17" xfId="27884" xr:uid="{096FA928-6009-4E52-BB46-E8785325EC49}"/>
    <cellStyle name="Calc Percent (1) 18" xfId="27876" xr:uid="{75E43DA8-B79E-4896-A0DA-D9F1E4CF1820}"/>
    <cellStyle name="Calc Percent (1) 2" xfId="27885" xr:uid="{CA85948E-C68D-4FC8-BBCB-A0BDC1DAB3D6}"/>
    <cellStyle name="Calc Percent (1) 3" xfId="27886" xr:uid="{91A1C7A9-D96C-4798-B1B0-43174C663285}"/>
    <cellStyle name="Calc Percent (1) 4" xfId="27887" xr:uid="{A138D417-7A96-419C-B9FE-37AA8A578C28}"/>
    <cellStyle name="Calc Percent (1) 5" xfId="27888" xr:uid="{2905476C-AC34-4587-B52A-D63C5DB603CD}"/>
    <cellStyle name="Calc Percent (1) 6" xfId="27889" xr:uid="{47BB52C5-94B4-471D-A89A-F5C837CB61E5}"/>
    <cellStyle name="Calc Percent (1) 7" xfId="27890" xr:uid="{CF218DA6-8215-48F1-8EAA-F1D0A6E747EE}"/>
    <cellStyle name="Calc Percent (1) 8" xfId="27891" xr:uid="{DEB652EA-FE7D-41B9-A7CB-082F9F5CEC66}"/>
    <cellStyle name="Calc Percent (1) 9" xfId="27892" xr:uid="{016C5904-1761-450E-8F97-72973CC6AA63}"/>
    <cellStyle name="Calc Percent (1)_Degas HFTO" xfId="27893" xr:uid="{9CF86E35-0DB9-4756-8A2B-62271057C624}"/>
    <cellStyle name="Calc Percent (2)" xfId="715" xr:uid="{00000000-0005-0000-0000-0000BC020000}"/>
    <cellStyle name="Calc Percent (2) 10" xfId="27895" xr:uid="{EA655626-3CF9-4B0B-850D-3B2E3BDF085E}"/>
    <cellStyle name="Calc Percent (2) 11" xfId="27896" xr:uid="{A1ACE930-8C2C-4F58-A160-586B920FC29C}"/>
    <cellStyle name="Calc Percent (2) 12" xfId="27897" xr:uid="{90CA7F5C-06BD-44EE-A182-41E78F0590EC}"/>
    <cellStyle name="Calc Percent (2) 13" xfId="27898" xr:uid="{5EC1DB54-AC6C-4310-A1C7-900678A53470}"/>
    <cellStyle name="Calc Percent (2) 14" xfId="27899" xr:uid="{A2CF0DF6-EE58-4E02-A9CE-7BEE71AF9590}"/>
    <cellStyle name="Calc Percent (2) 15" xfId="27900" xr:uid="{DBCBFBF0-3090-4FA4-A92E-508B25768788}"/>
    <cellStyle name="Calc Percent (2) 16" xfId="27901" xr:uid="{0E9A81B9-D16E-4433-858C-B5D8DEAA18F8}"/>
    <cellStyle name="Calc Percent (2) 17" xfId="27902" xr:uid="{8D8067CC-A8BF-4B1E-A3E8-872D9AF7A2D9}"/>
    <cellStyle name="Calc Percent (2) 18" xfId="27894" xr:uid="{9DDA4412-6560-476A-A96C-7358B92E53FF}"/>
    <cellStyle name="Calc Percent (2) 2" xfId="27903" xr:uid="{D839CD5C-6585-47BD-B338-F74CD0BE8988}"/>
    <cellStyle name="Calc Percent (2) 2 2" xfId="27904" xr:uid="{6E497B63-EF2B-4CEE-9CC7-7E33276633A3}"/>
    <cellStyle name="Calc Percent (2) 2 2 2" xfId="27905" xr:uid="{14D219BA-A6DD-4469-8DB3-87DC690EF83C}"/>
    <cellStyle name="Calc Percent (2) 2 3" xfId="27906" xr:uid="{9852648B-C988-4D4F-B98B-F272F711ED81}"/>
    <cellStyle name="Calc Percent (2) 3" xfId="27907" xr:uid="{2C0AAD18-B048-4519-9F3C-DF7173E0191F}"/>
    <cellStyle name="Calc Percent (2) 3 2" xfId="27908" xr:uid="{253CD6F8-6399-489A-B75D-B3E2397F4554}"/>
    <cellStyle name="Calc Percent (2) 4" xfId="27909" xr:uid="{293C26ED-2A69-4E9E-B496-CED24E4FC04C}"/>
    <cellStyle name="Calc Percent (2) 5" xfId="27910" xr:uid="{A0A99D7B-1CAE-45EF-BF32-C005AD26EDBA}"/>
    <cellStyle name="Calc Percent (2) 6" xfId="27911" xr:uid="{AD704AB7-D488-4A0B-9C57-C882F2447527}"/>
    <cellStyle name="Calc Percent (2) 7" xfId="27912" xr:uid="{11BA6F0A-935A-4BA2-94F1-FDCBEAB98C0C}"/>
    <cellStyle name="Calc Percent (2) 8" xfId="27913" xr:uid="{1EC4BAA9-E59F-4030-ACF9-C9889D0E5832}"/>
    <cellStyle name="Calc Percent (2) 9" xfId="27914" xr:uid="{5AC4D5A4-971D-4A85-9D25-036B7A579DA6}"/>
    <cellStyle name="Calc Percent (2)_Degas HFTO" xfId="27915" xr:uid="{D72B960D-B4CA-4D73-9696-03ED8B5D8A58}"/>
    <cellStyle name="Calc Units (0)" xfId="716" xr:uid="{00000000-0005-0000-0000-0000BD020000}"/>
    <cellStyle name="Calc Units (0) 10" xfId="27917" xr:uid="{0150ECB1-E872-4047-B6AA-4C2EBFEA7DEB}"/>
    <cellStyle name="Calc Units (0) 11" xfId="27918" xr:uid="{79B32F21-C956-4232-9F23-567F0784D539}"/>
    <cellStyle name="Calc Units (0) 12" xfId="27919" xr:uid="{9E6D5CDF-064A-4FFB-B002-50D5115B344A}"/>
    <cellStyle name="Calc Units (0) 13" xfId="27920" xr:uid="{1F419724-E430-4526-A125-DB09CF30580B}"/>
    <cellStyle name="Calc Units (0) 14" xfId="27921" xr:uid="{CFDBCBF4-01FB-444B-B68A-0BBFA3BDC1D4}"/>
    <cellStyle name="Calc Units (0) 15" xfId="27922" xr:uid="{813BEBA7-C16A-4E41-A42A-F21D745320B4}"/>
    <cellStyle name="Calc Units (0) 16" xfId="27923" xr:uid="{8A80ABF2-0203-4C2F-82B4-E9446CB2EACE}"/>
    <cellStyle name="Calc Units (0) 17" xfId="27924" xr:uid="{500260E7-42D0-4F3F-9B4C-A4C2AE04B3C1}"/>
    <cellStyle name="Calc Units (0) 18" xfId="27916" xr:uid="{E8DFB85F-2672-4320-B711-011EDBD3A709}"/>
    <cellStyle name="Calc Units (0) 2" xfId="27925" xr:uid="{91134317-C345-47E7-AAF3-EEE080AC31A6}"/>
    <cellStyle name="Calc Units (0) 3" xfId="27926" xr:uid="{B0FB6CA9-5FC4-46B1-895E-76CC2BDE24AA}"/>
    <cellStyle name="Calc Units (0) 4" xfId="27927" xr:uid="{6DB54ADA-CB9C-43A7-8274-2E4BD4160AF2}"/>
    <cellStyle name="Calc Units (0) 5" xfId="27928" xr:uid="{1F07BA22-35FD-4E32-BD11-E14B2064A0AD}"/>
    <cellStyle name="Calc Units (0) 6" xfId="27929" xr:uid="{8098EA9C-F781-4E18-ACF3-8DCDBEC6F454}"/>
    <cellStyle name="Calc Units (0) 7" xfId="27930" xr:uid="{46F8C504-5856-48E3-956E-E584A93D6E9F}"/>
    <cellStyle name="Calc Units (0) 8" xfId="27931" xr:uid="{CEF5CD62-9476-4442-9DD4-445054331C5F}"/>
    <cellStyle name="Calc Units (0) 9" xfId="27932" xr:uid="{2D9FCA04-D752-42AE-9815-4D0803799BD7}"/>
    <cellStyle name="Calc Units (0)_Degas HFTO" xfId="27933" xr:uid="{FE337E53-035E-4396-8C7C-A982B7B6D197}"/>
    <cellStyle name="Calc Units (1)" xfId="717" xr:uid="{00000000-0005-0000-0000-0000BE020000}"/>
    <cellStyle name="Calc Units (1) 10" xfId="27935" xr:uid="{24FBD197-633C-4F2D-9C23-B918DC5C6147}"/>
    <cellStyle name="Calc Units (1) 11" xfId="27936" xr:uid="{C84F621F-282C-4295-A0EA-DFA31138761D}"/>
    <cellStyle name="Calc Units (1) 12" xfId="27937" xr:uid="{CD025FC9-E205-45EE-AF99-A496298C0392}"/>
    <cellStyle name="Calc Units (1) 13" xfId="27938" xr:uid="{B4A30041-8179-4C3F-AB29-2B2B7B1DEABC}"/>
    <cellStyle name="Calc Units (1) 14" xfId="27939" xr:uid="{DBC4D3E7-DF67-4686-919C-9DEF18F804FB}"/>
    <cellStyle name="Calc Units (1) 15" xfId="27940" xr:uid="{8451BEFD-A9CA-4CF4-A2E4-8E912CC4A912}"/>
    <cellStyle name="Calc Units (1) 16" xfId="27941" xr:uid="{7D91F055-2BD8-42D6-B9BE-8FCD11A51C31}"/>
    <cellStyle name="Calc Units (1) 17" xfId="27942" xr:uid="{DB7D3B33-40AC-4886-A99F-91A5422C1FD0}"/>
    <cellStyle name="Calc Units (1) 18" xfId="27934" xr:uid="{447E4F45-C038-44A8-96E6-B71294ABA986}"/>
    <cellStyle name="Calc Units (1) 2" xfId="27943" xr:uid="{0ADDCDF2-B5FC-49E1-BF8F-04347DD6D537}"/>
    <cellStyle name="Calc Units (1) 3" xfId="27944" xr:uid="{33F66B97-97E9-4A44-97C2-AEAD45657293}"/>
    <cellStyle name="Calc Units (1) 4" xfId="27945" xr:uid="{147FDBAC-11AE-4216-9C12-A590B701C473}"/>
    <cellStyle name="Calc Units (1) 5" xfId="27946" xr:uid="{B8759D1B-16FB-4686-B15A-1263FC85D700}"/>
    <cellStyle name="Calc Units (1) 6" xfId="27947" xr:uid="{84F60055-FD64-4F5C-9611-A58106656591}"/>
    <cellStyle name="Calc Units (1) 7" xfId="27948" xr:uid="{F50658AB-8582-478A-9020-D519F19FF2CD}"/>
    <cellStyle name="Calc Units (1) 8" xfId="27949" xr:uid="{8881BC71-5D2D-4785-8343-3A99B64371FC}"/>
    <cellStyle name="Calc Units (1) 9" xfId="27950" xr:uid="{987913E0-6190-4349-8BC0-0112A8E56DFC}"/>
    <cellStyle name="Calc Units (1)_Degas HFTO" xfId="27951" xr:uid="{61EB4039-B339-45EC-ACF4-383AA3269466}"/>
    <cellStyle name="Calc Units (2)" xfId="718" xr:uid="{00000000-0005-0000-0000-0000BF020000}"/>
    <cellStyle name="Calc Units (2) 10" xfId="27953" xr:uid="{E2DBD2B8-C07A-4D4F-96F8-33BEA58B31A0}"/>
    <cellStyle name="Calc Units (2) 11" xfId="27954" xr:uid="{BA710DF8-401A-4B99-9D73-A15E4072597E}"/>
    <cellStyle name="Calc Units (2) 12" xfId="27955" xr:uid="{FBD539DB-A42C-4DF8-A9F4-C9B936E56DFA}"/>
    <cellStyle name="Calc Units (2) 13" xfId="27956" xr:uid="{BC8F218F-2026-4E60-8232-9180D81AF425}"/>
    <cellStyle name="Calc Units (2) 14" xfId="27957" xr:uid="{D7ADCD31-7C7F-4467-9F41-E3E1A75614C3}"/>
    <cellStyle name="Calc Units (2) 15" xfId="27958" xr:uid="{DBB9EF91-36AC-477C-8F48-59584FEF49BB}"/>
    <cellStyle name="Calc Units (2) 16" xfId="27959" xr:uid="{4987FB28-0C84-46EE-8D5D-114B2984BDE0}"/>
    <cellStyle name="Calc Units (2) 17" xfId="27960" xr:uid="{97764C43-F7FF-4779-982A-2143D9AB0C7B}"/>
    <cellStyle name="Calc Units (2) 18" xfId="27952" xr:uid="{6BB65D88-F547-43DC-A5A5-1204FFDA0391}"/>
    <cellStyle name="Calc Units (2) 2" xfId="27961" xr:uid="{FC87C9CC-58F0-48E7-8CD0-22B981F54B51}"/>
    <cellStyle name="Calc Units (2) 3" xfId="27962" xr:uid="{DE337C53-8579-4F1D-AD71-4F1CC86AAACC}"/>
    <cellStyle name="Calc Units (2) 4" xfId="27963" xr:uid="{027C1C6B-8189-4168-99FC-4E9405378EEF}"/>
    <cellStyle name="Calc Units (2) 5" xfId="27964" xr:uid="{9465D821-3A79-489F-9107-CD16BEDD63D3}"/>
    <cellStyle name="Calc Units (2) 6" xfId="27965" xr:uid="{F10AB9A9-1C2B-4648-B4AB-1E9170BDE236}"/>
    <cellStyle name="Calc Units (2) 7" xfId="27966" xr:uid="{7EAF33FD-79E1-4E58-8229-F1F1AE01F008}"/>
    <cellStyle name="Calc Units (2) 8" xfId="27967" xr:uid="{4C7B8261-060C-4FA9-8EAF-8ADA0124841D}"/>
    <cellStyle name="Calc Units (2) 9" xfId="27968" xr:uid="{D0286189-A58A-4126-A86D-F1A99D08887E}"/>
    <cellStyle name="Calc Units (2)_Degas HFTO" xfId="27969" xr:uid="{A1682198-48B2-4A3F-81B2-3E1FF2B92CDE}"/>
    <cellStyle name="Calcolo" xfId="27970" xr:uid="{32A63A2A-F794-413E-AF76-0CA5F67BFA1E}"/>
    <cellStyle name="Calcolo 10" xfId="27971" xr:uid="{1A787A22-A9A7-4576-A03E-D3A9CE53C456}"/>
    <cellStyle name="Calcolo 11" xfId="27972" xr:uid="{B816C22B-EF51-4ED0-9340-D4A92CEE1B21}"/>
    <cellStyle name="Calcolo 12" xfId="27973" xr:uid="{F9FCFADF-B020-4B1C-92C0-BA76218B9DCE}"/>
    <cellStyle name="Calcolo 13" xfId="27974" xr:uid="{0E592679-05C2-4979-8006-12DA74A7B990}"/>
    <cellStyle name="Calcolo 14" xfId="27975" xr:uid="{D02A9130-665A-4A11-B224-1C3DB0160E6A}"/>
    <cellStyle name="Calcolo 15" xfId="27976" xr:uid="{EF359811-7EFC-41D6-B0E1-0F986DAA2E0F}"/>
    <cellStyle name="Calcolo 16" xfId="27977" xr:uid="{AAE8E010-30FE-4369-AC4C-5184F07F6B93}"/>
    <cellStyle name="Calcolo 17" xfId="27978" xr:uid="{C5C30BC6-9DCD-469D-AC5A-7424C84C51DC}"/>
    <cellStyle name="Calcolo 2" xfId="27979" xr:uid="{EF209449-ADEC-4E47-A84C-EF78F54A500F}"/>
    <cellStyle name="Calcolo 3" xfId="27980" xr:uid="{81898E83-6F19-424B-B544-676A73A17F34}"/>
    <cellStyle name="Calcolo 4" xfId="27981" xr:uid="{2A33779D-FD4F-4360-A85E-E6B02C672D16}"/>
    <cellStyle name="Calcolo 5" xfId="27982" xr:uid="{85B2AE81-7A4F-4F7E-9AA3-D36155FCD81D}"/>
    <cellStyle name="Calcolo 6" xfId="27983" xr:uid="{50D5A89E-BD3C-4AD2-81F3-A32C0469B751}"/>
    <cellStyle name="Calcolo 7" xfId="27984" xr:uid="{5C34D14E-3ABB-45E5-BB23-130CEDC6A804}"/>
    <cellStyle name="Calcolo 8" xfId="27985" xr:uid="{809E3934-99D0-4633-82BF-8498E118FCE6}"/>
    <cellStyle name="Calcolo 9" xfId="27986" xr:uid="{5CCF7AF6-3FE8-4AF3-935A-E23A157BE929}"/>
    <cellStyle name="Calcolo_Display" xfId="27987" xr:uid="{C706A8A4-2791-4C5C-A06D-2BD9D2341832}"/>
    <cellStyle name="Calcul 2" xfId="27988" xr:uid="{E9962031-7813-4590-86C8-E64BE88BE093}"/>
    <cellStyle name="Calcul 2 2" xfId="27989" xr:uid="{832DEE34-E7DA-4624-BA30-6C01E1FC9147}"/>
    <cellStyle name="Calcul 2 3" xfId="27990" xr:uid="{9E0F3FC5-6DC6-439E-9896-DF08D968D122}"/>
    <cellStyle name="Calcul 2 4" xfId="27991" xr:uid="{B61983DE-16C5-4475-BF4E-26E9FCD7F0BA}"/>
    <cellStyle name="Calcul 2 5" xfId="27992" xr:uid="{9CF4C9DF-B54F-4BDC-981F-1D742BE8086E}"/>
    <cellStyle name="Calcul 2 6" xfId="27993" xr:uid="{0CA66A8A-0612-4DBA-B963-036C63E15057}"/>
    <cellStyle name="Calcul 2_CONFIGURATION" xfId="27994" xr:uid="{AA2DDB57-F6D8-48CD-89AD-5AC18FB91805}"/>
    <cellStyle name="Calcul 3" xfId="27995" xr:uid="{7276DE26-C707-443D-AD52-7AB65272DF51}"/>
    <cellStyle name="Calcul 3 2" xfId="27996" xr:uid="{09223F16-3105-4DD4-858B-D70FA10D237E}"/>
    <cellStyle name="Calcul 4" xfId="27997" xr:uid="{84A29CF3-9FCF-4C70-8FC1-C5BA40B26CA8}"/>
    <cellStyle name="Calcul 5" xfId="27998" xr:uid="{E559C0CA-B8EA-474E-AF2B-732B272B915B}"/>
    <cellStyle name="Calculated" xfId="27999" xr:uid="{FB9C4628-C9E5-4D56-8EDA-B12871BE8697}"/>
    <cellStyle name="Calculated 2" xfId="37448" xr:uid="{55ACAEC5-D9ED-46AA-93A0-0E0E1B05603E}"/>
    <cellStyle name="Calculation 10" xfId="28001" xr:uid="{DA3A969D-4B09-4D0E-A20A-63DC0E6AD1FD}"/>
    <cellStyle name="Calculation 11" xfId="28002" xr:uid="{6712CCEE-C0FE-40F1-B158-636F8A941263}"/>
    <cellStyle name="Calculation 12" xfId="28003" xr:uid="{E0AA3CA3-96A2-4D6F-A4CC-EE6B242D61E6}"/>
    <cellStyle name="Calculation 13" xfId="28004" xr:uid="{472BDA55-3147-4151-A451-E441AEB55756}"/>
    <cellStyle name="Calculation 14" xfId="28000" xr:uid="{FAE514CA-D9A3-48E8-91A8-0F539712A8B3}"/>
    <cellStyle name="Calculation 2" xfId="719" xr:uid="{00000000-0005-0000-0000-0000C0020000}"/>
    <cellStyle name="Calculation 2 10" xfId="720" xr:uid="{00000000-0005-0000-0000-0000C1020000}"/>
    <cellStyle name="Calculation 2 10 2" xfId="721" xr:uid="{00000000-0005-0000-0000-0000C2020000}"/>
    <cellStyle name="Calculation 2 10 2 2" xfId="21395" xr:uid="{00000000-0005-0000-0000-0000C3020000}"/>
    <cellStyle name="Calculation 2 10 2 3" xfId="21402" xr:uid="{9FEC923F-0D58-4B32-B2B8-0BB43E1AC3A2}"/>
    <cellStyle name="Calculation 2 10 3" xfId="722" xr:uid="{00000000-0005-0000-0000-0000C4020000}"/>
    <cellStyle name="Calculation 2 10 3 2" xfId="21394" xr:uid="{00000000-0005-0000-0000-0000C5020000}"/>
    <cellStyle name="Calculation 2 10 3 3" xfId="21403" xr:uid="{5D88B20A-D54C-4BCD-B2D4-4BF0630969F2}"/>
    <cellStyle name="Calculation 2 10 4" xfId="723" xr:uid="{00000000-0005-0000-0000-0000C6020000}"/>
    <cellStyle name="Calculation 2 10 4 2" xfId="21393" xr:uid="{00000000-0005-0000-0000-0000C7020000}"/>
    <cellStyle name="Calculation 2 10 4 3" xfId="21404" xr:uid="{B8AA2206-4EA6-44C4-AB60-5E9DCE9D63B3}"/>
    <cellStyle name="Calculation 2 10 5" xfId="724" xr:uid="{00000000-0005-0000-0000-0000C8020000}"/>
    <cellStyle name="Calculation 2 10 5 2" xfId="21392" xr:uid="{00000000-0005-0000-0000-0000C9020000}"/>
    <cellStyle name="Calculation 2 10 5 3" xfId="21405" xr:uid="{52DC98D7-995A-4AA1-A3B8-2FBCC38BDD0A}"/>
    <cellStyle name="Calculation 2 11" xfId="725" xr:uid="{00000000-0005-0000-0000-0000CA020000}"/>
    <cellStyle name="Calculation 2 11 2" xfId="726" xr:uid="{00000000-0005-0000-0000-0000CB020000}"/>
    <cellStyle name="Calculation 2 11 2 2" xfId="21390" xr:uid="{00000000-0005-0000-0000-0000CC020000}"/>
    <cellStyle name="Calculation 2 11 2 3" xfId="21407" xr:uid="{D383E4F2-3005-4305-A33A-C8BB58302C9C}"/>
    <cellStyle name="Calculation 2 11 3" xfId="727" xr:uid="{00000000-0005-0000-0000-0000CD020000}"/>
    <cellStyle name="Calculation 2 11 3 2" xfId="21389" xr:uid="{00000000-0005-0000-0000-0000CE020000}"/>
    <cellStyle name="Calculation 2 11 3 3" xfId="21408" xr:uid="{B0AC413E-8CB4-43EB-BB20-CFC1A40DEF5C}"/>
    <cellStyle name="Calculation 2 11 4" xfId="728" xr:uid="{00000000-0005-0000-0000-0000CF020000}"/>
    <cellStyle name="Calculation 2 11 4 2" xfId="21388" xr:uid="{00000000-0005-0000-0000-0000D0020000}"/>
    <cellStyle name="Calculation 2 11 4 3" xfId="21409" xr:uid="{336A399A-A996-4E7A-AEFE-E0DC4B361045}"/>
    <cellStyle name="Calculation 2 11 5" xfId="729" xr:uid="{00000000-0005-0000-0000-0000D1020000}"/>
    <cellStyle name="Calculation 2 11 5 2" xfId="21387" xr:uid="{00000000-0005-0000-0000-0000D2020000}"/>
    <cellStyle name="Calculation 2 11 5 3" xfId="21410" xr:uid="{3B3519D3-B35E-4990-B057-BAA9B0DE8FF1}"/>
    <cellStyle name="Calculation 2 11 6" xfId="21391" xr:uid="{00000000-0005-0000-0000-0000D3020000}"/>
    <cellStyle name="Calculation 2 11 7" xfId="21406" xr:uid="{ED8FDA36-8E4D-4364-BDEB-C28BD49C1006}"/>
    <cellStyle name="Calculation 2 12" xfId="730" xr:uid="{00000000-0005-0000-0000-0000D4020000}"/>
    <cellStyle name="Calculation 2 12 2" xfId="731" xr:uid="{00000000-0005-0000-0000-0000D5020000}"/>
    <cellStyle name="Calculation 2 12 2 2" xfId="21385" xr:uid="{00000000-0005-0000-0000-0000D6020000}"/>
    <cellStyle name="Calculation 2 12 2 3" xfId="21412" xr:uid="{61904475-526C-4F9A-8E2E-10E4297E8BEA}"/>
    <cellStyle name="Calculation 2 12 3" xfId="732" xr:uid="{00000000-0005-0000-0000-0000D7020000}"/>
    <cellStyle name="Calculation 2 12 3 2" xfId="21384" xr:uid="{00000000-0005-0000-0000-0000D8020000}"/>
    <cellStyle name="Calculation 2 12 3 3" xfId="21413" xr:uid="{2686A922-8365-4F0B-855D-E264D6040548}"/>
    <cellStyle name="Calculation 2 12 4" xfId="733" xr:uid="{00000000-0005-0000-0000-0000D9020000}"/>
    <cellStyle name="Calculation 2 12 4 2" xfId="21383" xr:uid="{00000000-0005-0000-0000-0000DA020000}"/>
    <cellStyle name="Calculation 2 12 4 3" xfId="21414" xr:uid="{9E983EBE-599C-4372-BD2A-CBFB741D196E}"/>
    <cellStyle name="Calculation 2 12 5" xfId="734" xr:uid="{00000000-0005-0000-0000-0000DB020000}"/>
    <cellStyle name="Calculation 2 12 5 2" xfId="21382" xr:uid="{00000000-0005-0000-0000-0000DC020000}"/>
    <cellStyle name="Calculation 2 12 5 3" xfId="21415" xr:uid="{0339FD0A-920F-4F70-8E91-08D9D264AA2A}"/>
    <cellStyle name="Calculation 2 12 6" xfId="21386" xr:uid="{00000000-0005-0000-0000-0000DD020000}"/>
    <cellStyle name="Calculation 2 12 7" xfId="21411" xr:uid="{64CA198F-08DD-40ED-BAFD-0E806108301E}"/>
    <cellStyle name="Calculation 2 13" xfId="735" xr:uid="{00000000-0005-0000-0000-0000DE020000}"/>
    <cellStyle name="Calculation 2 13 2" xfId="736" xr:uid="{00000000-0005-0000-0000-0000DF020000}"/>
    <cellStyle name="Calculation 2 13 2 2" xfId="21380" xr:uid="{00000000-0005-0000-0000-0000E0020000}"/>
    <cellStyle name="Calculation 2 13 2 3" xfId="21417" xr:uid="{1D1275E8-54B5-484D-8BEE-E17BFFF355EA}"/>
    <cellStyle name="Calculation 2 13 3" xfId="737" xr:uid="{00000000-0005-0000-0000-0000E1020000}"/>
    <cellStyle name="Calculation 2 13 3 2" xfId="21379" xr:uid="{00000000-0005-0000-0000-0000E2020000}"/>
    <cellStyle name="Calculation 2 13 3 3" xfId="21418" xr:uid="{24D5D96B-04B6-479F-91C6-60A3E62F9D8C}"/>
    <cellStyle name="Calculation 2 13 4" xfId="738" xr:uid="{00000000-0005-0000-0000-0000E3020000}"/>
    <cellStyle name="Calculation 2 13 4 2" xfId="21378" xr:uid="{00000000-0005-0000-0000-0000E4020000}"/>
    <cellStyle name="Calculation 2 13 4 3" xfId="21419" xr:uid="{C68E0259-1012-445D-8705-0F8566C0B8ED}"/>
    <cellStyle name="Calculation 2 13 5" xfId="21381" xr:uid="{00000000-0005-0000-0000-0000E5020000}"/>
    <cellStyle name="Calculation 2 13 6" xfId="21416" xr:uid="{1C32C596-2385-48B3-98C3-EECA08C4DF26}"/>
    <cellStyle name="Calculation 2 14" xfId="739" xr:uid="{00000000-0005-0000-0000-0000E6020000}"/>
    <cellStyle name="Calculation 2 14 2" xfId="21377" xr:uid="{00000000-0005-0000-0000-0000E7020000}"/>
    <cellStyle name="Calculation 2 14 3" xfId="21420" xr:uid="{E12EBB29-AB85-4FB2-83DF-9414D0A85F9B}"/>
    <cellStyle name="Calculation 2 15" xfId="740" xr:uid="{00000000-0005-0000-0000-0000E8020000}"/>
    <cellStyle name="Calculation 2 15 2" xfId="21376" xr:uid="{00000000-0005-0000-0000-0000E9020000}"/>
    <cellStyle name="Calculation 2 15 3" xfId="21421" xr:uid="{FA52E62A-BDA4-40B2-991E-C4416F8C1D4D}"/>
    <cellStyle name="Calculation 2 16" xfId="741" xr:uid="{00000000-0005-0000-0000-0000EA020000}"/>
    <cellStyle name="Calculation 2 16 2" xfId="21375" xr:uid="{00000000-0005-0000-0000-0000EB020000}"/>
    <cellStyle name="Calculation 2 16 3" xfId="21422" xr:uid="{05D163A3-D1A8-4C2D-96EA-6946A511C0DD}"/>
    <cellStyle name="Calculation 2 17" xfId="21396" xr:uid="{00000000-0005-0000-0000-0000EC020000}"/>
    <cellStyle name="Calculation 2 17 2" xfId="28005" xr:uid="{806B9635-9816-484B-A57D-23FF69F88230}"/>
    <cellStyle name="Calculation 2 18" xfId="21401" xr:uid="{EADC0CC9-443B-4AEC-970B-B42F9C1BE03D}"/>
    <cellStyle name="Calculation 2 2" xfId="742" xr:uid="{00000000-0005-0000-0000-0000ED020000}"/>
    <cellStyle name="Calculation 2 2 10" xfId="21374" xr:uid="{00000000-0005-0000-0000-0000EE020000}"/>
    <cellStyle name="Calculation 2 2 10 2" xfId="28006" xr:uid="{EE0E8603-06E4-4313-9FDE-87F2A970B72B}"/>
    <cellStyle name="Calculation 2 2 11" xfId="21423" xr:uid="{C7CB1395-07AC-4EA3-8FFA-8C2F9D349F7F}"/>
    <cellStyle name="Calculation 2 2 2" xfId="743" xr:uid="{00000000-0005-0000-0000-0000EF020000}"/>
    <cellStyle name="Calculation 2 2 2 2" xfId="744" xr:uid="{00000000-0005-0000-0000-0000F0020000}"/>
    <cellStyle name="Calculation 2 2 2 2 2" xfId="21372" xr:uid="{00000000-0005-0000-0000-0000F1020000}"/>
    <cellStyle name="Calculation 2 2 2 2 3" xfId="21425" xr:uid="{30C5E7A4-5D57-403E-BBA5-7110F2070B6C}"/>
    <cellStyle name="Calculation 2 2 2 3" xfId="745" xr:uid="{00000000-0005-0000-0000-0000F2020000}"/>
    <cellStyle name="Calculation 2 2 2 3 2" xfId="21371" xr:uid="{00000000-0005-0000-0000-0000F3020000}"/>
    <cellStyle name="Calculation 2 2 2 3 3" xfId="21426" xr:uid="{0A681A4D-3280-4020-A3C3-D09ACB5D3DF3}"/>
    <cellStyle name="Calculation 2 2 2 4" xfId="746" xr:uid="{00000000-0005-0000-0000-0000F4020000}"/>
    <cellStyle name="Calculation 2 2 2 4 2" xfId="21370" xr:uid="{00000000-0005-0000-0000-0000F5020000}"/>
    <cellStyle name="Calculation 2 2 2 4 3" xfId="21427" xr:uid="{BA60A5E3-1720-4C81-A6BF-360622DB2967}"/>
    <cellStyle name="Calculation 2 2 2 5" xfId="21373" xr:uid="{00000000-0005-0000-0000-0000F6020000}"/>
    <cellStyle name="Calculation 2 2 2 5 2" xfId="28007" xr:uid="{AF1BBBD1-6E97-425C-B004-6D2B18329F69}"/>
    <cellStyle name="Calculation 2 2 2 6" xfId="21424" xr:uid="{27BD324B-6BDE-4AF3-A2BF-BDE8B0AB6726}"/>
    <cellStyle name="Calculation 2 2 3" xfId="747" xr:uid="{00000000-0005-0000-0000-0000F7020000}"/>
    <cellStyle name="Calculation 2 2 3 2" xfId="748" xr:uid="{00000000-0005-0000-0000-0000F8020000}"/>
    <cellStyle name="Calculation 2 2 3 2 2" xfId="21368" xr:uid="{00000000-0005-0000-0000-0000F9020000}"/>
    <cellStyle name="Calculation 2 2 3 2 3" xfId="21429" xr:uid="{E9B475B8-C7F7-45A4-9B98-DC9BF7A29E86}"/>
    <cellStyle name="Calculation 2 2 3 3" xfId="749" xr:uid="{00000000-0005-0000-0000-0000FA020000}"/>
    <cellStyle name="Calculation 2 2 3 3 2" xfId="21367" xr:uid="{00000000-0005-0000-0000-0000FB020000}"/>
    <cellStyle name="Calculation 2 2 3 3 3" xfId="21430" xr:uid="{F3B4D720-3B61-4FEC-8039-CF419C06B3E3}"/>
    <cellStyle name="Calculation 2 2 3 4" xfId="750" xr:uid="{00000000-0005-0000-0000-0000FC020000}"/>
    <cellStyle name="Calculation 2 2 3 4 2" xfId="21366" xr:uid="{00000000-0005-0000-0000-0000FD020000}"/>
    <cellStyle name="Calculation 2 2 3 4 3" xfId="21431" xr:uid="{58C7E7FE-68D5-4A7D-A97C-FC5A666C14EE}"/>
    <cellStyle name="Calculation 2 2 3 5" xfId="21369" xr:uid="{00000000-0005-0000-0000-0000FE020000}"/>
    <cellStyle name="Calculation 2 2 3 6" xfId="21428" xr:uid="{7CCAE6E4-A119-4447-B0DC-346D690D7FC8}"/>
    <cellStyle name="Calculation 2 2 4" xfId="751" xr:uid="{00000000-0005-0000-0000-0000FF020000}"/>
    <cellStyle name="Calculation 2 2 4 2" xfId="752" xr:uid="{00000000-0005-0000-0000-000000030000}"/>
    <cellStyle name="Calculation 2 2 4 2 2" xfId="21364" xr:uid="{00000000-0005-0000-0000-000001030000}"/>
    <cellStyle name="Calculation 2 2 4 2 3" xfId="21433" xr:uid="{1E0C54FB-1D97-48F9-AE3E-0108C61DBD92}"/>
    <cellStyle name="Calculation 2 2 4 3" xfId="753" xr:uid="{00000000-0005-0000-0000-000002030000}"/>
    <cellStyle name="Calculation 2 2 4 3 2" xfId="21363" xr:uid="{00000000-0005-0000-0000-000003030000}"/>
    <cellStyle name="Calculation 2 2 4 3 3" xfId="21434" xr:uid="{59AF0F3A-52D3-4101-BC04-F0BCD76ED5E7}"/>
    <cellStyle name="Calculation 2 2 4 4" xfId="754" xr:uid="{00000000-0005-0000-0000-000004030000}"/>
    <cellStyle name="Calculation 2 2 4 4 2" xfId="21362" xr:uid="{00000000-0005-0000-0000-000005030000}"/>
    <cellStyle name="Calculation 2 2 4 4 3" xfId="21435" xr:uid="{6F6FF835-7D1D-4F3B-9AE5-97F59BDE8B83}"/>
    <cellStyle name="Calculation 2 2 4 5" xfId="21365" xr:uid="{00000000-0005-0000-0000-000006030000}"/>
    <cellStyle name="Calculation 2 2 4 6" xfId="21432" xr:uid="{917376A2-D8AF-4B11-B8B9-1709F742B84F}"/>
    <cellStyle name="Calculation 2 2 5" xfId="755" xr:uid="{00000000-0005-0000-0000-000007030000}"/>
    <cellStyle name="Calculation 2 2 5 2" xfId="756" xr:uid="{00000000-0005-0000-0000-000008030000}"/>
    <cellStyle name="Calculation 2 2 5 2 2" xfId="21360" xr:uid="{00000000-0005-0000-0000-000009030000}"/>
    <cellStyle name="Calculation 2 2 5 2 3" xfId="21437" xr:uid="{90FF74C4-40A7-4B11-A2D2-79B4E972013B}"/>
    <cellStyle name="Calculation 2 2 5 3" xfId="757" xr:uid="{00000000-0005-0000-0000-00000A030000}"/>
    <cellStyle name="Calculation 2 2 5 3 2" xfId="21359" xr:uid="{00000000-0005-0000-0000-00000B030000}"/>
    <cellStyle name="Calculation 2 2 5 3 3" xfId="21438" xr:uid="{4E767928-DC47-4009-ABE1-244149AD060A}"/>
    <cellStyle name="Calculation 2 2 5 4" xfId="758" xr:uid="{00000000-0005-0000-0000-00000C030000}"/>
    <cellStyle name="Calculation 2 2 5 4 2" xfId="21358" xr:uid="{00000000-0005-0000-0000-00000D030000}"/>
    <cellStyle name="Calculation 2 2 5 4 3" xfId="21439" xr:uid="{6201D338-6421-405D-AAC6-47805363FEA5}"/>
    <cellStyle name="Calculation 2 2 5 5" xfId="21361" xr:uid="{00000000-0005-0000-0000-00000E030000}"/>
    <cellStyle name="Calculation 2 2 5 6" xfId="21436" xr:uid="{72E6FA91-88CF-4D29-AA59-25646ABF655E}"/>
    <cellStyle name="Calculation 2 2 6" xfId="759" xr:uid="{00000000-0005-0000-0000-00000F030000}"/>
    <cellStyle name="Calculation 2 2 6 2" xfId="21357" xr:uid="{00000000-0005-0000-0000-000010030000}"/>
    <cellStyle name="Calculation 2 2 6 3" xfId="21440" xr:uid="{3C23B0B4-0F3A-4E24-9BF0-3C39729228EA}"/>
    <cellStyle name="Calculation 2 2 7" xfId="760" xr:uid="{00000000-0005-0000-0000-000011030000}"/>
    <cellStyle name="Calculation 2 2 7 2" xfId="21356" xr:uid="{00000000-0005-0000-0000-000012030000}"/>
    <cellStyle name="Calculation 2 2 7 3" xfId="21441" xr:uid="{D13C728F-2135-4D18-AB2D-FA89A4688997}"/>
    <cellStyle name="Calculation 2 2 8" xfId="761" xr:uid="{00000000-0005-0000-0000-000013030000}"/>
    <cellStyle name="Calculation 2 2 8 2" xfId="21355" xr:uid="{00000000-0005-0000-0000-000014030000}"/>
    <cellStyle name="Calculation 2 2 8 3" xfId="21442" xr:uid="{38AC05A3-C9A3-47A7-BD88-46B12BD14972}"/>
    <cellStyle name="Calculation 2 2 9" xfId="762" xr:uid="{00000000-0005-0000-0000-000015030000}"/>
    <cellStyle name="Calculation 2 2 9 2" xfId="21354" xr:uid="{00000000-0005-0000-0000-000016030000}"/>
    <cellStyle name="Calculation 2 2 9 3" xfId="21443" xr:uid="{9EB4028B-DFA8-421A-B5D2-B62A1D3ADF33}"/>
    <cellStyle name="Calculation 2 3" xfId="763" xr:uid="{00000000-0005-0000-0000-000017030000}"/>
    <cellStyle name="Calculation 2 3 2" xfId="764" xr:uid="{00000000-0005-0000-0000-000018030000}"/>
    <cellStyle name="Calculation 2 3 2 2" xfId="21353" xr:uid="{00000000-0005-0000-0000-000019030000}"/>
    <cellStyle name="Calculation 2 3 2 3" xfId="21444" xr:uid="{6E34DF07-8BFF-4A9F-A074-6E98D86EACC1}"/>
    <cellStyle name="Calculation 2 3 3" xfId="765" xr:uid="{00000000-0005-0000-0000-00001A030000}"/>
    <cellStyle name="Calculation 2 3 3 2" xfId="21352" xr:uid="{00000000-0005-0000-0000-00001B030000}"/>
    <cellStyle name="Calculation 2 3 3 3" xfId="21445" xr:uid="{3CB30D9A-7EB4-4445-825B-D9BE62A347E7}"/>
    <cellStyle name="Calculation 2 3 4" xfId="766" xr:uid="{00000000-0005-0000-0000-00001C030000}"/>
    <cellStyle name="Calculation 2 3 4 2" xfId="21351" xr:uid="{00000000-0005-0000-0000-00001D030000}"/>
    <cellStyle name="Calculation 2 3 4 3" xfId="21446" xr:uid="{B962D005-6EC9-4C49-9115-22729C49D718}"/>
    <cellStyle name="Calculation 2 3 5" xfId="767" xr:uid="{00000000-0005-0000-0000-00001E030000}"/>
    <cellStyle name="Calculation 2 3 5 2" xfId="21350" xr:uid="{00000000-0005-0000-0000-00001F030000}"/>
    <cellStyle name="Calculation 2 3 5 3" xfId="21447" xr:uid="{1B55B268-1B7F-4ABB-8329-74E08D5DD4E6}"/>
    <cellStyle name="Calculation 2 3 6" xfId="28008" xr:uid="{E4FB27D1-6986-454E-A264-84C83234B6FA}"/>
    <cellStyle name="Calculation 2 4" xfId="768" xr:uid="{00000000-0005-0000-0000-000020030000}"/>
    <cellStyle name="Calculation 2 4 2" xfId="769" xr:uid="{00000000-0005-0000-0000-000021030000}"/>
    <cellStyle name="Calculation 2 4 2 2" xfId="21349" xr:uid="{00000000-0005-0000-0000-000022030000}"/>
    <cellStyle name="Calculation 2 4 2 3" xfId="21448" xr:uid="{E12B9D4F-14F0-4166-A261-6A6EE138705D}"/>
    <cellStyle name="Calculation 2 4 3" xfId="770" xr:uid="{00000000-0005-0000-0000-000023030000}"/>
    <cellStyle name="Calculation 2 4 3 2" xfId="21348" xr:uid="{00000000-0005-0000-0000-000024030000}"/>
    <cellStyle name="Calculation 2 4 3 3" xfId="21449" xr:uid="{B8578DFC-347D-412E-839F-2504EB505DE0}"/>
    <cellStyle name="Calculation 2 4 4" xfId="771" xr:uid="{00000000-0005-0000-0000-000025030000}"/>
    <cellStyle name="Calculation 2 4 4 2" xfId="21347" xr:uid="{00000000-0005-0000-0000-000026030000}"/>
    <cellStyle name="Calculation 2 4 4 3" xfId="21450" xr:uid="{89E9C649-307E-4591-8364-4DD995B33E6A}"/>
    <cellStyle name="Calculation 2 4 5" xfId="772" xr:uid="{00000000-0005-0000-0000-000027030000}"/>
    <cellStyle name="Calculation 2 4 5 2" xfId="21346" xr:uid="{00000000-0005-0000-0000-000028030000}"/>
    <cellStyle name="Calculation 2 4 5 3" xfId="21451" xr:uid="{5A4E67AB-D18F-470E-9E0C-45DD10FBC1FF}"/>
    <cellStyle name="Calculation 2 4 6" xfId="28009" xr:uid="{10345658-48B3-4991-AE3A-7F1D646AB487}"/>
    <cellStyle name="Calculation 2 5" xfId="773" xr:uid="{00000000-0005-0000-0000-000029030000}"/>
    <cellStyle name="Calculation 2 5 2" xfId="774" xr:uid="{00000000-0005-0000-0000-00002A030000}"/>
    <cellStyle name="Calculation 2 5 2 2" xfId="21345" xr:uid="{00000000-0005-0000-0000-00002B030000}"/>
    <cellStyle name="Calculation 2 5 2 3" xfId="21452" xr:uid="{6DFE6ADD-E22E-47EF-A184-4AA2F8614CF3}"/>
    <cellStyle name="Calculation 2 5 3" xfId="775" xr:uid="{00000000-0005-0000-0000-00002C030000}"/>
    <cellStyle name="Calculation 2 5 3 2" xfId="21344" xr:uid="{00000000-0005-0000-0000-00002D030000}"/>
    <cellStyle name="Calculation 2 5 3 3" xfId="21453" xr:uid="{5EB79375-DBF3-4C46-9BA7-595BFC1672CF}"/>
    <cellStyle name="Calculation 2 5 4" xfId="776" xr:uid="{00000000-0005-0000-0000-00002E030000}"/>
    <cellStyle name="Calculation 2 5 4 2" xfId="21343" xr:uid="{00000000-0005-0000-0000-00002F030000}"/>
    <cellStyle name="Calculation 2 5 4 3" xfId="21454" xr:uid="{911BE788-1832-4B25-A1D1-98E8C4156370}"/>
    <cellStyle name="Calculation 2 5 5" xfId="777" xr:uid="{00000000-0005-0000-0000-000030030000}"/>
    <cellStyle name="Calculation 2 5 5 2" xfId="21342" xr:uid="{00000000-0005-0000-0000-000031030000}"/>
    <cellStyle name="Calculation 2 5 5 3" xfId="21455" xr:uid="{2396B1B5-4E79-4E30-ADEB-8E2B32997208}"/>
    <cellStyle name="Calculation 2 5 6" xfId="28010" xr:uid="{71AEF028-C80C-4304-B978-ED004C16EB7F}"/>
    <cellStyle name="Calculation 2 6" xfId="778" xr:uid="{00000000-0005-0000-0000-000032030000}"/>
    <cellStyle name="Calculation 2 6 2" xfId="779" xr:uid="{00000000-0005-0000-0000-000033030000}"/>
    <cellStyle name="Calculation 2 6 2 2" xfId="21341" xr:uid="{00000000-0005-0000-0000-000034030000}"/>
    <cellStyle name="Calculation 2 6 2 3" xfId="21456" xr:uid="{DEF96F6A-ED35-473B-B527-3EE939C43538}"/>
    <cellStyle name="Calculation 2 6 3" xfId="780" xr:uid="{00000000-0005-0000-0000-000035030000}"/>
    <cellStyle name="Calculation 2 6 3 2" xfId="21340" xr:uid="{00000000-0005-0000-0000-000036030000}"/>
    <cellStyle name="Calculation 2 6 3 3" xfId="21457" xr:uid="{0F6676B1-80F9-4C80-91F6-79D854D4C668}"/>
    <cellStyle name="Calculation 2 6 4" xfId="781" xr:uid="{00000000-0005-0000-0000-000037030000}"/>
    <cellStyle name="Calculation 2 6 4 2" xfId="21339" xr:uid="{00000000-0005-0000-0000-000038030000}"/>
    <cellStyle name="Calculation 2 6 4 3" xfId="21458" xr:uid="{2A5C565C-4111-4E08-9A95-B3C127243E17}"/>
    <cellStyle name="Calculation 2 6 5" xfId="782" xr:uid="{00000000-0005-0000-0000-000039030000}"/>
    <cellStyle name="Calculation 2 6 5 2" xfId="21338" xr:uid="{00000000-0005-0000-0000-00003A030000}"/>
    <cellStyle name="Calculation 2 6 5 3" xfId="21459" xr:uid="{43D9939D-A6F4-481D-B028-FEBFA9E3BC60}"/>
    <cellStyle name="Calculation 2 7" xfId="783" xr:uid="{00000000-0005-0000-0000-00003B030000}"/>
    <cellStyle name="Calculation 2 7 2" xfId="784" xr:uid="{00000000-0005-0000-0000-00003C030000}"/>
    <cellStyle name="Calculation 2 7 2 2" xfId="21337" xr:uid="{00000000-0005-0000-0000-00003D030000}"/>
    <cellStyle name="Calculation 2 7 2 3" xfId="21460" xr:uid="{1F1FF73E-B54B-4A58-AB6D-9E99526B671F}"/>
    <cellStyle name="Calculation 2 7 3" xfId="785" xr:uid="{00000000-0005-0000-0000-00003E030000}"/>
    <cellStyle name="Calculation 2 7 3 2" xfId="21336" xr:uid="{00000000-0005-0000-0000-00003F030000}"/>
    <cellStyle name="Calculation 2 7 3 3" xfId="21461" xr:uid="{3C5B40A1-FFCC-43A4-8668-C6DAA3EC2160}"/>
    <cellStyle name="Calculation 2 7 4" xfId="786" xr:uid="{00000000-0005-0000-0000-000040030000}"/>
    <cellStyle name="Calculation 2 7 4 2" xfId="21335" xr:uid="{00000000-0005-0000-0000-000041030000}"/>
    <cellStyle name="Calculation 2 7 4 3" xfId="21462" xr:uid="{6C9C8F62-3065-41A4-9FFD-038A5CA4AF54}"/>
    <cellStyle name="Calculation 2 7 5" xfId="787" xr:uid="{00000000-0005-0000-0000-000042030000}"/>
    <cellStyle name="Calculation 2 7 5 2" xfId="21334" xr:uid="{00000000-0005-0000-0000-000043030000}"/>
    <cellStyle name="Calculation 2 7 5 3" xfId="21463" xr:uid="{067E8294-50A6-4ACC-82D8-47C96E787D3C}"/>
    <cellStyle name="Calculation 2 8" xfId="788" xr:uid="{00000000-0005-0000-0000-000044030000}"/>
    <cellStyle name="Calculation 2 8 2" xfId="789" xr:uid="{00000000-0005-0000-0000-000045030000}"/>
    <cellStyle name="Calculation 2 8 2 2" xfId="21333" xr:uid="{00000000-0005-0000-0000-000046030000}"/>
    <cellStyle name="Calculation 2 8 2 3" xfId="21464" xr:uid="{F57CB624-C0AB-41A2-BA61-506B90513B33}"/>
    <cellStyle name="Calculation 2 8 3" xfId="790" xr:uid="{00000000-0005-0000-0000-000047030000}"/>
    <cellStyle name="Calculation 2 8 3 2" xfId="21332" xr:uid="{00000000-0005-0000-0000-000048030000}"/>
    <cellStyle name="Calculation 2 8 3 3" xfId="21465" xr:uid="{0376E87B-59E7-468E-A049-E12722186388}"/>
    <cellStyle name="Calculation 2 8 4" xfId="791" xr:uid="{00000000-0005-0000-0000-000049030000}"/>
    <cellStyle name="Calculation 2 8 4 2" xfId="21331" xr:uid="{00000000-0005-0000-0000-00004A030000}"/>
    <cellStyle name="Calculation 2 8 4 3" xfId="21466" xr:uid="{B28B61F2-D38B-44B5-B51A-26C680CB3D74}"/>
    <cellStyle name="Calculation 2 8 5" xfId="792" xr:uid="{00000000-0005-0000-0000-00004B030000}"/>
    <cellStyle name="Calculation 2 8 5 2" xfId="21330" xr:uid="{00000000-0005-0000-0000-00004C030000}"/>
    <cellStyle name="Calculation 2 8 5 3" xfId="21467" xr:uid="{5B7E68BB-8522-4A5B-A061-0FDF14937CF6}"/>
    <cellStyle name="Calculation 2 9" xfId="793" xr:uid="{00000000-0005-0000-0000-00004D030000}"/>
    <cellStyle name="Calculation 2 9 2" xfId="794" xr:uid="{00000000-0005-0000-0000-00004E030000}"/>
    <cellStyle name="Calculation 2 9 2 2" xfId="21329" xr:uid="{00000000-0005-0000-0000-00004F030000}"/>
    <cellStyle name="Calculation 2 9 2 3" xfId="21468" xr:uid="{8F23B0AC-26C5-426C-8FF9-17B6781EB7C8}"/>
    <cellStyle name="Calculation 2 9 3" xfId="795" xr:uid="{00000000-0005-0000-0000-000050030000}"/>
    <cellStyle name="Calculation 2 9 3 2" xfId="21328" xr:uid="{00000000-0005-0000-0000-000051030000}"/>
    <cellStyle name="Calculation 2 9 3 3" xfId="21469" xr:uid="{576F0F75-CACB-4546-8F32-FE450D76AD54}"/>
    <cellStyle name="Calculation 2 9 4" xfId="796" xr:uid="{00000000-0005-0000-0000-000052030000}"/>
    <cellStyle name="Calculation 2 9 4 2" xfId="21327" xr:uid="{00000000-0005-0000-0000-000053030000}"/>
    <cellStyle name="Calculation 2 9 4 3" xfId="21470" xr:uid="{1F3521A4-3118-4011-9CB3-DFCBA0E63951}"/>
    <cellStyle name="Calculation 2 9 5" xfId="797" xr:uid="{00000000-0005-0000-0000-000054030000}"/>
    <cellStyle name="Calculation 2 9 5 2" xfId="21326" xr:uid="{00000000-0005-0000-0000-000055030000}"/>
    <cellStyle name="Calculation 2 9 5 3" xfId="21471" xr:uid="{F3444C67-0F62-4677-906E-3AE9B3ACDD57}"/>
    <cellStyle name="Calculation 3" xfId="798" xr:uid="{00000000-0005-0000-0000-000056030000}"/>
    <cellStyle name="Calculation 3 2" xfId="799" xr:uid="{00000000-0005-0000-0000-000057030000}"/>
    <cellStyle name="Calculation 3 2 2" xfId="21324" xr:uid="{00000000-0005-0000-0000-000058030000}"/>
    <cellStyle name="Calculation 3 2 2 2" xfId="28013" xr:uid="{F83E8EB4-DF5D-48AA-91F2-C24B2310EBF6}"/>
    <cellStyle name="Calculation 3 2 3" xfId="28012" xr:uid="{9D8193F0-763A-4993-BFE8-2AD6394F63F6}"/>
    <cellStyle name="Calculation 3 2 4" xfId="21473" xr:uid="{F17DAE37-71BC-401F-9ED2-49B84062ADF0}"/>
    <cellStyle name="Calculation 3 3" xfId="800" xr:uid="{00000000-0005-0000-0000-000059030000}"/>
    <cellStyle name="Calculation 3 3 2" xfId="21323" xr:uid="{00000000-0005-0000-0000-00005A030000}"/>
    <cellStyle name="Calculation 3 3 2 2" xfId="28014" xr:uid="{E9502329-F968-4F18-9B6F-0E44926EF696}"/>
    <cellStyle name="Calculation 3 3 3" xfId="21474" xr:uid="{01557AC8-1B53-4CC9-979F-FD1223993680}"/>
    <cellStyle name="Calculation 3 4" xfId="21325" xr:uid="{00000000-0005-0000-0000-00005B030000}"/>
    <cellStyle name="Calculation 3 4 2" xfId="28015" xr:uid="{782DA8A4-375E-4B7C-B334-E7850961D8F3}"/>
    <cellStyle name="Calculation 3 5" xfId="28016" xr:uid="{88D86749-D2AB-4071-B892-387096F016E0}"/>
    <cellStyle name="Calculation 3 6" xfId="28011" xr:uid="{9336F749-9701-4DB7-BCC9-3FDC3E8EEA41}"/>
    <cellStyle name="Calculation 3 7" xfId="21472" xr:uid="{8224CC13-8E35-4758-B246-8B4D0E760BAB}"/>
    <cellStyle name="Calculation 4" xfId="801" xr:uid="{00000000-0005-0000-0000-00005C030000}"/>
    <cellStyle name="Calculation 4 2" xfId="802" xr:uid="{00000000-0005-0000-0000-00005D030000}"/>
    <cellStyle name="Calculation 4 2 2" xfId="21321" xr:uid="{00000000-0005-0000-0000-00005E030000}"/>
    <cellStyle name="Calculation 4 2 2 2" xfId="28019" xr:uid="{F333DDBB-F9DD-4E2F-A105-11FFADCB3BF8}"/>
    <cellStyle name="Calculation 4 2 3" xfId="28018" xr:uid="{D64F7AEA-E8E7-4FBA-850A-82648A70494C}"/>
    <cellStyle name="Calculation 4 2 4" xfId="21476" xr:uid="{E31C074C-5A5D-4B09-901A-5DB5EEBBD3A2}"/>
    <cellStyle name="Calculation 4 3" xfId="803" xr:uid="{00000000-0005-0000-0000-00005F030000}"/>
    <cellStyle name="Calculation 4 3 2" xfId="21320" xr:uid="{00000000-0005-0000-0000-000060030000}"/>
    <cellStyle name="Calculation 4 3 2 2" xfId="28020" xr:uid="{BB4BE30A-8F7F-4326-B730-259AF4C50661}"/>
    <cellStyle name="Calculation 4 3 3" xfId="21477" xr:uid="{E9C2041C-68DD-441E-B574-DC7AE5EFEA97}"/>
    <cellStyle name="Calculation 4 4" xfId="21322" xr:uid="{00000000-0005-0000-0000-000061030000}"/>
    <cellStyle name="Calculation 4 4 2" xfId="28021" xr:uid="{7AE35136-604B-4EE5-99BE-1E5C1A601FC9}"/>
    <cellStyle name="Calculation 4 5" xfId="28022" xr:uid="{903677CF-C527-4C16-A54B-F6049F14868D}"/>
    <cellStyle name="Calculation 4 6" xfId="28017" xr:uid="{8FF52560-2E8C-4DD6-957A-FCEC51CD1A79}"/>
    <cellStyle name="Calculation 4 7" xfId="21475" xr:uid="{66293161-E7A8-43E0-8259-2372EE9B732F}"/>
    <cellStyle name="Calculation 5" xfId="804" xr:uid="{00000000-0005-0000-0000-000062030000}"/>
    <cellStyle name="Calculation 5 2" xfId="805" xr:uid="{00000000-0005-0000-0000-000063030000}"/>
    <cellStyle name="Calculation 5 2 2" xfId="21318" xr:uid="{00000000-0005-0000-0000-000064030000}"/>
    <cellStyle name="Calculation 5 2 3" xfId="21479" xr:uid="{0B9A8385-66CE-4F49-958F-2F70EBE79D16}"/>
    <cellStyle name="Calculation 5 3" xfId="806" xr:uid="{00000000-0005-0000-0000-000065030000}"/>
    <cellStyle name="Calculation 5 3 2" xfId="21317" xr:uid="{00000000-0005-0000-0000-000066030000}"/>
    <cellStyle name="Calculation 5 3 3" xfId="21480" xr:uid="{7628A0D3-077F-4E52-A582-9A06EAE9A0E9}"/>
    <cellStyle name="Calculation 5 4" xfId="21319" xr:uid="{00000000-0005-0000-0000-000067030000}"/>
    <cellStyle name="Calculation 5 4 2" xfId="28023" xr:uid="{016548A7-62B8-45A3-9A6C-7B82E28CE704}"/>
    <cellStyle name="Calculation 5 5" xfId="21478" xr:uid="{0927B122-AED3-4C53-9ACD-44380F16F2A7}"/>
    <cellStyle name="Calculation 6" xfId="807" xr:uid="{00000000-0005-0000-0000-000068030000}"/>
    <cellStyle name="Calculation 6 2" xfId="808" xr:uid="{00000000-0005-0000-0000-000069030000}"/>
    <cellStyle name="Calculation 6 2 2" xfId="21315" xr:uid="{00000000-0005-0000-0000-00006A030000}"/>
    <cellStyle name="Calculation 6 2 2 2" xfId="28025" xr:uid="{68905CC5-B3BD-44C2-BE96-2C518A3726E7}"/>
    <cellStyle name="Calculation 6 2 3" xfId="21482" xr:uid="{5FD7B9D3-65B5-4552-B7C7-6F330E99A220}"/>
    <cellStyle name="Calculation 6 3" xfId="809" xr:uid="{00000000-0005-0000-0000-00006B030000}"/>
    <cellStyle name="Calculation 6 3 2" xfId="21314" xr:uid="{00000000-0005-0000-0000-00006C030000}"/>
    <cellStyle name="Calculation 6 3 3" xfId="21483" xr:uid="{F7D2B67B-E109-4FB4-8626-58B9D4392E32}"/>
    <cellStyle name="Calculation 6 4" xfId="21316" xr:uid="{00000000-0005-0000-0000-00006D030000}"/>
    <cellStyle name="Calculation 6 4 2" xfId="28024" xr:uid="{9BE2C1E8-F014-455B-BE41-A6E4B2B23376}"/>
    <cellStyle name="Calculation 6 5" xfId="21481" xr:uid="{9BADDC50-9A73-439E-9D4C-6058631E0108}"/>
    <cellStyle name="Calculation 6_Cadrage conso" xfId="28026" xr:uid="{67E9AF4E-011A-4809-88F6-A1C5EF20FC2B}"/>
    <cellStyle name="Calculation 7" xfId="810" xr:uid="{00000000-0005-0000-0000-00006E030000}"/>
    <cellStyle name="Calculation 7 2" xfId="21313" xr:uid="{00000000-0005-0000-0000-00006F030000}"/>
    <cellStyle name="Calculation 7 2 2" xfId="28027" xr:uid="{715B5F69-880C-45FB-B305-0FA2B49FE1B0}"/>
    <cellStyle name="Calculation 7 3" xfId="21484" xr:uid="{816A5F77-A960-400A-93A5-D000C7ED2242}"/>
    <cellStyle name="Calculation 8" xfId="28028" xr:uid="{B93670B4-E712-46D8-944B-88FBEEFC8B81}"/>
    <cellStyle name="Calculation 9" xfId="28029" xr:uid="{A913EDCB-54AE-4BE6-B403-6347386EC720}"/>
    <cellStyle name="cárky [0]_laroux" xfId="28030" xr:uid="{4FF0D07D-A37F-4369-8E1F-C8A9508FC859}"/>
    <cellStyle name="čárky [0]_laroux" xfId="28031" xr:uid="{F18EDBE8-77BC-40A6-A826-8472132835BA}"/>
    <cellStyle name="cárky [0]_laroux 2" xfId="28032" xr:uid="{45FE520D-8CCC-49AD-AE86-6BDFFFF16682}"/>
    <cellStyle name="čárky [0]_laroux 2" xfId="28033" xr:uid="{CBA14CDB-54CB-4211-AD84-AB6421C241A0}"/>
    <cellStyle name="cárky_laroux" xfId="28034" xr:uid="{C64A5050-D7DA-4A30-8F49-CC0DA92B5BF6}"/>
    <cellStyle name="čárky_laroux" xfId="28035" xr:uid="{23FCE81F-E73C-4BF5-A4DE-485AF87F571C}"/>
    <cellStyle name="cárky_laroux_1" xfId="28036" xr:uid="{68E8AB7B-EE75-4A6A-9AD6-985519F1EBE4}"/>
    <cellStyle name="čárky_laroux_1" xfId="28037" xr:uid="{7627C38E-84B6-4FDD-8DCB-EB4106F9D06C}"/>
    <cellStyle name="cárky_laroux_1 2" xfId="28038" xr:uid="{9336B80D-6EA5-4D29-A712-566FED6B8D09}"/>
    <cellStyle name="čárky_laroux_1 2" xfId="28039" xr:uid="{AD499A0F-1935-4CAB-B991-19C1A80FC5F8}"/>
    <cellStyle name="Case" xfId="28040" xr:uid="{FDF0CD93-6A92-4D1E-8E01-86248759BF1C}"/>
    <cellStyle name="Case 2" xfId="28041" xr:uid="{DF3335CE-78B3-401F-B1BF-A11C6AB40528}"/>
    <cellStyle name="Cella collegata" xfId="28042" xr:uid="{71014896-8920-4055-A424-6E5BC8271B47}"/>
    <cellStyle name="Cella da controllare" xfId="28043" xr:uid="{5E154C29-CCA3-4996-8962-164B253104A8}"/>
    <cellStyle name="Cella da controllare 10" xfId="28044" xr:uid="{48D48624-4D68-445F-86DF-8E268D24EF55}"/>
    <cellStyle name="Cella da controllare 11" xfId="28045" xr:uid="{EF19E6DF-73EF-46DA-9E32-F815CCC61576}"/>
    <cellStyle name="Cella da controllare 12" xfId="28046" xr:uid="{1EC4060F-E65B-4970-95B7-B6ADB8E11AFD}"/>
    <cellStyle name="Cella da controllare 13" xfId="28047" xr:uid="{7209E2AF-6E28-4885-AE6A-C3A06BF07246}"/>
    <cellStyle name="Cella da controllare 14" xfId="28048" xr:uid="{AEBC478C-77A3-446F-A874-B7ACF4F3166E}"/>
    <cellStyle name="Cella da controllare 15" xfId="28049" xr:uid="{C07094AB-B3D2-46F1-AE04-7AE9CEFACFBB}"/>
    <cellStyle name="Cella da controllare 16" xfId="28050" xr:uid="{78CC8B2C-ACF7-49F4-B085-D41F85AE1D3B}"/>
    <cellStyle name="Cella da controllare 17" xfId="28051" xr:uid="{85940D9F-FF09-43CA-A159-A79AE40D3C35}"/>
    <cellStyle name="Cella da controllare 2" xfId="28052" xr:uid="{4074BA2B-68E4-4230-ACBE-26C874848463}"/>
    <cellStyle name="Cella da controllare 3" xfId="28053" xr:uid="{F70F3D5C-11E5-44E3-BFAE-6F2A635B86DC}"/>
    <cellStyle name="Cella da controllare 4" xfId="28054" xr:uid="{8EB5BB6E-41B4-4A2E-A8DF-7C806BA9D4FD}"/>
    <cellStyle name="Cella da controllare 5" xfId="28055" xr:uid="{E621C079-B4C2-4ACD-90FC-EC5DBC8832AE}"/>
    <cellStyle name="Cella da controllare 6" xfId="28056" xr:uid="{91A6D66C-515A-44F1-9A89-C99E4D580957}"/>
    <cellStyle name="Cella da controllare 7" xfId="28057" xr:uid="{0A496719-5392-4F8D-B4BC-0CE925F1095E}"/>
    <cellStyle name="Cella da controllare 8" xfId="28058" xr:uid="{AA7A442B-7F34-4182-A533-02970FBD79EE}"/>
    <cellStyle name="Cella da controllare 9" xfId="28059" xr:uid="{DF7315EE-7F32-4291-819A-4F581CD41DD3}"/>
    <cellStyle name="Cella da controllare_Display" xfId="28060" xr:uid="{4D22F0CC-DF4F-4C7C-A82F-227EDD3BA685}"/>
    <cellStyle name="Cellule liée 2" xfId="28061" xr:uid="{C6BD994E-F22A-4A01-BA82-CE97EAB97241}"/>
    <cellStyle name="Cellule liée 2 2" xfId="28062" xr:uid="{21F0C0E6-B4B6-4872-A5B7-09EC666B1314}"/>
    <cellStyle name="Cellule liée 2 3" xfId="28063" xr:uid="{7D02327D-D831-455B-8264-84F2D9A3327B}"/>
    <cellStyle name="Cellule liée 2_CONFIGURATION" xfId="28064" xr:uid="{DA72C0E2-F3A8-4613-BD30-535DDFBCA936}"/>
    <cellStyle name="Cellule liée 3" xfId="28065" xr:uid="{350A8276-91D5-4B08-9292-A12BF3798FB4}"/>
    <cellStyle name="Center" xfId="28066" xr:uid="{9C4B30DE-06ED-48A3-850E-D629011F0846}"/>
    <cellStyle name="Center 2" xfId="28067" xr:uid="{52DAC395-12B8-40E4-9D60-1101A5A745BE}"/>
    <cellStyle name="Center 3" xfId="28068" xr:uid="{9A83355D-163D-4B6C-8A21-DF6D93891C9A}"/>
    <cellStyle name="cerfa" xfId="28069" xr:uid="{66BBC87E-C100-4D7B-A945-0AFA19D11938}"/>
    <cellStyle name="cerfa 2" xfId="37449" xr:uid="{559E324B-807D-4F18-8602-944006A916EF}"/>
    <cellStyle name="check" xfId="28070" xr:uid="{6E73CF3D-63F0-4E67-A193-FCC08C8BC0C9}"/>
    <cellStyle name="Check Cell 10" xfId="28071" xr:uid="{7A8AE1E8-6AA5-43A2-93F4-5936A256087C}"/>
    <cellStyle name="Check Cell 11" xfId="28072" xr:uid="{C9456730-7553-48FB-A5C0-326801FFAF45}"/>
    <cellStyle name="Check Cell 12" xfId="28073" xr:uid="{6B19858F-DF43-4A18-959B-D11880A7D6C7}"/>
    <cellStyle name="Check Cell 13" xfId="28074" xr:uid="{1B5752D3-A1EB-465B-9B2C-CE62161DADE7}"/>
    <cellStyle name="Check Cell 14" xfId="28075" xr:uid="{65CFFCB4-6F77-495A-88CB-DEBD18B7DA4D}"/>
    <cellStyle name="Check Cell 15" xfId="28076" xr:uid="{4CD86E15-E456-420F-A41A-BFFCE98CE47B}"/>
    <cellStyle name="Check Cell 16" xfId="28077" xr:uid="{51B61705-F919-4A09-ADC7-5E8C110C462E}"/>
    <cellStyle name="Check Cell 17" xfId="28078" xr:uid="{5D85F1E4-5976-4814-BC44-F46C9BA62DC2}"/>
    <cellStyle name="Check Cell 2" xfId="811" xr:uid="{00000000-0005-0000-0000-000070030000}"/>
    <cellStyle name="Check Cell 2 10" xfId="812" xr:uid="{00000000-0005-0000-0000-000071030000}"/>
    <cellStyle name="Check Cell 2 11" xfId="813" xr:uid="{00000000-0005-0000-0000-000072030000}"/>
    <cellStyle name="Check Cell 2 12" xfId="814" xr:uid="{00000000-0005-0000-0000-000073030000}"/>
    <cellStyle name="Check Cell 2 2" xfId="815" xr:uid="{00000000-0005-0000-0000-000074030000}"/>
    <cellStyle name="Check Cell 2 2 2" xfId="816" xr:uid="{00000000-0005-0000-0000-000075030000}"/>
    <cellStyle name="Check Cell 2 2 3" xfId="817" xr:uid="{00000000-0005-0000-0000-000076030000}"/>
    <cellStyle name="Check Cell 2 2 4" xfId="818" xr:uid="{00000000-0005-0000-0000-000077030000}"/>
    <cellStyle name="Check Cell 2 3" xfId="819" xr:uid="{00000000-0005-0000-0000-000078030000}"/>
    <cellStyle name="Check Cell 2 3 2" xfId="820" xr:uid="{00000000-0005-0000-0000-000079030000}"/>
    <cellStyle name="Check Cell 2 3 3" xfId="821" xr:uid="{00000000-0005-0000-0000-00007A030000}"/>
    <cellStyle name="Check Cell 2 4" xfId="822" xr:uid="{00000000-0005-0000-0000-00007B030000}"/>
    <cellStyle name="Check Cell 2 4 2" xfId="823" xr:uid="{00000000-0005-0000-0000-00007C030000}"/>
    <cellStyle name="Check Cell 2 4 3" xfId="824" xr:uid="{00000000-0005-0000-0000-00007D030000}"/>
    <cellStyle name="Check Cell 2 5" xfId="825" xr:uid="{00000000-0005-0000-0000-00007E030000}"/>
    <cellStyle name="Check Cell 2 5 2" xfId="826" xr:uid="{00000000-0005-0000-0000-00007F030000}"/>
    <cellStyle name="Check Cell 2 5 3" xfId="827" xr:uid="{00000000-0005-0000-0000-000080030000}"/>
    <cellStyle name="Check Cell 2 6" xfId="828" xr:uid="{00000000-0005-0000-0000-000081030000}"/>
    <cellStyle name="Check Cell 2 6 2" xfId="829" xr:uid="{00000000-0005-0000-0000-000082030000}"/>
    <cellStyle name="Check Cell 2 6 3" xfId="830" xr:uid="{00000000-0005-0000-0000-000083030000}"/>
    <cellStyle name="Check Cell 2 7" xfId="831" xr:uid="{00000000-0005-0000-0000-000084030000}"/>
    <cellStyle name="Check Cell 2 7 2" xfId="832" xr:uid="{00000000-0005-0000-0000-000085030000}"/>
    <cellStyle name="Check Cell 2 7 3" xfId="833" xr:uid="{00000000-0005-0000-0000-000086030000}"/>
    <cellStyle name="Check Cell 2 8" xfId="834" xr:uid="{00000000-0005-0000-0000-000087030000}"/>
    <cellStyle name="Check Cell 2 9" xfId="835" xr:uid="{00000000-0005-0000-0000-000088030000}"/>
    <cellStyle name="Check Cell 3" xfId="836" xr:uid="{00000000-0005-0000-0000-000089030000}"/>
    <cellStyle name="Check Cell 3 10" xfId="28079" xr:uid="{F9E40B93-43CC-4427-BFF2-152DF80AD0E3}"/>
    <cellStyle name="Check Cell 3 2" xfId="837" xr:uid="{00000000-0005-0000-0000-00008A030000}"/>
    <cellStyle name="Check Cell 3 2 2" xfId="838" xr:uid="{00000000-0005-0000-0000-00008B030000}"/>
    <cellStyle name="Check Cell 3 2 3" xfId="839" xr:uid="{00000000-0005-0000-0000-00008C030000}"/>
    <cellStyle name="Check Cell 3 3" xfId="840" xr:uid="{00000000-0005-0000-0000-00008D030000}"/>
    <cellStyle name="Check Cell 3 3 2" xfId="841" xr:uid="{00000000-0005-0000-0000-00008E030000}"/>
    <cellStyle name="Check Cell 3 3 3" xfId="842" xr:uid="{00000000-0005-0000-0000-00008F030000}"/>
    <cellStyle name="Check Cell 3 4" xfId="843" xr:uid="{00000000-0005-0000-0000-000090030000}"/>
    <cellStyle name="Check Cell 3 4 2" xfId="844" xr:uid="{00000000-0005-0000-0000-000091030000}"/>
    <cellStyle name="Check Cell 3 4 3" xfId="845" xr:uid="{00000000-0005-0000-0000-000092030000}"/>
    <cellStyle name="Check Cell 3 5" xfId="846" xr:uid="{00000000-0005-0000-0000-000093030000}"/>
    <cellStyle name="Check Cell 3 5 2" xfId="847" xr:uid="{00000000-0005-0000-0000-000094030000}"/>
    <cellStyle name="Check Cell 3 5 3" xfId="848" xr:uid="{00000000-0005-0000-0000-000095030000}"/>
    <cellStyle name="Check Cell 3 6" xfId="849" xr:uid="{00000000-0005-0000-0000-000096030000}"/>
    <cellStyle name="Check Cell 3 6 2" xfId="850" xr:uid="{00000000-0005-0000-0000-000097030000}"/>
    <cellStyle name="Check Cell 3 6 3" xfId="851" xr:uid="{00000000-0005-0000-0000-000098030000}"/>
    <cellStyle name="Check Cell 3 7" xfId="852" xr:uid="{00000000-0005-0000-0000-000099030000}"/>
    <cellStyle name="Check Cell 3 7 2" xfId="853" xr:uid="{00000000-0005-0000-0000-00009A030000}"/>
    <cellStyle name="Check Cell 3 7 3" xfId="854" xr:uid="{00000000-0005-0000-0000-00009B030000}"/>
    <cellStyle name="Check Cell 3 8" xfId="855" xr:uid="{00000000-0005-0000-0000-00009C030000}"/>
    <cellStyle name="Check Cell 3 9" xfId="856" xr:uid="{00000000-0005-0000-0000-00009D030000}"/>
    <cellStyle name="Check Cell 4" xfId="857" xr:uid="{00000000-0005-0000-0000-00009E030000}"/>
    <cellStyle name="Check Cell 4 10" xfId="28080" xr:uid="{91A6FF4A-2B3C-4B07-9F9F-C42493447ECD}"/>
    <cellStyle name="Check Cell 4 2" xfId="858" xr:uid="{00000000-0005-0000-0000-00009F030000}"/>
    <cellStyle name="Check Cell 4 2 2" xfId="859" xr:uid="{00000000-0005-0000-0000-0000A0030000}"/>
    <cellStyle name="Check Cell 4 2 3" xfId="860" xr:uid="{00000000-0005-0000-0000-0000A1030000}"/>
    <cellStyle name="Check Cell 4 3" xfId="861" xr:uid="{00000000-0005-0000-0000-0000A2030000}"/>
    <cellStyle name="Check Cell 4 3 2" xfId="862" xr:uid="{00000000-0005-0000-0000-0000A3030000}"/>
    <cellStyle name="Check Cell 4 3 3" xfId="863" xr:uid="{00000000-0005-0000-0000-0000A4030000}"/>
    <cellStyle name="Check Cell 4 4" xfId="864" xr:uid="{00000000-0005-0000-0000-0000A5030000}"/>
    <cellStyle name="Check Cell 4 4 2" xfId="865" xr:uid="{00000000-0005-0000-0000-0000A6030000}"/>
    <cellStyle name="Check Cell 4 4 3" xfId="866" xr:uid="{00000000-0005-0000-0000-0000A7030000}"/>
    <cellStyle name="Check Cell 4 5" xfId="867" xr:uid="{00000000-0005-0000-0000-0000A8030000}"/>
    <cellStyle name="Check Cell 4 5 2" xfId="868" xr:uid="{00000000-0005-0000-0000-0000A9030000}"/>
    <cellStyle name="Check Cell 4 5 3" xfId="869" xr:uid="{00000000-0005-0000-0000-0000AA030000}"/>
    <cellStyle name="Check Cell 4 6" xfId="870" xr:uid="{00000000-0005-0000-0000-0000AB030000}"/>
    <cellStyle name="Check Cell 4 6 2" xfId="871" xr:uid="{00000000-0005-0000-0000-0000AC030000}"/>
    <cellStyle name="Check Cell 4 6 3" xfId="872" xr:uid="{00000000-0005-0000-0000-0000AD030000}"/>
    <cellStyle name="Check Cell 4 7" xfId="873" xr:uid="{00000000-0005-0000-0000-0000AE030000}"/>
    <cellStyle name="Check Cell 4 7 2" xfId="874" xr:uid="{00000000-0005-0000-0000-0000AF030000}"/>
    <cellStyle name="Check Cell 4 7 3" xfId="875" xr:uid="{00000000-0005-0000-0000-0000B0030000}"/>
    <cellStyle name="Check Cell 4 8" xfId="876" xr:uid="{00000000-0005-0000-0000-0000B1030000}"/>
    <cellStyle name="Check Cell 4 9" xfId="877" xr:uid="{00000000-0005-0000-0000-0000B2030000}"/>
    <cellStyle name="Check Cell 5" xfId="878" xr:uid="{00000000-0005-0000-0000-0000B3030000}"/>
    <cellStyle name="Check Cell 5 10" xfId="28081" xr:uid="{9D1387BD-D6AF-4EBA-B327-0CBA712C08D9}"/>
    <cellStyle name="Check Cell 5 2" xfId="879" xr:uid="{00000000-0005-0000-0000-0000B4030000}"/>
    <cellStyle name="Check Cell 5 2 2" xfId="880" xr:uid="{00000000-0005-0000-0000-0000B5030000}"/>
    <cellStyle name="Check Cell 5 2 3" xfId="881" xr:uid="{00000000-0005-0000-0000-0000B6030000}"/>
    <cellStyle name="Check Cell 5 3" xfId="882" xr:uid="{00000000-0005-0000-0000-0000B7030000}"/>
    <cellStyle name="Check Cell 5 3 2" xfId="883" xr:uid="{00000000-0005-0000-0000-0000B8030000}"/>
    <cellStyle name="Check Cell 5 3 3" xfId="884" xr:uid="{00000000-0005-0000-0000-0000B9030000}"/>
    <cellStyle name="Check Cell 5 4" xfId="885" xr:uid="{00000000-0005-0000-0000-0000BA030000}"/>
    <cellStyle name="Check Cell 5 4 2" xfId="886" xr:uid="{00000000-0005-0000-0000-0000BB030000}"/>
    <cellStyle name="Check Cell 5 4 3" xfId="887" xr:uid="{00000000-0005-0000-0000-0000BC030000}"/>
    <cellStyle name="Check Cell 5 5" xfId="888" xr:uid="{00000000-0005-0000-0000-0000BD030000}"/>
    <cellStyle name="Check Cell 5 5 2" xfId="889" xr:uid="{00000000-0005-0000-0000-0000BE030000}"/>
    <cellStyle name="Check Cell 5 5 3" xfId="890" xr:uid="{00000000-0005-0000-0000-0000BF030000}"/>
    <cellStyle name="Check Cell 5 6" xfId="891" xr:uid="{00000000-0005-0000-0000-0000C0030000}"/>
    <cellStyle name="Check Cell 5 6 2" xfId="892" xr:uid="{00000000-0005-0000-0000-0000C1030000}"/>
    <cellStyle name="Check Cell 5 6 3" xfId="893" xr:uid="{00000000-0005-0000-0000-0000C2030000}"/>
    <cellStyle name="Check Cell 5 7" xfId="894" xr:uid="{00000000-0005-0000-0000-0000C3030000}"/>
    <cellStyle name="Check Cell 5 7 2" xfId="895" xr:uid="{00000000-0005-0000-0000-0000C4030000}"/>
    <cellStyle name="Check Cell 5 7 3" xfId="896" xr:uid="{00000000-0005-0000-0000-0000C5030000}"/>
    <cellStyle name="Check Cell 5 8" xfId="897" xr:uid="{00000000-0005-0000-0000-0000C6030000}"/>
    <cellStyle name="Check Cell 5 9" xfId="898" xr:uid="{00000000-0005-0000-0000-0000C7030000}"/>
    <cellStyle name="Check Cell 6" xfId="899" xr:uid="{00000000-0005-0000-0000-0000C8030000}"/>
    <cellStyle name="Check Cell 6 10" xfId="28082" xr:uid="{58EC50B2-3C34-4F41-97F0-499EFA4BEF97}"/>
    <cellStyle name="Check Cell 6 2" xfId="900" xr:uid="{00000000-0005-0000-0000-0000C9030000}"/>
    <cellStyle name="Check Cell 6 2 2" xfId="901" xr:uid="{00000000-0005-0000-0000-0000CA030000}"/>
    <cellStyle name="Check Cell 6 2 3" xfId="902" xr:uid="{00000000-0005-0000-0000-0000CB030000}"/>
    <cellStyle name="Check Cell 6 3" xfId="903" xr:uid="{00000000-0005-0000-0000-0000CC030000}"/>
    <cellStyle name="Check Cell 6 3 2" xfId="904" xr:uid="{00000000-0005-0000-0000-0000CD030000}"/>
    <cellStyle name="Check Cell 6 3 3" xfId="905" xr:uid="{00000000-0005-0000-0000-0000CE030000}"/>
    <cellStyle name="Check Cell 6 4" xfId="906" xr:uid="{00000000-0005-0000-0000-0000CF030000}"/>
    <cellStyle name="Check Cell 6 4 2" xfId="907" xr:uid="{00000000-0005-0000-0000-0000D0030000}"/>
    <cellStyle name="Check Cell 6 4 3" xfId="908" xr:uid="{00000000-0005-0000-0000-0000D1030000}"/>
    <cellStyle name="Check Cell 6 5" xfId="909" xr:uid="{00000000-0005-0000-0000-0000D2030000}"/>
    <cellStyle name="Check Cell 6 5 2" xfId="910" xr:uid="{00000000-0005-0000-0000-0000D3030000}"/>
    <cellStyle name="Check Cell 6 5 3" xfId="911" xr:uid="{00000000-0005-0000-0000-0000D4030000}"/>
    <cellStyle name="Check Cell 6 6" xfId="912" xr:uid="{00000000-0005-0000-0000-0000D5030000}"/>
    <cellStyle name="Check Cell 6 6 2" xfId="913" xr:uid="{00000000-0005-0000-0000-0000D6030000}"/>
    <cellStyle name="Check Cell 6 6 3" xfId="914" xr:uid="{00000000-0005-0000-0000-0000D7030000}"/>
    <cellStyle name="Check Cell 6 7" xfId="915" xr:uid="{00000000-0005-0000-0000-0000D8030000}"/>
    <cellStyle name="Check Cell 6 7 2" xfId="916" xr:uid="{00000000-0005-0000-0000-0000D9030000}"/>
    <cellStyle name="Check Cell 6 7 3" xfId="917" xr:uid="{00000000-0005-0000-0000-0000DA030000}"/>
    <cellStyle name="Check Cell 6 8" xfId="918" xr:uid="{00000000-0005-0000-0000-0000DB030000}"/>
    <cellStyle name="Check Cell 6 9" xfId="919" xr:uid="{00000000-0005-0000-0000-0000DC030000}"/>
    <cellStyle name="Check Cell 7" xfId="920" xr:uid="{00000000-0005-0000-0000-0000DD030000}"/>
    <cellStyle name="Check Cell 7 2" xfId="28083" xr:uid="{1F46FCAB-C8BE-4CA2-90CF-168E40E892E9}"/>
    <cellStyle name="Check Cell 8" xfId="28084" xr:uid="{3D045B39-EBD9-4045-9E43-F08AD9D8E213}"/>
    <cellStyle name="Check Cell 9" xfId="28085" xr:uid="{CAD9F3CA-5A19-4113-A70F-B21CB6FC0C37}"/>
    <cellStyle name="checkExposure" xfId="28086" xr:uid="{60378900-EBD3-439F-B790-6319C57D454E}"/>
    <cellStyle name="checkExposure 10" xfId="28087" xr:uid="{62F54B1E-F857-40DB-A41A-8CA603A72278}"/>
    <cellStyle name="checkExposure 10 2" xfId="37451" xr:uid="{FBBB137E-E1F2-4F5C-A81A-25AAEA617278}"/>
    <cellStyle name="checkExposure 11" xfId="37450" xr:uid="{4E12EB5E-B02F-4C26-9E3B-95505CCE1E91}"/>
    <cellStyle name="checkExposure 2" xfId="28088" xr:uid="{F484069A-1C6B-47A3-8CFA-A9E65301B580}"/>
    <cellStyle name="checkExposure 2 2" xfId="28089" xr:uid="{5417883B-016D-4CB8-BDDC-1C351092D43B}"/>
    <cellStyle name="checkExposure 2 2 2" xfId="37453" xr:uid="{277D2F45-C5B9-48E2-97F2-9A6411664925}"/>
    <cellStyle name="checkExposure 2 3" xfId="28090" xr:uid="{17962E5D-16F9-49A1-AF92-7D1237A33093}"/>
    <cellStyle name="checkExposure 2 3 2" xfId="37454" xr:uid="{E8986FF5-584D-487E-83E4-CFFAF09639DA}"/>
    <cellStyle name="checkExposure 2 4" xfId="28091" xr:uid="{8C983E2A-8378-4D7A-B277-DC8EB7D019F9}"/>
    <cellStyle name="checkExposure 2 4 2" xfId="37455" xr:uid="{9BD190A4-77DE-440A-9D82-81B66D5F8261}"/>
    <cellStyle name="checkExposure 2 5" xfId="28092" xr:uid="{6F2F6182-E20A-4799-AE38-FA0E3DFB8975}"/>
    <cellStyle name="checkExposure 2 5 2" xfId="37456" xr:uid="{661E0408-F6AA-4616-81BA-D0161EDF5AA2}"/>
    <cellStyle name="checkExposure 2 6" xfId="28093" xr:uid="{15796188-06A2-4940-B0FA-4814992ED798}"/>
    <cellStyle name="checkExposure 2 6 2" xfId="37457" xr:uid="{3B2E9A0D-3493-43E2-8C4C-C99AB9F916C5}"/>
    <cellStyle name="checkExposure 2 7" xfId="37452" xr:uid="{717B768A-B492-431A-B2FF-B405176034B2}"/>
    <cellStyle name="checkExposure 2_CONFIGURATION" xfId="28094" xr:uid="{E5D55676-580A-4D34-B19A-E37B1F379C7F}"/>
    <cellStyle name="checkExposure 3" xfId="28095" xr:uid="{50F8B5B8-B418-4941-9A01-89E0C95C5E63}"/>
    <cellStyle name="checkExposure 3 2" xfId="28096" xr:uid="{0EAF6C0A-6CF9-4C56-ACE7-07B6D2259F47}"/>
    <cellStyle name="checkExposure 3 2 2" xfId="37459" xr:uid="{8E39F0D3-FAC9-4D26-AC7B-F66196870B67}"/>
    <cellStyle name="checkExposure 3 3" xfId="37458" xr:uid="{99D2EAA7-495E-4C9E-9214-89D573BF2B83}"/>
    <cellStyle name="checkExposure 3_CONFIGURATION" xfId="28097" xr:uid="{E8E8B88F-0446-441D-8318-88E7D32A32B3}"/>
    <cellStyle name="checkExposure 4" xfId="28098" xr:uid="{5B45A542-386F-4499-B836-EF3251580B09}"/>
    <cellStyle name="checkExposure 4 2" xfId="37460" xr:uid="{94470634-7BB4-40C1-ADD3-A959BAA7145D}"/>
    <cellStyle name="checkExposure 5" xfId="28099" xr:uid="{A4EAB475-B45A-4801-BED9-4A5430C29A6B}"/>
    <cellStyle name="checkExposure 5 2" xfId="37461" xr:uid="{57D10170-143B-4628-8340-F40783059EBF}"/>
    <cellStyle name="checkExposure 6" xfId="28100" xr:uid="{0FD8EBBA-2068-4EB5-82EB-E348E9D3016E}"/>
    <cellStyle name="checkExposure 6 2" xfId="37462" xr:uid="{812A5F44-24AE-4AFD-9827-D8C30E78C199}"/>
    <cellStyle name="checkExposure 7" xfId="28101" xr:uid="{527B61B7-DF06-4AC4-BFF0-03ADB0E299B6}"/>
    <cellStyle name="checkExposure 7 2" xfId="37463" xr:uid="{B53C6267-13FC-4ED7-9DBD-900C8DFD7903}"/>
    <cellStyle name="checkExposure 8" xfId="28102" xr:uid="{1E66D69F-0CCE-47D0-9C57-0B239637EC8B}"/>
    <cellStyle name="checkExposure 8 2" xfId="37464" xr:uid="{67DDCC7C-64BA-4B3C-AE26-05EA83C1F055}"/>
    <cellStyle name="checkExposure 9" xfId="28103" xr:uid="{A4D36E19-6812-44D1-9649-DDBBD6C3BBEA}"/>
    <cellStyle name="checkExposure 9 2" xfId="37465" xr:uid="{CBA84687-7804-48C1-A954-F26281343CC4}"/>
    <cellStyle name="checkExposure_Cadrage conso" xfId="28104" xr:uid="{FDF8764B-8061-49C2-BA57-81A6017B6F03}"/>
    <cellStyle name="Chiffres %" xfId="28105" xr:uid="{3CB36A0B-7BBE-4E16-AB9B-4F2A5F0A2CFC}"/>
    <cellStyle name="Chiffres milliers" xfId="28106" xr:uid="{C5CB45A8-4C65-45CB-9D71-0910C86E961C}"/>
    <cellStyle name="Colore 1" xfId="28107" xr:uid="{64189719-8378-44AA-9CC3-683E3883C06C}"/>
    <cellStyle name="Colore 1 10" xfId="28108" xr:uid="{74A77BF8-C80A-435C-A838-0423762820CE}"/>
    <cellStyle name="Colore 1 11" xfId="28109" xr:uid="{FC1B4AA6-5AE3-4949-8E73-9D965D934E17}"/>
    <cellStyle name="Colore 1 12" xfId="28110" xr:uid="{20A47FC0-0CBC-4915-AF40-56C490C6BD54}"/>
    <cellStyle name="Colore 1 13" xfId="28111" xr:uid="{0BA81B30-70B2-409B-97C2-7632DD0ECE2E}"/>
    <cellStyle name="Colore 1 14" xfId="28112" xr:uid="{B9CF4D28-E87F-4DD8-B629-B93A79F2864E}"/>
    <cellStyle name="Colore 1 15" xfId="28113" xr:uid="{69FB4781-68B5-4AAC-8B84-DD3F3AEFFADB}"/>
    <cellStyle name="Colore 1 16" xfId="28114" xr:uid="{B5B2FE0B-A7DD-4935-B70F-D107B1672F74}"/>
    <cellStyle name="Colore 1 17" xfId="28115" xr:uid="{6E7621F7-A38F-44BA-A0D3-EE6B589DDF63}"/>
    <cellStyle name="Colore 1 2" xfId="28116" xr:uid="{7FC64079-AFEB-45D7-A02D-19522B382BD9}"/>
    <cellStyle name="Colore 1 3" xfId="28117" xr:uid="{F30408EB-A565-4328-87B5-8329C13FCCCA}"/>
    <cellStyle name="Colore 1 4" xfId="28118" xr:uid="{D686EDF8-BC05-4CCA-846A-534138DE4BCC}"/>
    <cellStyle name="Colore 1 5" xfId="28119" xr:uid="{A2CD7722-51D7-4562-9275-E55C998C7CC9}"/>
    <cellStyle name="Colore 1 6" xfId="28120" xr:uid="{68DE8FC6-7FF3-4A84-96CA-02ED5E19E5D7}"/>
    <cellStyle name="Colore 1 7" xfId="28121" xr:uid="{4E3F7722-8B39-4837-8AA5-F6B0F5BCF0E0}"/>
    <cellStyle name="Colore 1 8" xfId="28122" xr:uid="{D2BED164-741E-4E7D-B0E7-438FCC028CC6}"/>
    <cellStyle name="Colore 1 9" xfId="28123" xr:uid="{C25DDDA7-1274-4AC5-81BF-203F980AB86C}"/>
    <cellStyle name="Colore 1_Display" xfId="28124" xr:uid="{6BDA2E3B-9F0D-4305-85CC-1B8F96C158E8}"/>
    <cellStyle name="Colore 2" xfId="28125" xr:uid="{13E96100-4BC8-4172-BF52-EE2EB4B18F9E}"/>
    <cellStyle name="Colore 2 10" xfId="28126" xr:uid="{FCC751BA-8D09-4AEC-B005-C5567B8A2D15}"/>
    <cellStyle name="Colore 2 11" xfId="28127" xr:uid="{FF2AE3AC-EBFF-4B22-B082-B70DF99F4DDA}"/>
    <cellStyle name="Colore 2 12" xfId="28128" xr:uid="{7B44DDAE-F074-47A3-8A47-A7A45B9CE26D}"/>
    <cellStyle name="Colore 2 13" xfId="28129" xr:uid="{50B5676D-1E9A-4492-8133-0F73E918B8E1}"/>
    <cellStyle name="Colore 2 14" xfId="28130" xr:uid="{FD0F002D-7929-47F7-AEAC-531F16DB8DAB}"/>
    <cellStyle name="Colore 2 15" xfId="28131" xr:uid="{11F32967-C7F9-4B86-A9BC-4413800E3301}"/>
    <cellStyle name="Colore 2 16" xfId="28132" xr:uid="{F0858566-B13F-46CF-A6F9-6CB7FDACBCCD}"/>
    <cellStyle name="Colore 2 17" xfId="28133" xr:uid="{B26CAE72-0D37-4369-987D-0761155EB464}"/>
    <cellStyle name="Colore 2 2" xfId="28134" xr:uid="{6643812E-BAD3-410A-AEB2-08C4E837682C}"/>
    <cellStyle name="Colore 2 3" xfId="28135" xr:uid="{971A9400-1B57-4066-8832-F5E1CF05C681}"/>
    <cellStyle name="Colore 2 4" xfId="28136" xr:uid="{A2506CEF-4AE5-4944-8030-3BEE46FBFC58}"/>
    <cellStyle name="Colore 2 5" xfId="28137" xr:uid="{499D53CF-3B6B-4A86-98F0-2186F7642BC8}"/>
    <cellStyle name="Colore 2 6" xfId="28138" xr:uid="{725AAF70-94A6-4E72-9FDB-67B881587FC9}"/>
    <cellStyle name="Colore 2 7" xfId="28139" xr:uid="{D74CBDAD-EEBA-4340-94F7-5091C5F701A6}"/>
    <cellStyle name="Colore 2 8" xfId="28140" xr:uid="{9D8EC619-E997-4ADA-9FA9-16C2A8FA4DB7}"/>
    <cellStyle name="Colore 2 9" xfId="28141" xr:uid="{3E61B77C-6022-40F0-B752-55E7D51E2D45}"/>
    <cellStyle name="Colore 2_Display" xfId="28142" xr:uid="{B6D5A04F-9728-4D9D-AE3B-3BCEEC361D30}"/>
    <cellStyle name="Colore 3" xfId="28143" xr:uid="{D3425D98-D87B-4B17-9326-5A203A7EC97A}"/>
    <cellStyle name="Colore 3 10" xfId="28144" xr:uid="{F6A24E7D-1A2E-4753-819A-80642B65AA23}"/>
    <cellStyle name="Colore 3 11" xfId="28145" xr:uid="{672E29A2-96AC-468B-982D-DE80FF88532F}"/>
    <cellStyle name="Colore 3 12" xfId="28146" xr:uid="{AFB8DF1B-8763-4B3B-B254-75A9B9A4E4D9}"/>
    <cellStyle name="Colore 3 13" xfId="28147" xr:uid="{2475B35E-4432-4FAF-A9E7-FD0A4F4CCC69}"/>
    <cellStyle name="Colore 3 14" xfId="28148" xr:uid="{23290E22-51CB-4716-A0B0-287FC3B4AB97}"/>
    <cellStyle name="Colore 3 15" xfId="28149" xr:uid="{B61AF9BB-8D46-48A4-8A11-57408F001E78}"/>
    <cellStyle name="Colore 3 16" xfId="28150" xr:uid="{E733C46A-6A29-414C-9E24-05E6DF748BC1}"/>
    <cellStyle name="Colore 3 17" xfId="28151" xr:uid="{6E2EFB06-1B61-40B2-8F28-01A5B08670E1}"/>
    <cellStyle name="Colore 3 2" xfId="28152" xr:uid="{1E9DEC65-8BC6-4A07-BD09-F387A6337E53}"/>
    <cellStyle name="Colore 3 3" xfId="28153" xr:uid="{0D7CE0A4-7B76-4BA7-A897-A6DCCD3C2F34}"/>
    <cellStyle name="Colore 3 4" xfId="28154" xr:uid="{66294E31-5400-471B-BE18-68594EED3818}"/>
    <cellStyle name="Colore 3 5" xfId="28155" xr:uid="{AF839E0C-A474-4824-AB60-575B60A78583}"/>
    <cellStyle name="Colore 3 6" xfId="28156" xr:uid="{221C58C3-0613-45FA-BDFF-6D18E61E8776}"/>
    <cellStyle name="Colore 3 7" xfId="28157" xr:uid="{6EF40C77-0853-44D6-9386-A2B4AA7B371F}"/>
    <cellStyle name="Colore 3 8" xfId="28158" xr:uid="{01D2310C-D0F0-465F-89B4-AB688144D3B3}"/>
    <cellStyle name="Colore 3 9" xfId="28159" xr:uid="{2264CD63-AA11-47DB-ABFB-F4A09C4CC6EC}"/>
    <cellStyle name="Colore 3_Display" xfId="28160" xr:uid="{01C71F97-9D9C-4D51-9D55-A656F84CB449}"/>
    <cellStyle name="Colore 4" xfId="28161" xr:uid="{5FFC8877-0758-4EBB-AAB0-FF3F0454002D}"/>
    <cellStyle name="Colore 4 10" xfId="28162" xr:uid="{A3832E03-24AA-4BBD-9F7D-068B31B6682D}"/>
    <cellStyle name="Colore 4 11" xfId="28163" xr:uid="{6AF885F1-C82B-489A-81D6-9506726F908F}"/>
    <cellStyle name="Colore 4 12" xfId="28164" xr:uid="{3E4BCE8E-040F-44A7-A090-F669698AD84C}"/>
    <cellStyle name="Colore 4 13" xfId="28165" xr:uid="{826A491C-DE0F-470B-A1E9-7DB3B1A823D9}"/>
    <cellStyle name="Colore 4 14" xfId="28166" xr:uid="{E8047BF0-E813-4EE1-9227-450DF6EE63FF}"/>
    <cellStyle name="Colore 4 15" xfId="28167" xr:uid="{FBD84861-7D4D-47C0-ABB3-501BC2790F21}"/>
    <cellStyle name="Colore 4 16" xfId="28168" xr:uid="{498A7B68-3E8F-4F26-89F8-D00E2246A0CD}"/>
    <cellStyle name="Colore 4 17" xfId="28169" xr:uid="{4C26DA19-5774-489B-AE80-1DC79BB5C7E1}"/>
    <cellStyle name="Colore 4 2" xfId="28170" xr:uid="{B9F6EA93-75AE-4228-AC8B-908DB7BF85EE}"/>
    <cellStyle name="Colore 4 3" xfId="28171" xr:uid="{B8E0B92C-BDEE-43D3-A7C2-215E5BDDDD5B}"/>
    <cellStyle name="Colore 4 4" xfId="28172" xr:uid="{AC76243E-E58A-4943-8B7B-81AE07F8B1EC}"/>
    <cellStyle name="Colore 4 5" xfId="28173" xr:uid="{AC5BC397-7337-43F7-AFEF-194CA83B92D9}"/>
    <cellStyle name="Colore 4 6" xfId="28174" xr:uid="{355F7B7B-2EC5-43BC-A8CC-C59FE7074CD7}"/>
    <cellStyle name="Colore 4 7" xfId="28175" xr:uid="{F7843345-02C1-4A90-8524-7ECF8D9F95DE}"/>
    <cellStyle name="Colore 4 8" xfId="28176" xr:uid="{0C2B40E4-475A-42EB-A6F1-086294B20CF3}"/>
    <cellStyle name="Colore 4 9" xfId="28177" xr:uid="{83D6E539-19AB-4259-A7CF-575ADE68FF14}"/>
    <cellStyle name="Colore 4_Display" xfId="28178" xr:uid="{C7E8CA6E-B57E-4F81-8E1B-1D11DB2E9472}"/>
    <cellStyle name="Colore 5" xfId="28179" xr:uid="{99D9CBA0-17DB-40E5-B638-0C8C667E4D60}"/>
    <cellStyle name="Colore 5 10" xfId="28180" xr:uid="{C3B7FE0F-5575-4B65-A006-23CFE8C9AF67}"/>
    <cellStyle name="Colore 5 11" xfId="28181" xr:uid="{175F06EC-EFF6-4009-B29A-916D6893B95A}"/>
    <cellStyle name="Colore 5 12" xfId="28182" xr:uid="{AC61D7EC-E7CD-4929-87BE-7CF5C5281ECD}"/>
    <cellStyle name="Colore 5 13" xfId="28183" xr:uid="{F474831C-C029-44BC-813D-031BC8A643F0}"/>
    <cellStyle name="Colore 5 14" xfId="28184" xr:uid="{338F31B8-266A-4371-B930-834DBAC65E10}"/>
    <cellStyle name="Colore 5 15" xfId="28185" xr:uid="{8A47D13B-FF51-46EF-A207-1E8C010E247D}"/>
    <cellStyle name="Colore 5 16" xfId="28186" xr:uid="{EE6FCD19-BAEE-4324-99FC-F2C95186E5A0}"/>
    <cellStyle name="Colore 5 17" xfId="28187" xr:uid="{C161FCA9-A19E-43A4-9ACA-32ED05845054}"/>
    <cellStyle name="Colore 5 2" xfId="28188" xr:uid="{045387A8-7854-4D67-AA73-CB5D5B12070E}"/>
    <cellStyle name="Colore 5 3" xfId="28189" xr:uid="{D44D8C80-C6AB-4C7C-97FE-A4AEBC4C6F0E}"/>
    <cellStyle name="Colore 5 4" xfId="28190" xr:uid="{D3E9F6DA-4643-45B8-BA30-6F4CA5654911}"/>
    <cellStyle name="Colore 5 5" xfId="28191" xr:uid="{3A33F02F-E853-4105-BF54-0A5C643B79DD}"/>
    <cellStyle name="Colore 5 6" xfId="28192" xr:uid="{112586BB-0423-4C61-880B-875093172DE1}"/>
    <cellStyle name="Colore 5 7" xfId="28193" xr:uid="{5B42B767-AF51-449E-BE8A-3CB76EC3E213}"/>
    <cellStyle name="Colore 5 8" xfId="28194" xr:uid="{D2693BF7-FAD5-4054-A56B-102865A15AD1}"/>
    <cellStyle name="Colore 5 9" xfId="28195" xr:uid="{62027AA2-47A2-4ACB-8D7E-23757F2B28A3}"/>
    <cellStyle name="Colore 5_Display" xfId="28196" xr:uid="{94033989-4F21-4B50-B7AD-B84E12BD480A}"/>
    <cellStyle name="Colore 6" xfId="28197" xr:uid="{021D0171-95E1-4E13-8B55-3E3C2697303B}"/>
    <cellStyle name="Colore 6 10" xfId="28198" xr:uid="{518FE885-7011-4685-8DE3-6460997C120E}"/>
    <cellStyle name="Colore 6 11" xfId="28199" xr:uid="{D06F7B26-4807-41D6-A43E-8F4095D8501D}"/>
    <cellStyle name="Colore 6 12" xfId="28200" xr:uid="{A04786A8-DD5E-4032-B9D4-8D38C77D06F5}"/>
    <cellStyle name="Colore 6 13" xfId="28201" xr:uid="{D726A7E6-6A80-4FAB-B444-D03F6DF99C4C}"/>
    <cellStyle name="Colore 6 14" xfId="28202" xr:uid="{EA1D2A7A-70A3-4BC8-BB83-BE04EE3E3525}"/>
    <cellStyle name="Colore 6 15" xfId="28203" xr:uid="{B3739288-CB3C-495C-A208-677695951F2D}"/>
    <cellStyle name="Colore 6 16" xfId="28204" xr:uid="{FE6DF1B0-056D-4CF4-AAF0-82ADD7E4433E}"/>
    <cellStyle name="Colore 6 17" xfId="28205" xr:uid="{24F58CF6-56BB-4862-B52D-EE6229A68D29}"/>
    <cellStyle name="Colore 6 2" xfId="28206" xr:uid="{9523EC0B-D471-426E-9BEF-65FEC4B3E076}"/>
    <cellStyle name="Colore 6 3" xfId="28207" xr:uid="{F03215B8-51AE-4188-9446-F3B949EE48B1}"/>
    <cellStyle name="Colore 6 4" xfId="28208" xr:uid="{28A003A8-42EF-4055-A234-2A6B34ACC993}"/>
    <cellStyle name="Colore 6 5" xfId="28209" xr:uid="{9D7603F3-64A3-4BFD-827F-302C260973C5}"/>
    <cellStyle name="Colore 6 6" xfId="28210" xr:uid="{A870B5AE-94C4-4E02-B025-5E45E4EDB5DB}"/>
    <cellStyle name="Colore 6 7" xfId="28211" xr:uid="{0C4F8BCF-9E28-48B1-B941-E040DE8C9AD1}"/>
    <cellStyle name="Colore 6 8" xfId="28212" xr:uid="{EBE71DED-4D47-4870-9BEA-920D71CE91D3}"/>
    <cellStyle name="Colore 6 9" xfId="28213" xr:uid="{2E34454C-9C6C-43F5-8467-AA1F41C9A2F0}"/>
    <cellStyle name="Colore 6_Display" xfId="28214" xr:uid="{F90BE007-2B74-4F9B-AC0C-98A143A8F20C}"/>
    <cellStyle name="comic" xfId="28215" xr:uid="{CB71555A-45A7-4184-B875-CA6559A06215}"/>
    <cellStyle name="Comma" xfId="6" builtinId="3"/>
    <cellStyle name="Comma  - Style1" xfId="28217" xr:uid="{03524379-BE75-4E8A-AB23-4F6A523736D1}"/>
    <cellStyle name="Comma  - Style2" xfId="28218" xr:uid="{92279A1E-EC65-41D0-9098-370A14C91FC2}"/>
    <cellStyle name="Comma  - Style3" xfId="28219" xr:uid="{9EF21E54-4856-4012-80F5-952FB71200F3}"/>
    <cellStyle name="Comma  - Style4" xfId="28220" xr:uid="{2EB51EF6-281E-473C-AD7E-4F49BD5D1821}"/>
    <cellStyle name="Comma  - Style5" xfId="28221" xr:uid="{56B1D5AD-5209-4EAF-AB61-E368C118DD14}"/>
    <cellStyle name="Comma  - Style6" xfId="28222" xr:uid="{E8728E1F-5F67-4C90-AAC6-D965B6FFCA02}"/>
    <cellStyle name="Comma  - Style7" xfId="28223" xr:uid="{F88AAF0C-6946-4D38-A52E-C6F40C775641}"/>
    <cellStyle name="Comma  - Style8" xfId="28224" xr:uid="{7FEF7C82-9BFD-4067-9724-59CA7C4D2D18}"/>
    <cellStyle name="Comma (1 dp)" xfId="28225" xr:uid="{952A6BF3-0E85-4BE2-918E-B41CC8C40973}"/>
    <cellStyle name="Comma (1 dp) 2" xfId="28226" xr:uid="{AB0AFBA8-3997-4D91-ABF3-1C3AEFE21423}"/>
    <cellStyle name="Comma (1 dp)_~0950885" xfId="28227" xr:uid="{5CCA69C9-A13B-4FCB-BE54-E3C019A2E663}"/>
    <cellStyle name="Comma [0] 10" xfId="921" xr:uid="{00000000-0005-0000-0000-0000DF030000}"/>
    <cellStyle name="Comma [0] 10 2" xfId="28229" xr:uid="{07A2C801-C193-4994-A690-DD40C47EB1EE}"/>
    <cellStyle name="Comma [0] 10 3" xfId="28228" xr:uid="{357BED93-C58E-4E4C-AA80-39764630F0E8}"/>
    <cellStyle name="Comma [0] 11" xfId="922" xr:uid="{00000000-0005-0000-0000-0000E0030000}"/>
    <cellStyle name="Comma [0] 11 2" xfId="28230" xr:uid="{82716FFF-3E34-4B07-9A3B-D856716DE9C9}"/>
    <cellStyle name="Comma [0] 12" xfId="28231" xr:uid="{D5A8C5C4-9658-48F1-81FE-D8C5B47ABF18}"/>
    <cellStyle name="Comma [0] 2" xfId="923" xr:uid="{00000000-0005-0000-0000-0000E1030000}"/>
    <cellStyle name="Comma [0] 2 2" xfId="924" xr:uid="{00000000-0005-0000-0000-0000E2030000}"/>
    <cellStyle name="Comma [0] 2 2 2" xfId="925" xr:uid="{00000000-0005-0000-0000-0000E3030000}"/>
    <cellStyle name="Comma [0] 2 2 2 2" xfId="28234" xr:uid="{0A64AF80-A4D0-4801-AB7E-3B30A2094E68}"/>
    <cellStyle name="Comma [0] 2 2 2 3" xfId="28233" xr:uid="{A9588644-7867-4757-946E-BBED456C7D5F}"/>
    <cellStyle name="Comma [0] 2 2 3" xfId="28235" xr:uid="{8453A261-CC96-44BF-ABFB-B4A6CB5C6879}"/>
    <cellStyle name="Comma [0] 2 2 4" xfId="28236" xr:uid="{E8C7EB78-AB1A-484F-85E7-B76BB15B0D36}"/>
    <cellStyle name="Comma [0] 2 2 5" xfId="28232" xr:uid="{C2977CC6-40F3-4140-80BE-FD77218A42B2}"/>
    <cellStyle name="Comma [0] 2 3" xfId="926" xr:uid="{00000000-0005-0000-0000-0000E4030000}"/>
    <cellStyle name="Comma [0] 2 3 2" xfId="28238" xr:uid="{02F3D222-A983-4F5D-B9F2-294F91DAB978}"/>
    <cellStyle name="Comma [0] 2 3 2 2" xfId="28239" xr:uid="{253A7560-A7A2-47A0-B622-68FCDAC7F8A9}"/>
    <cellStyle name="Comma [0] 2 3 3" xfId="28240" xr:uid="{61F1D322-D878-4B0A-8383-34D5A6C57333}"/>
    <cellStyle name="Comma [0] 2 3 4" xfId="28241" xr:uid="{D35FAEFD-8E0B-493D-9BE4-8E3AABA6485A}"/>
    <cellStyle name="Comma [0] 2 3 5" xfId="28237" xr:uid="{54E2BB4A-F64E-4EFE-9F53-930E26BF7293}"/>
    <cellStyle name="Comma [0] 2 4" xfId="28242" xr:uid="{675BFCA4-E40D-484D-A95E-D03C743DB37B}"/>
    <cellStyle name="Comma [0] 2 4 2" xfId="28243" xr:uid="{B8D53211-8DA2-4313-A799-655443849733}"/>
    <cellStyle name="Comma [0] 2 4 3" xfId="28244" xr:uid="{13781F95-3ACB-419E-94EC-85418E611B74}"/>
    <cellStyle name="Comma [0] 2 5" xfId="28245" xr:uid="{3B1C4AD9-2F4D-4599-A049-AC4F3CDE6755}"/>
    <cellStyle name="Comma [0] 2 6" xfId="28246" xr:uid="{B5612F6C-625D-4DB2-97F8-691B8242A9FB}"/>
    <cellStyle name="Comma [0] 2 7" xfId="28247" xr:uid="{89A6E326-647B-4B9E-A1DF-54D0B93540A6}"/>
    <cellStyle name="Comma [0] 2 8" xfId="28248" xr:uid="{A5207105-5996-4C9D-8E8A-EBF1545AA6E5}"/>
    <cellStyle name="Comma [0] 3" xfId="927" xr:uid="{00000000-0005-0000-0000-0000E5030000}"/>
    <cellStyle name="Comma [0] 3 2" xfId="928" xr:uid="{00000000-0005-0000-0000-0000E6030000}"/>
    <cellStyle name="Comma [0] 3 2 2" xfId="929" xr:uid="{00000000-0005-0000-0000-0000E7030000}"/>
    <cellStyle name="Comma [0] 3 2 2 2" xfId="28252" xr:uid="{DE70D7BF-3AE4-4252-A6E3-D6ADF8E5C577}"/>
    <cellStyle name="Comma [0] 3 2 2 3" xfId="28251" xr:uid="{3BD75B20-BFD8-4D57-AE51-1D6BD8887754}"/>
    <cellStyle name="Comma [0] 3 2 3" xfId="28253" xr:uid="{3FEA6C88-8AB1-4BB3-AC73-E61635095999}"/>
    <cellStyle name="Comma [0] 3 2 4" xfId="28254" xr:uid="{B9A4A20E-6BD3-4942-B4F8-A7E5065BEBAF}"/>
    <cellStyle name="Comma [0] 3 2 5" xfId="28250" xr:uid="{E126231C-708F-4DF7-AF0A-B75C394652E1}"/>
    <cellStyle name="Comma [0] 3 3" xfId="930" xr:uid="{00000000-0005-0000-0000-0000E8030000}"/>
    <cellStyle name="Comma [0] 3 3 2" xfId="28256" xr:uid="{48D9FFF1-B8D7-41D1-9847-C73E63E53C20}"/>
    <cellStyle name="Comma [0] 3 3 2 2" xfId="28257" xr:uid="{9B96CE47-7627-4C9F-A5F0-46D9025B22AB}"/>
    <cellStyle name="Comma [0] 3 3 3" xfId="28258" xr:uid="{B89DF515-C159-4CE6-8567-3B0661B1D3E3}"/>
    <cellStyle name="Comma [0] 3 3 4" xfId="28259" xr:uid="{F23A56D8-3A29-4F3A-ACF2-7776E501367D}"/>
    <cellStyle name="Comma [0] 3 3 5" xfId="28255" xr:uid="{8C7C4A18-00F4-4A80-A30B-5FA12EA3C7AD}"/>
    <cellStyle name="Comma [0] 3 4" xfId="931" xr:uid="{00000000-0005-0000-0000-0000E9030000}"/>
    <cellStyle name="Comma [0] 3 4 2" xfId="28261" xr:uid="{6C19A1C3-3152-4F20-A51A-81E5C97441A1}"/>
    <cellStyle name="Comma [0] 3 4 3" xfId="28262" xr:uid="{916F0252-EB6E-43CA-8649-E11DBA435D4C}"/>
    <cellStyle name="Comma [0] 3 4 4" xfId="28260" xr:uid="{3C996F69-C246-4C84-9F5D-57C6A93F7386}"/>
    <cellStyle name="Comma [0] 3 5" xfId="28263" xr:uid="{38F5F3FA-A51A-4DAC-8AFF-888B36B10FC9}"/>
    <cellStyle name="Comma [0] 3 6" xfId="28264" xr:uid="{8F1650CC-8E37-47B3-850F-60B1ED5458D4}"/>
    <cellStyle name="Comma [0] 3 7" xfId="28265" xr:uid="{13BA6393-1910-4D02-8B05-342FF454C1C2}"/>
    <cellStyle name="Comma [0] 3 8" xfId="28266" xr:uid="{1EB8DC70-2F50-4C75-8CE8-BA9794B5DF7F}"/>
    <cellStyle name="Comma [0] 3 9" xfId="28249" xr:uid="{603EFB77-A652-4034-BA1D-228416A8C85D}"/>
    <cellStyle name="Comma [0] 4" xfId="932" xr:uid="{00000000-0005-0000-0000-0000EA030000}"/>
    <cellStyle name="Comma [0] 4 2" xfId="933" xr:uid="{00000000-0005-0000-0000-0000EB030000}"/>
    <cellStyle name="Comma [0] 4 2 2" xfId="934" xr:uid="{00000000-0005-0000-0000-0000EC030000}"/>
    <cellStyle name="Comma [0] 4 2 2 2" xfId="28269" xr:uid="{A8CD848F-3059-4889-9F0D-5A0852BB8323}"/>
    <cellStyle name="Comma [0] 4 2 3" xfId="28270" xr:uid="{0F5D9B51-905B-4250-B2AF-1DBC35940B53}"/>
    <cellStyle name="Comma [0] 4 2 4" xfId="28268" xr:uid="{8D13FE1F-53F6-4CFF-8091-AF5BC53720A2}"/>
    <cellStyle name="Comma [0] 4 3" xfId="935" xr:uid="{00000000-0005-0000-0000-0000ED030000}"/>
    <cellStyle name="Comma [0] 4 3 2" xfId="28271" xr:uid="{6EDEC9E1-3FDB-4276-B609-E2E7B69D1B18}"/>
    <cellStyle name="Comma [0] 4 4" xfId="28272" xr:uid="{FCF75E11-60DC-418C-B8B9-7010231111F4}"/>
    <cellStyle name="Comma [0] 4 5" xfId="28273" xr:uid="{2FBCCD60-9E9F-4165-8035-79B5CF260777}"/>
    <cellStyle name="Comma [0] 4 6" xfId="28267" xr:uid="{B9554468-D83A-4B96-A6D3-2F2ECB6E07E4}"/>
    <cellStyle name="Comma [0] 5" xfId="936" xr:uid="{00000000-0005-0000-0000-0000EE030000}"/>
    <cellStyle name="Comma [0] 5 2" xfId="937" xr:uid="{00000000-0005-0000-0000-0000EF030000}"/>
    <cellStyle name="Comma [0] 5 2 2" xfId="938" xr:uid="{00000000-0005-0000-0000-0000F0030000}"/>
    <cellStyle name="Comma [0] 5 2 2 2" xfId="28276" xr:uid="{F00BDD3B-B84E-4CBB-A4DF-A21CFD8D4CED}"/>
    <cellStyle name="Comma [0] 5 2 3" xfId="28277" xr:uid="{F242AE4C-3661-4E3E-8E31-CB9C7A9437A6}"/>
    <cellStyle name="Comma [0] 5 2 4" xfId="28275" xr:uid="{6E3E5244-2168-42F0-80B6-DE507DA83D27}"/>
    <cellStyle name="Comma [0] 5 3" xfId="28278" xr:uid="{AA98640F-C30C-4597-8452-E4410118801E}"/>
    <cellStyle name="Comma [0] 5 4" xfId="28279" xr:uid="{4C7B1C9E-27FF-482B-8145-6881C0AEDDBB}"/>
    <cellStyle name="Comma [0] 5 5" xfId="28274" xr:uid="{C088BCEC-0B8A-4F93-93D6-90D19E61E8A8}"/>
    <cellStyle name="Comma [0] 6" xfId="939" xr:uid="{00000000-0005-0000-0000-0000F1030000}"/>
    <cellStyle name="Comma [0] 6 2" xfId="940" xr:uid="{00000000-0005-0000-0000-0000F2030000}"/>
    <cellStyle name="Comma [0] 6 2 2" xfId="28281" xr:uid="{CCF63190-FC51-48A1-A705-E92297908998}"/>
    <cellStyle name="Comma [0] 6 3" xfId="28282" xr:uid="{B3A28B5C-671A-4D78-8300-615CCB26ECC8}"/>
    <cellStyle name="Comma [0] 6 4" xfId="28280" xr:uid="{B040E5D1-476F-4B1A-8B03-484F70117E7C}"/>
    <cellStyle name="Comma [0] 7" xfId="941" xr:uid="{00000000-0005-0000-0000-0000F3030000}"/>
    <cellStyle name="Comma [0] 7 2" xfId="942" xr:uid="{00000000-0005-0000-0000-0000F4030000}"/>
    <cellStyle name="Comma [0] 7 2 2" xfId="28284" xr:uid="{95E54C20-76A5-49E6-AFB6-9140D97ECA0E}"/>
    <cellStyle name="Comma [0] 7 3" xfId="28285" xr:uid="{9FF35ECC-472B-4833-870E-1F7568048E51}"/>
    <cellStyle name="Comma [0] 7 4" xfId="28283" xr:uid="{469157C9-948E-466F-BF12-8C260AB384DD}"/>
    <cellStyle name="Comma [0] 8" xfId="943" xr:uid="{00000000-0005-0000-0000-0000F5030000}"/>
    <cellStyle name="Comma [0] 8 2" xfId="28286" xr:uid="{4E187AD9-F42F-407C-A15F-B9D4DEB5B1DD}"/>
    <cellStyle name="Comma [0] 9" xfId="944" xr:uid="{00000000-0005-0000-0000-0000F6030000}"/>
    <cellStyle name="Comma [0] 9 2" xfId="28287" xr:uid="{87E09EA7-9383-4F2E-9A1B-74927C006C7E}"/>
    <cellStyle name="Comma [00]" xfId="945" xr:uid="{00000000-0005-0000-0000-0000F7030000}"/>
    <cellStyle name="Comma [00] 10" xfId="28289" xr:uid="{0B848FAE-E766-4F4C-B010-D78E550FC261}"/>
    <cellStyle name="Comma [00] 11" xfId="28290" xr:uid="{20B7CFD0-D765-44E3-B64F-DE4A2DF76B3D}"/>
    <cellStyle name="Comma [00] 12" xfId="28291" xr:uid="{3917FC7F-589D-4BC5-BD38-38DC524A342C}"/>
    <cellStyle name="Comma [00] 13" xfId="28292" xr:uid="{BD332ECF-B403-45A9-AF2A-4211FDD17D05}"/>
    <cellStyle name="Comma [00] 14" xfId="28293" xr:uid="{C47A99DE-ED6D-4774-A64C-FB08F3A5949E}"/>
    <cellStyle name="Comma [00] 15" xfId="28294" xr:uid="{5876A032-7EB8-493C-BF8B-6512C4C09FC2}"/>
    <cellStyle name="Comma [00] 16" xfId="28295" xr:uid="{ECED7864-2ED0-472D-B373-11A10DEFC662}"/>
    <cellStyle name="Comma [00] 17" xfId="28296" xr:uid="{35349933-A8DE-4605-9695-415C2785F217}"/>
    <cellStyle name="Comma [00] 18" xfId="28288" xr:uid="{2B12609C-3456-43F2-A076-CFEEA439872F}"/>
    <cellStyle name="Comma [00] 2" xfId="28297" xr:uid="{30C5E53E-ABAB-495A-86C2-FCA170BDF648}"/>
    <cellStyle name="Comma [00] 3" xfId="28298" xr:uid="{2283674B-116A-4336-9475-3CB441DD1B93}"/>
    <cellStyle name="Comma [00] 4" xfId="28299" xr:uid="{6D64A69B-D5ED-4FCA-AD47-EC2BB9BBD556}"/>
    <cellStyle name="Comma [00] 5" xfId="28300" xr:uid="{2BC822DF-EE82-454F-88F9-186AD44D233E}"/>
    <cellStyle name="Comma [00] 6" xfId="28301" xr:uid="{3BA20662-208C-4F7E-B3FA-29D3F8B7BB65}"/>
    <cellStyle name="Comma [00] 7" xfId="28302" xr:uid="{BEEB55DD-2184-4ECD-8663-93FE6EE33A3C}"/>
    <cellStyle name="Comma [00] 8" xfId="28303" xr:uid="{963D0EE9-6FC3-4DE7-BE6B-A505F3352244}"/>
    <cellStyle name="Comma [00] 9" xfId="28304" xr:uid="{D81CA50D-2A9F-4FDF-8585-28D9151825EB}"/>
    <cellStyle name="Comma [1]" xfId="28305" xr:uid="{2F3A2052-4F9C-4EC6-A206-AE231C36B089}"/>
    <cellStyle name="Comma [1] 10" xfId="28306" xr:uid="{0B37F20F-AA38-4640-92C1-AA36B19F8FC0}"/>
    <cellStyle name="Comma [1] 10 2" xfId="28307" xr:uid="{E16DD856-4885-43CD-B9A3-0DDA2B30CCFC}"/>
    <cellStyle name="Comma [1] 10 3" xfId="28308" xr:uid="{B6F365E5-C4BE-4928-A1CE-EE524AB9CD58}"/>
    <cellStyle name="Comma [1] 10_CONFIGURATION" xfId="28309" xr:uid="{52C6428F-A3A1-4F6E-B7C9-FDD2CB92F639}"/>
    <cellStyle name="Comma [1] 11" xfId="28310" xr:uid="{CB4FFB30-1BFE-45A6-87DC-0231BF6E3BD5}"/>
    <cellStyle name="Comma [1] 11 2" xfId="28311" xr:uid="{1D1592F8-401C-474C-B56B-A1BF7FE8B547}"/>
    <cellStyle name="Comma [1] 11 3" xfId="28312" xr:uid="{C42FBBA9-D7DE-4A44-89FE-23F869D1BE1A}"/>
    <cellStyle name="Comma [1] 11_CONFIGURATION" xfId="28313" xr:uid="{74BFC66B-796C-4506-91F7-DBE5D8A9DC07}"/>
    <cellStyle name="Comma [1] 12" xfId="28314" xr:uid="{865F2419-A968-4BAC-BD8E-52B3B55327BE}"/>
    <cellStyle name="Comma [1] 12 2" xfId="28315" xr:uid="{5F989D1F-5D34-45F7-BAC1-ED0873AC0B12}"/>
    <cellStyle name="Comma [1] 12 3" xfId="28316" xr:uid="{EB185AA6-1F8B-4B5D-9D43-2EA735732D88}"/>
    <cellStyle name="Comma [1] 12_CONFIGURATION" xfId="28317" xr:uid="{49B6C65C-7780-4ACD-8DB9-C192F3969872}"/>
    <cellStyle name="Comma [1] 13" xfId="28318" xr:uid="{B608966D-4819-4378-A6EB-620284214965}"/>
    <cellStyle name="Comma [1] 13 2" xfId="28319" xr:uid="{8FCA851D-118B-44DE-BF9F-1CCD013CAAEB}"/>
    <cellStyle name="Comma [1] 13 3" xfId="28320" xr:uid="{3B97074F-EF80-4D8A-901A-99D5F54573D1}"/>
    <cellStyle name="Comma [1] 14" xfId="28321" xr:uid="{C175225C-FEF2-4ECF-B3EF-EC8B9422B1CC}"/>
    <cellStyle name="Comma [1] 14 2" xfId="28322" xr:uid="{1E84D1D1-C0DB-4E26-9CDA-F2A18CFA1198}"/>
    <cellStyle name="Comma [1] 14 3" xfId="28323" xr:uid="{7DE742AE-47FC-4C90-A062-1AFB44018178}"/>
    <cellStyle name="Comma [1] 15" xfId="28324" xr:uid="{5C9876C0-2D9F-4496-BAB6-59EBC9F1BCE7}"/>
    <cellStyle name="Comma [1] 15 2" xfId="28325" xr:uid="{2F9027EE-71A9-4ED2-8340-F1827675361C}"/>
    <cellStyle name="Comma [1] 15 3" xfId="28326" xr:uid="{CA933B72-6290-4844-9372-5897BACC7517}"/>
    <cellStyle name="Comma [1] 16" xfId="28327" xr:uid="{1D21DB60-6857-45FC-AF23-532491FEB880}"/>
    <cellStyle name="Comma [1] 17" xfId="28328" xr:uid="{54ECACC1-3642-493B-BF10-1CCCF88DD5CC}"/>
    <cellStyle name="Comma [1] 18" xfId="28329" xr:uid="{ACFB7197-2008-4168-93A8-BD2450A76531}"/>
    <cellStyle name="Comma [1] 2" xfId="28330" xr:uid="{B37D768F-F3BF-42C8-953B-FFCEA7A40BD1}"/>
    <cellStyle name="Comma [1] 2 2" xfId="28331" xr:uid="{EA0615AA-3FDE-487C-BA70-4C20B55D845B}"/>
    <cellStyle name="Comma [1] 2 2 2" xfId="28332" xr:uid="{9D52B29A-B0E5-413B-8A86-3C9146A7880D}"/>
    <cellStyle name="Comma [1] 2 2_CONFIGURATION" xfId="28333" xr:uid="{0C9E9544-3C7F-43BF-B37A-37722C3EE59B}"/>
    <cellStyle name="Comma [1] 2 3" xfId="28334" xr:uid="{A388BC0F-0924-4D0E-814E-F980CB3C42DA}"/>
    <cellStyle name="Comma [1] 2 3 2" xfId="28335" xr:uid="{8017B714-046E-4AD8-848D-0AB9E20C8BFD}"/>
    <cellStyle name="Comma [1] 2 4" xfId="28336" xr:uid="{1D959BCB-DFEF-4E61-9975-76A7B0E43DA1}"/>
    <cellStyle name="Comma [1] 2 5" xfId="28337" xr:uid="{5111A974-8F94-46A2-9D7F-D9A30FCB6E6E}"/>
    <cellStyle name="Comma [1] 3" xfId="28338" xr:uid="{35D0B263-D910-446E-9BCE-35DCFE08870C}"/>
    <cellStyle name="Comma [1] 3 2" xfId="28339" xr:uid="{A5EAB703-C238-458F-9E87-D6D14794FB66}"/>
    <cellStyle name="Comma [1] 3 2 2" xfId="28340" xr:uid="{AC7C15F4-354C-4FD8-BC7B-5ED8FDD73DE5}"/>
    <cellStyle name="Comma [1] 3 2_CONFIGURATION" xfId="28341" xr:uid="{FE221194-8031-463B-AE4A-AA87DD28A6AD}"/>
    <cellStyle name="Comma [1] 3 3" xfId="28342" xr:uid="{9B0F89F9-E761-44A8-9CD5-F80794FB2672}"/>
    <cellStyle name="Comma [1] 3 4" xfId="28343" xr:uid="{C51A2F98-1BC6-4DFC-B1AC-AE7C2CAF72E8}"/>
    <cellStyle name="Comma [1] 3 5" xfId="28344" xr:uid="{2DC80ABC-C35B-45C1-8A79-269A58B59850}"/>
    <cellStyle name="Comma [1] 4" xfId="28345" xr:uid="{5DBABB27-C3FA-4F0A-B71C-0635D2AD2E65}"/>
    <cellStyle name="Comma [1] 4 2" xfId="28346" xr:uid="{86481A20-7AEE-4E47-9B50-7C1CAE02CD6B}"/>
    <cellStyle name="Comma [1] 4 2 2" xfId="28347" xr:uid="{69CDB926-9AA2-419F-A4FA-C8C8B5A4BD95}"/>
    <cellStyle name="Comma [1] 4 2_CONFIGURATION" xfId="28348" xr:uid="{521E232B-C46D-4216-A78A-CE41A20383F1}"/>
    <cellStyle name="Comma [1] 4 3" xfId="28349" xr:uid="{AC377C94-42B1-4526-BB0A-32C76BC66E13}"/>
    <cellStyle name="Comma [1] 4 4" xfId="28350" xr:uid="{4B0B37DD-E0E8-4D22-BA71-09BAEB0A73FB}"/>
    <cellStyle name="Comma [1] 4 5" xfId="28351" xr:uid="{31BEFD9C-CF7B-4E9F-9342-47E0947726FA}"/>
    <cellStyle name="Comma [1] 5" xfId="28352" xr:uid="{E1E478EF-E62D-4342-BC90-5059A49C9755}"/>
    <cellStyle name="Comma [1] 5 2" xfId="28353" xr:uid="{3BD10B50-6E8A-466B-9985-A267B53C6A68}"/>
    <cellStyle name="Comma [1] 5 2 2" xfId="28354" xr:uid="{4970B7D4-FEF6-4A78-AD8E-6AE26840C5B6}"/>
    <cellStyle name="Comma [1] 5 2_CONFIGURATION" xfId="28355" xr:uid="{F60C3B58-C775-4F6B-ADE8-A14D0CF082CC}"/>
    <cellStyle name="Comma [1] 5 3" xfId="28356" xr:uid="{373AA047-3CCA-4473-ACBE-300C10029977}"/>
    <cellStyle name="Comma [1] 5 4" xfId="28357" xr:uid="{93639698-9939-4674-97F5-EF5EB0BF370B}"/>
    <cellStyle name="Comma [1] 5 5" xfId="28358" xr:uid="{ED5EF4A6-F1A1-4521-84B5-4DBB6BC40738}"/>
    <cellStyle name="Comma [1] 6" xfId="28359" xr:uid="{A043B838-0163-4E1D-B712-11651455F9D7}"/>
    <cellStyle name="Comma [1] 6 2" xfId="28360" xr:uid="{35F2F566-D388-4B3E-9BA3-1651043A3BDB}"/>
    <cellStyle name="Comma [1] 6 2 2" xfId="28361" xr:uid="{3BCF985A-31C3-436D-A1FF-24E38842605D}"/>
    <cellStyle name="Comma [1] 6 2_CONFIGURATION" xfId="28362" xr:uid="{B99B75FC-B1AB-434D-9F52-6DEF142AAB37}"/>
    <cellStyle name="Comma [1] 6 3" xfId="28363" xr:uid="{EC6998B1-7303-49E9-A6DE-3F49A6C3894F}"/>
    <cellStyle name="Comma [1] 6 4" xfId="28364" xr:uid="{FE5EBC59-013C-4FDA-BED3-8911AE252EAE}"/>
    <cellStyle name="Comma [1] 6 5" xfId="28365" xr:uid="{C665BA5A-F49D-4B31-A47B-67866765A755}"/>
    <cellStyle name="Comma [1] 7" xfId="28366" xr:uid="{0FE7F693-59B7-4649-95DA-2FA87358394B}"/>
    <cellStyle name="Comma [1] 7 2" xfId="28367" xr:uid="{B05AB813-92D6-484D-87E4-C3CAF149C8FD}"/>
    <cellStyle name="Comma [1] 7 2 2" xfId="28368" xr:uid="{FB813E42-1E32-470D-876E-7B498329F335}"/>
    <cellStyle name="Comma [1] 7 2_CONFIGURATION" xfId="28369" xr:uid="{3401FCE8-C443-494B-B1F8-7D0C3CEA796E}"/>
    <cellStyle name="Comma [1] 7 3" xfId="28370" xr:uid="{72C610D5-6C49-4F88-B695-1D278C70D55D}"/>
    <cellStyle name="Comma [1] 7 4" xfId="28371" xr:uid="{5EF2ECD5-697D-4DFB-8283-D3BAEC615222}"/>
    <cellStyle name="Comma [1] 7_CONFIGURATION" xfId="28372" xr:uid="{D4680BDB-0DAD-4851-AB82-17742C27C490}"/>
    <cellStyle name="Comma [1] 8" xfId="28373" xr:uid="{AC18761D-4D8C-4CC3-8E9E-CA04529F7F80}"/>
    <cellStyle name="Comma [1] 8 2" xfId="28374" xr:uid="{177AF0E0-38C5-48E3-BF96-A5EE878A161B}"/>
    <cellStyle name="Comma [1] 8 2 2" xfId="28375" xr:uid="{BAA11931-E565-46E0-9C4C-E0991CFA2103}"/>
    <cellStyle name="Comma [1] 8 2 3" xfId="28376" xr:uid="{75780385-F2A7-4C9D-9FA6-2261B828FBC4}"/>
    <cellStyle name="Comma [1] 8 2_CONFIGURATION" xfId="28377" xr:uid="{E3A633E5-F4E9-4D7E-B2EA-37786272C847}"/>
    <cellStyle name="Comma [1] 8 3" xfId="28378" xr:uid="{19A5FFCE-741F-4A19-B487-FD688EB67892}"/>
    <cellStyle name="Comma [1] 8 3 2" xfId="28379" xr:uid="{D5DD4B39-E1E5-43D5-A817-DAD9402C05D3}"/>
    <cellStyle name="Comma [1] 8 3 3" xfId="28380" xr:uid="{7CC7F70C-0EBD-4AAE-A70B-E6002B40451D}"/>
    <cellStyle name="Comma [1] 8 4" xfId="28381" xr:uid="{28EBAAE7-E023-42E9-8844-C325A8D138F8}"/>
    <cellStyle name="Comma [1] 8_CONFIGURATION" xfId="28382" xr:uid="{560A07CD-B7B4-4BC1-ABF7-78ED41668C9A}"/>
    <cellStyle name="Comma [1] 9" xfId="28383" xr:uid="{A0969FC2-27A7-436D-9039-0BCAEAFCB556}"/>
    <cellStyle name="Comma [1] 9 2" xfId="28384" xr:uid="{43B5EA5E-7D42-4D97-8707-37AFFA98BF8B}"/>
    <cellStyle name="Comma [1] 9 2 2" xfId="28385" xr:uid="{BC5FD2BD-C7E2-4872-9F3F-E262808D45C8}"/>
    <cellStyle name="Comma [1] 9 2_CONFIGURATION" xfId="28386" xr:uid="{60C3F782-4991-40B4-9B4E-FE622AC7FD10}"/>
    <cellStyle name="Comma [1] 9 3" xfId="28387" xr:uid="{1EA277F2-17C5-4A81-B12B-5F8F3DF2C2C6}"/>
    <cellStyle name="Comma [1] 9 4" xfId="28388" xr:uid="{E08C9DBA-F914-4F2D-97D6-C1C8DDF3BB32}"/>
    <cellStyle name="Comma [1]_Degas HFTO" xfId="28389" xr:uid="{BADBB838-8FFC-4860-BB37-D5D7DF6AA872}"/>
    <cellStyle name="Comma [2]" xfId="28390" xr:uid="{2F231107-9DC9-4F8F-ADEF-E2616FEFEBD5}"/>
    <cellStyle name="Comma [2] 2" xfId="28391" xr:uid="{A3EA049A-F5D3-413D-9604-5011A21BC16A}"/>
    <cellStyle name="Comma [2] 2 2" xfId="28392" xr:uid="{D998471B-0CAC-4314-9AE0-B167196F66EE}"/>
    <cellStyle name="Comma [2] 2 2 2" xfId="28393" xr:uid="{6752F6F7-9287-41D4-9888-F849962A72BE}"/>
    <cellStyle name="Comma [2] 2 3" xfId="28394" xr:uid="{F78FBF70-3986-4460-AEBD-5B6EABB6A9C7}"/>
    <cellStyle name="Comma [2] 3" xfId="28395" xr:uid="{8D3686D4-7578-40E6-8FAA-E8FB7735537B}"/>
    <cellStyle name="Comma [2] 3 2" xfId="28396" xr:uid="{782AB33D-A888-4AF4-9663-5CD3D630663B}"/>
    <cellStyle name="Comma [2] 4" xfId="28397" xr:uid="{E23642FB-6885-41D0-BFB0-C7E64602952F}"/>
    <cellStyle name="Comma [2]_Degas HFTO" xfId="28398" xr:uid="{982A2F1E-15F3-40F0-BAC7-13A01ACD0F8D}"/>
    <cellStyle name="Comma [3]" xfId="28399" xr:uid="{08D34E36-E8A5-4641-AC40-5BEB856F9FA0}"/>
    <cellStyle name="Comma [3] 2" xfId="28400" xr:uid="{790C309F-3875-44D4-8A24-13996F4C2597}"/>
    <cellStyle name="Comma [3] 2 2" xfId="28401" xr:uid="{E5720593-0241-469C-9340-E9C3AF3DC512}"/>
    <cellStyle name="Comma [3] 2 2 2" xfId="28402" xr:uid="{2BD448A8-E5ED-4C10-B555-D97D8771F942}"/>
    <cellStyle name="Comma [3] 2 3" xfId="28403" xr:uid="{387E959F-3CA0-4A4F-B15A-CDA9BEB2058A}"/>
    <cellStyle name="Comma [3] 3" xfId="28404" xr:uid="{62E8D903-FE56-4BEB-8E81-99027802EBD4}"/>
    <cellStyle name="Comma [3] 3 2" xfId="28405" xr:uid="{8A8D9213-93D2-4938-8E08-064EC0E310FE}"/>
    <cellStyle name="Comma [3] 4" xfId="28406" xr:uid="{624C752A-758B-430D-A186-E8A47F929CDC}"/>
    <cellStyle name="Comma 0" xfId="28407" xr:uid="{A98FF975-85D3-4BF6-82A7-80D381752BBE}"/>
    <cellStyle name="Comma 0 10" xfId="28408" xr:uid="{9C85D28C-35B5-4A6C-A7A0-DB479877F331}"/>
    <cellStyle name="Comma 0 11" xfId="28409" xr:uid="{6A1A9CB0-74DD-4B8F-B558-D6590F9F7E42}"/>
    <cellStyle name="Comma 0 12" xfId="28410" xr:uid="{540A914F-F775-4C8A-AB48-5305802A8A9E}"/>
    <cellStyle name="Comma 0 13" xfId="28411" xr:uid="{56218965-BC4A-4036-BFAF-D65052F77F90}"/>
    <cellStyle name="Comma 0 14" xfId="28412" xr:uid="{E10EF0B5-7FCD-4C9A-B98B-931EAFE6ED75}"/>
    <cellStyle name="Comma 0 15" xfId="28413" xr:uid="{A5F3E448-8A40-4E6A-8EA7-1D38ACDD1D23}"/>
    <cellStyle name="Comma 0 16" xfId="28414" xr:uid="{F4A0E49F-1627-4158-9EAE-56F74F7CD3ED}"/>
    <cellStyle name="Comma 0 17" xfId="28415" xr:uid="{CF6C26D5-CA5D-47E4-AF3C-D1396C4F0AFE}"/>
    <cellStyle name="Comma 0 2" xfId="28416" xr:uid="{5B3E073A-BE1C-4EB0-9204-658968F4E2DC}"/>
    <cellStyle name="Comma 0 3" xfId="28417" xr:uid="{67726300-ABC1-4DCA-BB96-E1E4F5861595}"/>
    <cellStyle name="Comma 0 4" xfId="28418" xr:uid="{9A25F645-9A0F-474D-ADA5-9BF074096DC7}"/>
    <cellStyle name="Comma 0 5" xfId="28419" xr:uid="{C9CA4222-4C7E-4B5B-A6A8-74BFD382308D}"/>
    <cellStyle name="Comma 0 6" xfId="28420" xr:uid="{370D26F9-06C5-41E8-9128-44FA424F46D5}"/>
    <cellStyle name="Comma 0 7" xfId="28421" xr:uid="{5A22E9CA-7F42-4DE9-BBE5-CBAD317BE2CE}"/>
    <cellStyle name="Comma 0 8" xfId="28422" xr:uid="{167147EF-37B8-484A-B7D1-8B2569DA0B25}"/>
    <cellStyle name="Comma 0 9" xfId="28423" xr:uid="{28007FB0-35AE-410D-9B14-1C898702FEAC}"/>
    <cellStyle name="Comma 0*" xfId="28424" xr:uid="{FCAA4EE5-5284-49FA-B665-C12D8044431C}"/>
    <cellStyle name="Comma 0* 2" xfId="28425" xr:uid="{62BB20BA-03C3-4F3E-A71E-A24B7C8AB985}"/>
    <cellStyle name="Comma 0* 2 2" xfId="28426" xr:uid="{476FBF1D-60B1-4566-84A4-33CA346F3343}"/>
    <cellStyle name="Comma 0* 2 2 2" xfId="28427" xr:uid="{89256ED7-E3A9-4282-8487-3902628BC83A}"/>
    <cellStyle name="Comma 0* 2 3" xfId="28428" xr:uid="{38707BBB-72AC-4E8B-98CD-35B70D35A285}"/>
    <cellStyle name="Comma 0* 3" xfId="28429" xr:uid="{B6B19A73-CAA4-4D43-848A-990119672FCE}"/>
    <cellStyle name="Comma 0* 3 2" xfId="28430" xr:uid="{5B8F391A-1780-4692-AD97-7E7BADA035BA}"/>
    <cellStyle name="Comma 0* 4" xfId="28431" xr:uid="{A6DC6DB3-3EFC-4BE6-8CCA-A92D58875672}"/>
    <cellStyle name="Comma 0* 5" xfId="28432" xr:uid="{6B38528B-5462-471D-8A8C-847A50CEB72F}"/>
    <cellStyle name="Comma 0_Deal Analysis - Main" xfId="28433" xr:uid="{6D788975-CFC3-4E7E-9A11-2A19E6E4DFD0}"/>
    <cellStyle name="Comma 10" xfId="946" xr:uid="{00000000-0005-0000-0000-0000F8030000}"/>
    <cellStyle name="Comma 10 10" xfId="947" xr:uid="{00000000-0005-0000-0000-0000F9030000}"/>
    <cellStyle name="Comma 10 11" xfId="948" xr:uid="{00000000-0005-0000-0000-0000FA030000}"/>
    <cellStyle name="Comma 10 12" xfId="949" xr:uid="{00000000-0005-0000-0000-0000FB030000}"/>
    <cellStyle name="Comma 10 12 2" xfId="950" xr:uid="{00000000-0005-0000-0000-0000FC030000}"/>
    <cellStyle name="Comma 10 13" xfId="951" xr:uid="{00000000-0005-0000-0000-0000FD030000}"/>
    <cellStyle name="Comma 10 14" xfId="952" xr:uid="{00000000-0005-0000-0000-0000FE030000}"/>
    <cellStyle name="Comma 10 15" xfId="28434" xr:uid="{4CD38BE7-F531-4FA6-8ECE-ECF05B1D1BA9}"/>
    <cellStyle name="Comma 10 2" xfId="953" xr:uid="{00000000-0005-0000-0000-0000FF030000}"/>
    <cellStyle name="Comma 10 2 2" xfId="954" xr:uid="{00000000-0005-0000-0000-000000040000}"/>
    <cellStyle name="Comma 10 2 2 2" xfId="955" xr:uid="{00000000-0005-0000-0000-000001040000}"/>
    <cellStyle name="Comma 10 2 2 2 2" xfId="28437" xr:uid="{F8FB4618-036B-4862-AA10-9ECC0DC2FA56}"/>
    <cellStyle name="Comma 10 2 2 3" xfId="28436" xr:uid="{80B4DA62-7B80-4EDF-B39B-7B9C0F4AE504}"/>
    <cellStyle name="Comma 10 2 3" xfId="956" xr:uid="{00000000-0005-0000-0000-000002040000}"/>
    <cellStyle name="Comma 10 2 3 2" xfId="28438" xr:uid="{C795E306-BE0C-4805-A856-B7FAD288053A}"/>
    <cellStyle name="Comma 10 2 4" xfId="957" xr:uid="{00000000-0005-0000-0000-000003040000}"/>
    <cellStyle name="Comma 10 2 5" xfId="958" xr:uid="{00000000-0005-0000-0000-000004040000}"/>
    <cellStyle name="Comma 10 2 6" xfId="959" xr:uid="{00000000-0005-0000-0000-000005040000}"/>
    <cellStyle name="Comma 10 2 7" xfId="960" xr:uid="{00000000-0005-0000-0000-000006040000}"/>
    <cellStyle name="Comma 10 2 8" xfId="28435" xr:uid="{A1ACB018-A9BB-4DC4-81DB-4F0C6C073279}"/>
    <cellStyle name="Comma 10 3" xfId="961" xr:uid="{00000000-0005-0000-0000-000007040000}"/>
    <cellStyle name="Comma 10 3 2" xfId="28440" xr:uid="{A9CA6B36-D7A8-4848-A203-5BD3EE95D2B5}"/>
    <cellStyle name="Comma 10 3 3" xfId="28439" xr:uid="{996002D1-590D-48DC-8942-A4A3B896A750}"/>
    <cellStyle name="Comma 10 4" xfId="962" xr:uid="{00000000-0005-0000-0000-000008040000}"/>
    <cellStyle name="Comma 10 4 2" xfId="28441" xr:uid="{E5207277-6918-4E00-AEF7-4B6DEE66C1FD}"/>
    <cellStyle name="Comma 10 5" xfId="963" xr:uid="{00000000-0005-0000-0000-000009040000}"/>
    <cellStyle name="Comma 10 5 2" xfId="28442" xr:uid="{84EDCE96-F0D3-478F-A39A-4F7C5D3AA545}"/>
    <cellStyle name="Comma 10 6" xfId="964" xr:uid="{00000000-0005-0000-0000-00000A040000}"/>
    <cellStyle name="Comma 10 7" xfId="965" xr:uid="{00000000-0005-0000-0000-00000B040000}"/>
    <cellStyle name="Comma 10 8" xfId="966" xr:uid="{00000000-0005-0000-0000-00000C040000}"/>
    <cellStyle name="Comma 10 9" xfId="967" xr:uid="{00000000-0005-0000-0000-00000D040000}"/>
    <cellStyle name="Comma 10_CONFIGURATION" xfId="28443" xr:uid="{7A59CB26-326D-4899-80E4-95E57E2FACB5}"/>
    <cellStyle name="Comma 100" xfId="968" xr:uid="{00000000-0005-0000-0000-00000E040000}"/>
    <cellStyle name="Comma 101" xfId="969" xr:uid="{00000000-0005-0000-0000-00000F040000}"/>
    <cellStyle name="Comma 102" xfId="970" xr:uid="{00000000-0005-0000-0000-000010040000}"/>
    <cellStyle name="Comma 103" xfId="971" xr:uid="{00000000-0005-0000-0000-000011040000}"/>
    <cellStyle name="Comma 104" xfId="972" xr:uid="{00000000-0005-0000-0000-000012040000}"/>
    <cellStyle name="Comma 105" xfId="973" xr:uid="{00000000-0005-0000-0000-000013040000}"/>
    <cellStyle name="Comma 106" xfId="974" xr:uid="{00000000-0005-0000-0000-000014040000}"/>
    <cellStyle name="Comma 107" xfId="975" xr:uid="{00000000-0005-0000-0000-000015040000}"/>
    <cellStyle name="Comma 107 2" xfId="976" xr:uid="{00000000-0005-0000-0000-000016040000}"/>
    <cellStyle name="Comma 107 2 2" xfId="977" xr:uid="{00000000-0005-0000-0000-000017040000}"/>
    <cellStyle name="Comma 107 2 3" xfId="978" xr:uid="{00000000-0005-0000-0000-000018040000}"/>
    <cellStyle name="Comma 107 2 4" xfId="979" xr:uid="{00000000-0005-0000-0000-000019040000}"/>
    <cellStyle name="Comma 107 3" xfId="980" xr:uid="{00000000-0005-0000-0000-00001A040000}"/>
    <cellStyle name="Comma 107 4" xfId="981" xr:uid="{00000000-0005-0000-0000-00001B040000}"/>
    <cellStyle name="Comma 107 5" xfId="982" xr:uid="{00000000-0005-0000-0000-00001C040000}"/>
    <cellStyle name="Comma 108" xfId="983" xr:uid="{00000000-0005-0000-0000-00001D040000}"/>
    <cellStyle name="Comma 109" xfId="984" xr:uid="{00000000-0005-0000-0000-00001E040000}"/>
    <cellStyle name="Comma 109 2" xfId="985" xr:uid="{00000000-0005-0000-0000-00001F040000}"/>
    <cellStyle name="Comma 109 3" xfId="986" xr:uid="{00000000-0005-0000-0000-000020040000}"/>
    <cellStyle name="Comma 109 4" xfId="987" xr:uid="{00000000-0005-0000-0000-000021040000}"/>
    <cellStyle name="Comma 11" xfId="988" xr:uid="{00000000-0005-0000-0000-000022040000}"/>
    <cellStyle name="Comma 11 2" xfId="989" xr:uid="{00000000-0005-0000-0000-000023040000}"/>
    <cellStyle name="Comma 11 2 10" xfId="28445" xr:uid="{DF9C6415-041A-48F3-B5A8-033FF1007598}"/>
    <cellStyle name="Comma 11 2 2" xfId="990" xr:uid="{00000000-0005-0000-0000-000024040000}"/>
    <cellStyle name="Comma 11 2 2 2" xfId="28447" xr:uid="{143278C5-C85F-43DB-B802-BDA407EADB60}"/>
    <cellStyle name="Comma 11 2 2 3" xfId="28446" xr:uid="{8929729B-EC0C-4E88-B175-C41641447D5E}"/>
    <cellStyle name="Comma 11 2 3" xfId="991" xr:uid="{00000000-0005-0000-0000-000025040000}"/>
    <cellStyle name="Comma 11 2 3 2" xfId="28448" xr:uid="{B25E5DAA-36E1-42AC-8110-FFD3A2EFB91C}"/>
    <cellStyle name="Comma 11 2 4" xfId="992" xr:uid="{00000000-0005-0000-0000-000026040000}"/>
    <cellStyle name="Comma 11 2 5" xfId="993" xr:uid="{00000000-0005-0000-0000-000027040000}"/>
    <cellStyle name="Comma 11 2 6" xfId="994" xr:uid="{00000000-0005-0000-0000-000028040000}"/>
    <cellStyle name="Comma 11 2 7" xfId="995" xr:uid="{00000000-0005-0000-0000-000029040000}"/>
    <cellStyle name="Comma 11 2 8" xfId="996" xr:uid="{00000000-0005-0000-0000-00002A040000}"/>
    <cellStyle name="Comma 11 2 9" xfId="997" xr:uid="{00000000-0005-0000-0000-00002B040000}"/>
    <cellStyle name="Comma 11 3" xfId="998" xr:uid="{00000000-0005-0000-0000-00002C040000}"/>
    <cellStyle name="Comma 11 3 2" xfId="999" xr:uid="{00000000-0005-0000-0000-00002D040000}"/>
    <cellStyle name="Comma 11 3 2 2" xfId="28450" xr:uid="{8458A707-925A-4023-98D9-26E6BE177CEB}"/>
    <cellStyle name="Comma 11 3 3" xfId="1000" xr:uid="{00000000-0005-0000-0000-00002E040000}"/>
    <cellStyle name="Comma 11 3 4" xfId="28449" xr:uid="{1A202BA1-0EF1-4974-A329-5969F229CB56}"/>
    <cellStyle name="Comma 11 4" xfId="1001" xr:uid="{00000000-0005-0000-0000-00002F040000}"/>
    <cellStyle name="Comma 11 4 2" xfId="1002" xr:uid="{00000000-0005-0000-0000-000030040000}"/>
    <cellStyle name="Comma 11 4 3" xfId="28451" xr:uid="{EB2850AC-8B68-48E0-A684-20191302FEEF}"/>
    <cellStyle name="Comma 11 5" xfId="1003" xr:uid="{00000000-0005-0000-0000-000031040000}"/>
    <cellStyle name="Comma 11 5 2" xfId="28452" xr:uid="{DAE10984-BBF6-43B1-A95B-700A9AE26A95}"/>
    <cellStyle name="Comma 11 6" xfId="28444" xr:uid="{7C2ADBCE-EFB5-43AA-B08D-B1D7ED525ECB}"/>
    <cellStyle name="Comma 11_CONFIGURATION" xfId="28453" xr:uid="{77EB4B4A-58E5-4437-8C02-060075ED0C99}"/>
    <cellStyle name="Comma 110" xfId="1004" xr:uid="{00000000-0005-0000-0000-000032040000}"/>
    <cellStyle name="Comma 110 2" xfId="1005" xr:uid="{00000000-0005-0000-0000-000033040000}"/>
    <cellStyle name="Comma 111" xfId="21399" xr:uid="{00000000-0005-0000-0000-000034040000}"/>
    <cellStyle name="Comma 112" xfId="28216" xr:uid="{9DFD2DA3-393F-4582-B5EF-88B0B7386C19}"/>
    <cellStyle name="Comma 113" xfId="37466" xr:uid="{2A8621F1-171A-4A35-90A9-45E6DC108221}"/>
    <cellStyle name="Comma 12" xfId="1006" xr:uid="{00000000-0005-0000-0000-000035040000}"/>
    <cellStyle name="Comma 12 2" xfId="1007" xr:uid="{00000000-0005-0000-0000-000036040000}"/>
    <cellStyle name="Comma 12 2 2" xfId="1008" xr:uid="{00000000-0005-0000-0000-000037040000}"/>
    <cellStyle name="Comma 12 2 2 2" xfId="1009" xr:uid="{00000000-0005-0000-0000-000038040000}"/>
    <cellStyle name="Comma 12 2 2 2 2" xfId="28457" xr:uid="{D174D147-C312-42FB-8DEA-A48ED0BB3209}"/>
    <cellStyle name="Comma 12 2 2 3" xfId="28456" xr:uid="{1D603A67-5A10-4CCD-87DE-6FAA2C9B1A2C}"/>
    <cellStyle name="Comma 12 2 3" xfId="1010" xr:uid="{00000000-0005-0000-0000-000039040000}"/>
    <cellStyle name="Comma 12 2 3 2" xfId="28458" xr:uid="{21737267-D350-4BFA-9569-2EE2F8A05B51}"/>
    <cellStyle name="Comma 12 2 4" xfId="1011" xr:uid="{00000000-0005-0000-0000-00003A040000}"/>
    <cellStyle name="Comma 12 2 5" xfId="1012" xr:uid="{00000000-0005-0000-0000-00003B040000}"/>
    <cellStyle name="Comma 12 2 6" xfId="1013" xr:uid="{00000000-0005-0000-0000-00003C040000}"/>
    <cellStyle name="Comma 12 2 7" xfId="1014" xr:uid="{00000000-0005-0000-0000-00003D040000}"/>
    <cellStyle name="Comma 12 2 8" xfId="28455" xr:uid="{DFED4CAE-2F40-425F-8828-8219D0AD2E50}"/>
    <cellStyle name="Comma 12 3" xfId="1015" xr:uid="{00000000-0005-0000-0000-00003E040000}"/>
    <cellStyle name="Comma 12 3 2" xfId="1016" xr:uid="{00000000-0005-0000-0000-00003F040000}"/>
    <cellStyle name="Comma 12 3 2 2" xfId="28460" xr:uid="{6E56650D-6A3C-4C9C-A5F6-2DDAB75F1EFA}"/>
    <cellStyle name="Comma 12 3 3" xfId="28459" xr:uid="{AA1B5EE8-7E26-40CA-A978-D7D9C1C61DA6}"/>
    <cellStyle name="Comma 12 4" xfId="1017" xr:uid="{00000000-0005-0000-0000-000040040000}"/>
    <cellStyle name="Comma 12 4 2" xfId="1018" xr:uid="{00000000-0005-0000-0000-000041040000}"/>
    <cellStyle name="Comma 12 4 3" xfId="28461" xr:uid="{2F8CDACD-67A2-41BA-830C-C0B2DA3220B3}"/>
    <cellStyle name="Comma 12 5" xfId="28462" xr:uid="{A8BE08D2-C0BB-4BDB-8F2C-56AE07D1653C}"/>
    <cellStyle name="Comma 12 6" xfId="28454" xr:uid="{FE792F9E-EBC7-4B90-80D8-116A40907D5D}"/>
    <cellStyle name="Comma 12_CONFIGURATION" xfId="28463" xr:uid="{C80CDBEE-F0CC-4487-A4BA-93F1D512317E}"/>
    <cellStyle name="Comma 13" xfId="1019" xr:uid="{00000000-0005-0000-0000-000042040000}"/>
    <cellStyle name="Comma 13 2" xfId="1020" xr:uid="{00000000-0005-0000-0000-000043040000}"/>
    <cellStyle name="Comma 13 2 2" xfId="1021" xr:uid="{00000000-0005-0000-0000-000044040000}"/>
    <cellStyle name="Comma 13 2 2 2" xfId="28467" xr:uid="{89979E74-D421-414E-9662-EFA659522D39}"/>
    <cellStyle name="Comma 13 2 2 3" xfId="28466" xr:uid="{541113A8-DA0C-4E98-9931-E2B14A1496DB}"/>
    <cellStyle name="Comma 13 2 3" xfId="1022" xr:uid="{00000000-0005-0000-0000-000045040000}"/>
    <cellStyle name="Comma 13 2 3 2" xfId="28468" xr:uid="{C799615B-967E-4EAE-B7BD-8182DC35BD91}"/>
    <cellStyle name="Comma 13 2 4" xfId="1023" xr:uid="{00000000-0005-0000-0000-000046040000}"/>
    <cellStyle name="Comma 13 2 5" xfId="1024" xr:uid="{00000000-0005-0000-0000-000047040000}"/>
    <cellStyle name="Comma 13 2 6" xfId="1025" xr:uid="{00000000-0005-0000-0000-000048040000}"/>
    <cellStyle name="Comma 13 2 7" xfId="1026" xr:uid="{00000000-0005-0000-0000-000049040000}"/>
    <cellStyle name="Comma 13 2 8" xfId="28465" xr:uid="{A59BFDC0-9F94-41A8-8233-F5405D4ABECA}"/>
    <cellStyle name="Comma 13 3" xfId="1027" xr:uid="{00000000-0005-0000-0000-00004A040000}"/>
    <cellStyle name="Comma 13 3 2" xfId="1028" xr:uid="{00000000-0005-0000-0000-00004B040000}"/>
    <cellStyle name="Comma 13 3 2 2" xfId="28470" xr:uid="{AB7BD426-5847-4843-BAAB-3BEB07A76593}"/>
    <cellStyle name="Comma 13 3 3" xfId="28469" xr:uid="{FFDADC1C-DEDE-4F19-8CC4-0E7B413EC4AC}"/>
    <cellStyle name="Comma 13 4" xfId="28471" xr:uid="{87DA8BC0-AD4A-4F76-A28F-64CB03C88CC5}"/>
    <cellStyle name="Comma 13 5" xfId="28472" xr:uid="{A320CEBE-84AD-4CA3-AA09-BB1C4B1FB0E4}"/>
    <cellStyle name="Comma 13 6" xfId="28464" xr:uid="{CCB0424B-9276-4C28-A770-585DE8E9D20D}"/>
    <cellStyle name="Comma 13_CONFIGURATION" xfId="28473" xr:uid="{7ABDA181-3C95-4B15-9C96-12781D20785B}"/>
    <cellStyle name="Comma 14" xfId="1029" xr:uid="{00000000-0005-0000-0000-00004C040000}"/>
    <cellStyle name="Comma 14 10" xfId="37467" xr:uid="{440BA739-C0CF-4994-B6A0-4AC55B2B7CE0}"/>
    <cellStyle name="Comma 14 2" xfId="1030" xr:uid="{00000000-0005-0000-0000-00004D040000}"/>
    <cellStyle name="Comma 14 2 2" xfId="1031" xr:uid="{00000000-0005-0000-0000-00004E040000}"/>
    <cellStyle name="Comma 14 2 2 2" xfId="28476" xr:uid="{975199CB-1F0D-4B16-BB50-ED99DA4DC00F}"/>
    <cellStyle name="Comma 14 2 3" xfId="28477" xr:uid="{68E6BD78-BBA3-494E-8354-A38826258703}"/>
    <cellStyle name="Comma 14 2 3 2" xfId="28478" xr:uid="{D83D8DD9-4265-49AB-AD3F-A8515AD93FBD}"/>
    <cellStyle name="Comma 14 2 4" xfId="28479" xr:uid="{AB9B0BEF-6F92-4D58-B5DA-0284AECC92F8}"/>
    <cellStyle name="Comma 14 2 5" xfId="28475" xr:uid="{1DA05D7B-6F68-4CC9-A5A7-15B4C901E50C}"/>
    <cellStyle name="Comma 14 2_Sheet2" xfId="28480" xr:uid="{3DB3752A-5997-4C14-98F6-FAD344D2715E}"/>
    <cellStyle name="Comma 14 3" xfId="1032" xr:uid="{00000000-0005-0000-0000-00004F040000}"/>
    <cellStyle name="Comma 14 3 2" xfId="28482" xr:uid="{8BA136A3-C297-49CB-825C-5A526F2577FB}"/>
    <cellStyle name="Comma 14 3 2 2" xfId="28483" xr:uid="{80C362A4-EB27-4186-99E2-86651E3D1DA8}"/>
    <cellStyle name="Comma 14 3 3" xfId="28484" xr:uid="{506B1295-1638-40F3-B26A-52271D7467EB}"/>
    <cellStyle name="Comma 14 3 4" xfId="28481" xr:uid="{A61E4E21-4197-49D0-9875-3A5FBA107C94}"/>
    <cellStyle name="Comma 14 4" xfId="28485" xr:uid="{EFBD8361-99D5-4BB0-94D2-DC5F67D098EA}"/>
    <cellStyle name="Comma 14 4 2" xfId="28486" xr:uid="{3DDEB1BA-5C45-4D93-8E55-5BD263D772D6}"/>
    <cellStyle name="Comma 14 4 2 2" xfId="28487" xr:uid="{F4856809-A168-480B-9E04-35CEEF8305F3}"/>
    <cellStyle name="Comma 14 4 3" xfId="28488" xr:uid="{AE805126-E5E3-4099-9413-847975D1A514}"/>
    <cellStyle name="Comma 14 5" xfId="28489" xr:uid="{E3561D42-9B57-4560-A40D-C632E0313B89}"/>
    <cellStyle name="Comma 14 5 2" xfId="28490" xr:uid="{60947DF3-E1FB-497F-90F9-5F409C08B8A8}"/>
    <cellStyle name="Comma 14 6" xfId="28491" xr:uid="{284F4387-6887-49E3-877D-3C8DA61B3C6D}"/>
    <cellStyle name="Comma 14 6 2" xfId="28492" xr:uid="{89471839-42FF-4B38-9325-BC3B64EFD3F5}"/>
    <cellStyle name="Comma 14 7" xfId="28493" xr:uid="{7AE9794C-AA85-456A-AD9F-B896E59319C5}"/>
    <cellStyle name="Comma 14 8" xfId="28494" xr:uid="{D0D1766F-B2F8-4D28-920F-28E0DD9C1641}"/>
    <cellStyle name="Comma 14 9" xfId="28474" xr:uid="{45A3B516-B869-49F5-9E85-756B6C490358}"/>
    <cellStyle name="Comma 14_CONFIGURATION" xfId="28495" xr:uid="{89E49549-63A5-4DDA-A0F6-9C9A9C3061E4}"/>
    <cellStyle name="Comma 15" xfId="1033" xr:uid="{00000000-0005-0000-0000-000050040000}"/>
    <cellStyle name="Comma 15 2" xfId="1034" xr:uid="{00000000-0005-0000-0000-000051040000}"/>
    <cellStyle name="Comma 15 2 2" xfId="1035" xr:uid="{00000000-0005-0000-0000-000052040000}"/>
    <cellStyle name="Comma 15 2 2 2" xfId="28498" xr:uid="{3CFC83CD-705F-4D1F-8018-F03CE9A3A363}"/>
    <cellStyle name="Comma 15 2 3" xfId="1036" xr:uid="{00000000-0005-0000-0000-000053040000}"/>
    <cellStyle name="Comma 15 2 3 2" xfId="28500" xr:uid="{6BCB0139-0227-4B96-94C9-E5E8C7A8C54A}"/>
    <cellStyle name="Comma 15 2 3 3" xfId="28499" xr:uid="{B418DD17-CD7E-442D-85FE-3A9AD4E43433}"/>
    <cellStyle name="Comma 15 2 4" xfId="1037" xr:uid="{00000000-0005-0000-0000-000054040000}"/>
    <cellStyle name="Comma 15 2 4 2" xfId="28501" xr:uid="{2B1BBBC2-BEC3-4D96-9EF4-A83C203D67CA}"/>
    <cellStyle name="Comma 15 2 5" xfId="1038" xr:uid="{00000000-0005-0000-0000-000055040000}"/>
    <cellStyle name="Comma 15 2 6" xfId="1039" xr:uid="{00000000-0005-0000-0000-000056040000}"/>
    <cellStyle name="Comma 15 2 7" xfId="1040" xr:uid="{00000000-0005-0000-0000-000057040000}"/>
    <cellStyle name="Comma 15 2 8" xfId="28497" xr:uid="{C20C3F1D-A6AE-498F-AB74-84472933A4FA}"/>
    <cellStyle name="Comma 15 2_CONFIGURATION" xfId="28502" xr:uid="{72DA7A04-F32E-49E6-9523-96B8FF8716EE}"/>
    <cellStyle name="Comma 15 3" xfId="1041" xr:uid="{00000000-0005-0000-0000-000058040000}"/>
    <cellStyle name="Comma 15 3 2" xfId="28504" xr:uid="{DE709C90-8AE2-45F7-B6BF-ABEDDB498D85}"/>
    <cellStyle name="Comma 15 3 2 2" xfId="28505" xr:uid="{2D9970B3-9F2E-4C6D-8084-74099AFB8B81}"/>
    <cellStyle name="Comma 15 3 3" xfId="28506" xr:uid="{7C6A1DF0-C561-4D80-A7E0-4CB757B97CB4}"/>
    <cellStyle name="Comma 15 3 4" xfId="28503" xr:uid="{00233C8B-B218-4C95-969E-3B2C4FF2523C}"/>
    <cellStyle name="Comma 15 4" xfId="28507" xr:uid="{9DB4AFCB-EE7B-4BDE-8545-44E700D0157D}"/>
    <cellStyle name="Comma 15 4 2" xfId="28508" xr:uid="{EA3A5914-B2F1-4343-90EA-320D373D35F5}"/>
    <cellStyle name="Comma 15 4 2 2" xfId="28509" xr:uid="{F6655B61-E4A6-4603-A83B-78C95AC4414E}"/>
    <cellStyle name="Comma 15 4 3" xfId="28510" xr:uid="{0C626EB0-D6D0-439E-8941-CC2576CBED78}"/>
    <cellStyle name="Comma 15 5" xfId="28511" xr:uid="{C864840B-9401-43F6-995B-CD71A6786ABE}"/>
    <cellStyle name="Comma 15 5 2" xfId="28512" xr:uid="{D3DDED59-A141-4BC9-B26D-9F75E22F9B59}"/>
    <cellStyle name="Comma 15 6" xfId="28513" xr:uid="{9DC77D55-5C86-457B-AF1C-5F14D9D37994}"/>
    <cellStyle name="Comma 15 6 2" xfId="28514" xr:uid="{BA3C7390-2CAC-482F-BEFA-81C2B0229DF8}"/>
    <cellStyle name="Comma 15 7" xfId="28515" xr:uid="{B3E5F1AC-C851-46A8-A259-EE19F790D3FD}"/>
    <cellStyle name="Comma 15 8" xfId="28496" xr:uid="{48662B8A-AFA0-409A-BCC6-254945F5BA79}"/>
    <cellStyle name="Comma 15 9" xfId="37468" xr:uid="{C54F5BCD-B18C-4EBD-A157-69EB811414B4}"/>
    <cellStyle name="Comma 16" xfId="1042" xr:uid="{00000000-0005-0000-0000-000059040000}"/>
    <cellStyle name="Comma 16 10" xfId="1043" xr:uid="{00000000-0005-0000-0000-00005A040000}"/>
    <cellStyle name="Comma 16 11" xfId="1044" xr:uid="{00000000-0005-0000-0000-00005B040000}"/>
    <cellStyle name="Comma 16 12" xfId="28516" xr:uid="{6E0103CC-9D30-45CB-8DF9-7B3743A48447}"/>
    <cellStyle name="Comma 16 2" xfId="1045" xr:uid="{00000000-0005-0000-0000-00005C040000}"/>
    <cellStyle name="Comma 16 2 2" xfId="28518" xr:uid="{8DCA826B-7E26-46EE-94F4-184DE98ACF76}"/>
    <cellStyle name="Comma 16 2 2 2" xfId="28519" xr:uid="{FFE85AEA-8D1B-416C-9569-38B05196ED3E}"/>
    <cellStyle name="Comma 16 2 2 3" xfId="28520" xr:uid="{90E077FB-9E6C-4201-B95C-6D7A5B4447BB}"/>
    <cellStyle name="Comma 16 2 3" xfId="28521" xr:uid="{D3CFB172-59A3-40CC-B214-58B2627E5925}"/>
    <cellStyle name="Comma 16 2 4" xfId="28522" xr:uid="{03F35B22-99E4-4527-AD66-CF6BDFA0E300}"/>
    <cellStyle name="Comma 16 2 4 2" xfId="28523" xr:uid="{638FC5F7-239B-4B6B-B94B-D1159C9AB59A}"/>
    <cellStyle name="Comma 16 2 4 2 2" xfId="28524" xr:uid="{3FFBBCE9-A64E-45B2-8E54-8E8C7071D9EB}"/>
    <cellStyle name="Comma 16 2 4 3" xfId="28525" xr:uid="{76A6A2DB-B9F8-41BB-BB68-01884464E891}"/>
    <cellStyle name="Comma 16 2 5" xfId="28526" xr:uid="{B7E741DE-95A0-4160-839E-452E19EC04DB}"/>
    <cellStyle name="Comma 16 2 5 2" xfId="28527" xr:uid="{467754D9-0D2A-48C2-8DEE-8E94B65317A3}"/>
    <cellStyle name="Comma 16 2 5 3" xfId="28528" xr:uid="{6898C6DB-B166-41AD-BD0B-B5B5EDB900CA}"/>
    <cellStyle name="Comma 16 2 5 3 2" xfId="28529" xr:uid="{4057BFC2-2B3D-450B-9A3E-16950062B320}"/>
    <cellStyle name="Comma 16 2 6" xfId="28530" xr:uid="{7BC79DA4-6003-4FA3-B73B-AAB374C8C180}"/>
    <cellStyle name="Comma 16 2 7" xfId="28517" xr:uid="{ECFDCF98-78B1-451D-968B-70FCAD82C28D}"/>
    <cellStyle name="Comma 16 2_Sheet2" xfId="28531" xr:uid="{5DD0D088-4C45-42AF-BCED-6FA06A7228B2}"/>
    <cellStyle name="Comma 16 3" xfId="1046" xr:uid="{00000000-0005-0000-0000-00005D040000}"/>
    <cellStyle name="Comma 16 3 2" xfId="28533" xr:uid="{CE00C0B7-AACA-47DA-A8F0-35C5CA743DB4}"/>
    <cellStyle name="Comma 16 3 2 2" xfId="28534" xr:uid="{ABDEC599-954B-48AB-8000-7AB71F726D9F}"/>
    <cellStyle name="Comma 16 3 2 2 2" xfId="28535" xr:uid="{CB89D8D0-B075-48FD-877A-0FD81F3E5A55}"/>
    <cellStyle name="Comma 16 3 2 3" xfId="28536" xr:uid="{C84B0361-7557-4343-A4A6-76A0ADAB8010}"/>
    <cellStyle name="Comma 16 3 2 3 2" xfId="28537" xr:uid="{78402E63-F23C-4845-A122-6282668B3A59}"/>
    <cellStyle name="Comma 16 3 2 4" xfId="28538" xr:uid="{18EFF4B8-4D89-4036-B5BF-A1CAF9D2FF8F}"/>
    <cellStyle name="Comma 16 3 3" xfId="28539" xr:uid="{F725F0A7-102A-48DA-85C1-93211B824781}"/>
    <cellStyle name="Comma 16 3 3 2" xfId="28540" xr:uid="{09F7EDCE-EB56-43C1-8A8E-D94F54CCE96E}"/>
    <cellStyle name="Comma 16 3 4" xfId="28541" xr:uid="{0F7CA617-741F-4534-9BD3-B97744084E9D}"/>
    <cellStyle name="Comma 16 3 5" xfId="28532" xr:uid="{E5EC9302-39A0-4E8C-B807-3747BA0F2AC5}"/>
    <cellStyle name="Comma 16 4" xfId="1047" xr:uid="{00000000-0005-0000-0000-00005E040000}"/>
    <cellStyle name="Comma 16 4 2" xfId="28543" xr:uid="{D0BC6994-1CCF-4CB4-8D5B-143A2FB090BF}"/>
    <cellStyle name="Comma 16 4 3" xfId="28542" xr:uid="{302F2441-9E59-4949-BE35-7AFD891B1607}"/>
    <cellStyle name="Comma 16 5" xfId="1048" xr:uid="{00000000-0005-0000-0000-00005F040000}"/>
    <cellStyle name="Comma 16 5 2" xfId="28545" xr:uid="{65D69325-C92F-41D5-B335-12C44987AD10}"/>
    <cellStyle name="Comma 16 5 3" xfId="28544" xr:uid="{5CDE9AF6-0C88-4CDF-B261-FADCBD4D48A3}"/>
    <cellStyle name="Comma 16 6" xfId="1049" xr:uid="{00000000-0005-0000-0000-000060040000}"/>
    <cellStyle name="Comma 16 6 2" xfId="28546" xr:uid="{78311BD6-53E8-4686-A893-8E54E088F511}"/>
    <cellStyle name="Comma 16 7" xfId="1050" xr:uid="{00000000-0005-0000-0000-000061040000}"/>
    <cellStyle name="Comma 16 8" xfId="1051" xr:uid="{00000000-0005-0000-0000-000062040000}"/>
    <cellStyle name="Comma 16 9" xfId="1052" xr:uid="{00000000-0005-0000-0000-000063040000}"/>
    <cellStyle name="Comma 17" xfId="1053" xr:uid="{00000000-0005-0000-0000-000064040000}"/>
    <cellStyle name="Comma 17 2" xfId="1054" xr:uid="{00000000-0005-0000-0000-000065040000}"/>
    <cellStyle name="Comma 17 2 2" xfId="1055" xr:uid="{00000000-0005-0000-0000-000066040000}"/>
    <cellStyle name="Comma 17 2 2 2" xfId="28550" xr:uid="{E7DD3D76-99A5-45CB-8F3F-89FD75826E0A}"/>
    <cellStyle name="Comma 17 2 2 2 2" xfId="28551" xr:uid="{85EDA455-387F-481D-8455-73EC1D9E88EA}"/>
    <cellStyle name="Comma 17 2 2 3" xfId="28552" xr:uid="{EC0B9AA6-5C9B-4FFE-B727-F21465796500}"/>
    <cellStyle name="Comma 17 2 2 3 2" xfId="28553" xr:uid="{9EF3AF37-C360-429E-9A73-3B6A66D69371}"/>
    <cellStyle name="Comma 17 2 2 4" xfId="28554" xr:uid="{8AC3C225-95D0-424C-BC6B-05617B59D345}"/>
    <cellStyle name="Comma 17 2 2 5" xfId="28549" xr:uid="{793CA0A3-5054-42C1-A9E0-760C0820F973}"/>
    <cellStyle name="Comma 17 2 3" xfId="28555" xr:uid="{0F48BBEB-837B-4079-A80B-F6136B003C60}"/>
    <cellStyle name="Comma 17 2 3 2" xfId="28556" xr:uid="{1884DA56-9FBA-4453-850D-833DD53CA499}"/>
    <cellStyle name="Comma 17 2 4" xfId="28557" xr:uid="{601101B1-54CE-416D-B071-1439E04B157A}"/>
    <cellStyle name="Comma 17 2 5" xfId="28548" xr:uid="{6A738F5A-4AB4-49A3-BAF3-0D9EEE068B44}"/>
    <cellStyle name="Comma 17 3" xfId="28558" xr:uid="{F17D1D76-DB92-46EB-90BB-3C0C9BB31070}"/>
    <cellStyle name="Comma 17 3 2" xfId="28559" xr:uid="{64CDA212-BB46-4A3C-9FCC-15A717BB3DF0}"/>
    <cellStyle name="Comma 17 3 2 2" xfId="28560" xr:uid="{245FDEB9-20F2-4786-BD5B-E6020640C11F}"/>
    <cellStyle name="Comma 17 3 2 2 2" xfId="28561" xr:uid="{18C4FFEA-5848-4112-858E-BC6FCA5458ED}"/>
    <cellStyle name="Comma 17 3 2 3" xfId="28562" xr:uid="{89B4705E-8D99-49F1-A608-5B5175485EFE}"/>
    <cellStyle name="Comma 17 3 2 3 2" xfId="28563" xr:uid="{DE8E50BA-2AE0-46C3-87A2-7E14E96CB86A}"/>
    <cellStyle name="Comma 17 3 2 4" xfId="28564" xr:uid="{FC5F2917-04F0-4A98-B193-F4975E12F19D}"/>
    <cellStyle name="Comma 17 3 3" xfId="28565" xr:uid="{EB25B565-8177-43FC-AE0E-5E63D5DFD581}"/>
    <cellStyle name="Comma 17 3 3 2" xfId="28566" xr:uid="{E8491719-7DDE-4C01-9FE8-773D95F96E72}"/>
    <cellStyle name="Comma 17 3 4" xfId="28567" xr:uid="{366A7DCB-BA03-4A04-9B35-ECE73F4F2B97}"/>
    <cellStyle name="Comma 17 4" xfId="28568" xr:uid="{7867FF3B-371E-43BA-AD6E-4F5859CE5103}"/>
    <cellStyle name="Comma 17 4 2" xfId="28569" xr:uid="{0CA3526C-7A63-4B92-B97F-5257CC2CA5CA}"/>
    <cellStyle name="Comma 17 5" xfId="28570" xr:uid="{38D40AE9-B97C-4C33-A473-A838995101CC}"/>
    <cellStyle name="Comma 17 5 2" xfId="28571" xr:uid="{4D101B6C-ADC9-44AD-A5B7-9FD04851909E}"/>
    <cellStyle name="Comma 17 6" xfId="28572" xr:uid="{58907456-C068-4701-88F8-70979765B2BE}"/>
    <cellStyle name="Comma 17 7" xfId="28547" xr:uid="{F29BC515-BAE6-4C38-BBCB-A78B6EB300FE}"/>
    <cellStyle name="Comma 18" xfId="1056" xr:uid="{00000000-0005-0000-0000-000067040000}"/>
    <cellStyle name="Comma 18 2" xfId="1057" xr:uid="{00000000-0005-0000-0000-000068040000}"/>
    <cellStyle name="Comma 18 2 2" xfId="1058" xr:uid="{00000000-0005-0000-0000-000069040000}"/>
    <cellStyle name="Comma 18 2 2 2" xfId="28576" xr:uid="{F649D8F3-91E9-4845-878A-ACE8F03AB368}"/>
    <cellStyle name="Comma 18 2 2 2 2" xfId="28577" xr:uid="{5B7BCA0F-7467-4980-90EE-36E34FDABD2B}"/>
    <cellStyle name="Comma 18 2 2 3" xfId="28578" xr:uid="{79112187-0914-447C-ADAD-44A5A85DCA51}"/>
    <cellStyle name="Comma 18 2 2 3 2" xfId="28579" xr:uid="{CF5B0620-26FC-4EAD-AD63-60C548E16AB1}"/>
    <cellStyle name="Comma 18 2 2 4" xfId="28580" xr:uid="{2FEAF253-EDB2-4A5F-9A26-BB236776BBB2}"/>
    <cellStyle name="Comma 18 2 2 5" xfId="28575" xr:uid="{55E3D65A-FC40-42F0-845E-F47098BBE487}"/>
    <cellStyle name="Comma 18 2 3" xfId="28581" xr:uid="{52840B7A-1C03-4125-8FAC-7D16DF59F447}"/>
    <cellStyle name="Comma 18 2 3 2" xfId="28582" xr:uid="{91FF5B81-EBED-4337-8495-1E24E6C8437C}"/>
    <cellStyle name="Comma 18 2 4" xfId="28583" xr:uid="{9D4CA6E0-79EA-4E57-AF38-5A453C291A5E}"/>
    <cellStyle name="Comma 18 2 5" xfId="28574" xr:uid="{55D0A7D3-22D3-482E-ADBA-FE397741AFC3}"/>
    <cellStyle name="Comma 18 3" xfId="28584" xr:uid="{E1BA8812-AE48-4584-B732-4497EF318CBC}"/>
    <cellStyle name="Comma 18 3 2" xfId="28585" xr:uid="{1203EAE2-1E1B-41AC-8A99-84C9C4080718}"/>
    <cellStyle name="Comma 18 3 2 2" xfId="28586" xr:uid="{4A161CD7-D1BF-4D0B-B896-CB23B0CB142D}"/>
    <cellStyle name="Comma 18 3 2 2 2" xfId="28587" xr:uid="{9543F139-6B0D-4A7E-8738-9435D71F84C9}"/>
    <cellStyle name="Comma 18 3 2 3" xfId="28588" xr:uid="{C5EADB9E-E164-4855-AF90-C658C08777E2}"/>
    <cellStyle name="Comma 18 3 2 3 2" xfId="28589" xr:uid="{4D00A8C7-D12F-4DBF-9902-FE52788A80D6}"/>
    <cellStyle name="Comma 18 3 2 4" xfId="28590" xr:uid="{8F78E2B1-5FA6-4127-BD7D-0919AC2AD447}"/>
    <cellStyle name="Comma 18 3 3" xfId="28591" xr:uid="{525816D5-2BB7-48FA-8FBD-59274E39BB1B}"/>
    <cellStyle name="Comma 18 3 3 2" xfId="28592" xr:uid="{FE3BAE8C-E3AC-4E29-BCD2-B7ECDB96062A}"/>
    <cellStyle name="Comma 18 3 4" xfId="28593" xr:uid="{F9D3BD60-3F6B-477F-8AD8-CE708F1B675A}"/>
    <cellStyle name="Comma 18 4" xfId="28594" xr:uid="{9083801D-F734-490A-ACCF-3732C774FA66}"/>
    <cellStyle name="Comma 18 4 2" xfId="28595" xr:uid="{2480398D-9F8E-4E4D-86D3-DC4597FCE575}"/>
    <cellStyle name="Comma 18 5" xfId="28596" xr:uid="{97C7E6B7-6EA5-40FF-9DDB-99CE6EDCD174}"/>
    <cellStyle name="Comma 18 6" xfId="28597" xr:uid="{2C466154-3651-4EE9-9763-853708F4BC66}"/>
    <cellStyle name="Comma 18 6 2" xfId="28598" xr:uid="{166A037F-7FC1-4126-AFC6-58EE87B5B17C}"/>
    <cellStyle name="Comma 18 7" xfId="28573" xr:uid="{E9752A68-5D43-4BD1-91F1-3C87BF7CC37C}"/>
    <cellStyle name="Comma 18_CONFIGURATION" xfId="28599" xr:uid="{CDFF9818-BF46-43AE-B1E4-A22B8EC4CD8F}"/>
    <cellStyle name="Comma 19" xfId="1059" xr:uid="{00000000-0005-0000-0000-00006A040000}"/>
    <cellStyle name="Comma 19 10" xfId="1060" xr:uid="{00000000-0005-0000-0000-00006B040000}"/>
    <cellStyle name="Comma 19 11" xfId="1061" xr:uid="{00000000-0005-0000-0000-00006C040000}"/>
    <cellStyle name="Comma 19 12" xfId="28600" xr:uid="{E0ECEC44-3ADD-49CA-885F-5EB63D7C7916}"/>
    <cellStyle name="Comma 19 2" xfId="1062" xr:uid="{00000000-0005-0000-0000-00006D040000}"/>
    <cellStyle name="Comma 19 2 2" xfId="28602" xr:uid="{43957450-7098-4B95-8C48-009E2DCB2345}"/>
    <cellStyle name="Comma 19 2 2 2" xfId="28603" xr:uid="{B4A9B11E-3C4C-4109-887C-8D6FF077B5FE}"/>
    <cellStyle name="Comma 19 2 3" xfId="28604" xr:uid="{6E76F772-9E71-4033-BE26-62AE1DAF0266}"/>
    <cellStyle name="Comma 19 2 3 2" xfId="28605" xr:uid="{82D7D0F2-3766-43F3-BFA3-2AABCD24207E}"/>
    <cellStyle name="Comma 19 2 3 2 2" xfId="28606" xr:uid="{0B2F5011-3A20-45FE-9128-3F88A8BE9FC4}"/>
    <cellStyle name="Comma 19 2 3 3" xfId="28607" xr:uid="{78556538-5990-4FD2-87F6-F9ABA806C867}"/>
    <cellStyle name="Comma 19 2 4" xfId="28608" xr:uid="{C75F03B0-B722-4A68-B61C-477ADBA1B0AB}"/>
    <cellStyle name="Comma 19 2 4 2" xfId="28609" xr:uid="{F9B3B3B2-91C5-4338-930E-1B36EF1E1F9A}"/>
    <cellStyle name="Comma 19 2 4 3" xfId="28610" xr:uid="{8E45AA3A-32E1-463F-94CB-2BA142987BED}"/>
    <cellStyle name="Comma 19 2 4 3 2" xfId="28611" xr:uid="{9D5A3878-246B-49B9-8693-AD62ED0809AC}"/>
    <cellStyle name="Comma 19 2 5" xfId="28612" xr:uid="{AE6B4335-3440-4839-B48A-3F82C631AB51}"/>
    <cellStyle name="Comma 19 2 6" xfId="28601" xr:uid="{C4235935-D9BB-4F44-B4B3-678CFE202302}"/>
    <cellStyle name="Comma 19 2_Sheet2" xfId="28613" xr:uid="{958D60FE-CB48-4461-9DA8-CD3A860A2D5F}"/>
    <cellStyle name="Comma 19 3" xfId="1063" xr:uid="{00000000-0005-0000-0000-00006E040000}"/>
    <cellStyle name="Comma 19 3 2" xfId="28615" xr:uid="{AF7CF966-9559-41B4-A3BD-88BFB6C783F4}"/>
    <cellStyle name="Comma 19 3 2 2" xfId="28616" xr:uid="{E005E6F7-6DB6-4D60-98EA-58267E8C7829}"/>
    <cellStyle name="Comma 19 3 2 3" xfId="28617" xr:uid="{4D17080C-8CDC-4587-A7A2-96C523B9CA91}"/>
    <cellStyle name="Comma 19 3 2 3 2" xfId="28618" xr:uid="{A21ECDF1-3541-4555-AB83-4911B74987D4}"/>
    <cellStyle name="Comma 19 3 3" xfId="28619" xr:uid="{6B4BC9CC-BB6F-4DBC-A368-BBDB0EA2AD68}"/>
    <cellStyle name="Comma 19 3 4" xfId="28614" xr:uid="{448E9EB3-5646-4F32-A8E6-8806D12D6897}"/>
    <cellStyle name="Comma 19 3_Sheet2" xfId="28620" xr:uid="{49AE34A5-FE3E-4213-95BE-A47C946B2871}"/>
    <cellStyle name="Comma 19 4" xfId="1064" xr:uid="{00000000-0005-0000-0000-00006F040000}"/>
    <cellStyle name="Comma 19 4 2" xfId="28622" xr:uid="{BDD8DAF1-FD62-41BA-85FC-C18D65F62D2D}"/>
    <cellStyle name="Comma 19 4 2 2" xfId="28623" xr:uid="{BCDB5866-A357-4BFB-89F2-7A51CDCB4738}"/>
    <cellStyle name="Comma 19 4 3" xfId="28624" xr:uid="{90E4E610-15AC-4C6C-ABBE-46BA669B64AB}"/>
    <cellStyle name="Comma 19 4 4" xfId="28621" xr:uid="{8AFF9E7A-698D-4EF2-91DA-26A57D6EC8F4}"/>
    <cellStyle name="Comma 19 5" xfId="1065" xr:uid="{00000000-0005-0000-0000-000070040000}"/>
    <cellStyle name="Comma 19 5 2" xfId="28625" xr:uid="{22088868-5AD4-427F-A5AF-2CAA645FFC7B}"/>
    <cellStyle name="Comma 19 6" xfId="1066" xr:uid="{00000000-0005-0000-0000-000071040000}"/>
    <cellStyle name="Comma 19 6 2" xfId="28627" xr:uid="{2D5CCDEE-618C-4D20-A368-14746A4C6A9E}"/>
    <cellStyle name="Comma 19 6 3" xfId="28626" xr:uid="{4927657D-0E99-4D26-BB41-EEC9F63A6207}"/>
    <cellStyle name="Comma 19 7" xfId="1067" xr:uid="{00000000-0005-0000-0000-000072040000}"/>
    <cellStyle name="Comma 19 7 2" xfId="28628" xr:uid="{A1A33262-65D1-4C20-B489-47634B79B63C}"/>
    <cellStyle name="Comma 19 8" xfId="1068" xr:uid="{00000000-0005-0000-0000-000073040000}"/>
    <cellStyle name="Comma 19 9" xfId="1069" xr:uid="{00000000-0005-0000-0000-000074040000}"/>
    <cellStyle name="Comma 2" xfId="1" xr:uid="{00000000-0005-0000-0000-000075040000}"/>
    <cellStyle name="Comma 2 10" xfId="1070" xr:uid="{00000000-0005-0000-0000-000076040000}"/>
    <cellStyle name="Comma 2 10 10" xfId="1071" xr:uid="{00000000-0005-0000-0000-000077040000}"/>
    <cellStyle name="Comma 2 10 11" xfId="28630" xr:uid="{6AD9ED73-EDC3-4F0B-A2FC-6A0F0A9FC8CE}"/>
    <cellStyle name="Comma 2 10 2" xfId="1072" xr:uid="{00000000-0005-0000-0000-000078040000}"/>
    <cellStyle name="Comma 2 10 2 10" xfId="1073" xr:uid="{00000000-0005-0000-0000-000079040000}"/>
    <cellStyle name="Comma 2 10 2 2" xfId="1074" xr:uid="{00000000-0005-0000-0000-00007A040000}"/>
    <cellStyle name="Comma 2 10 2 2 2" xfId="1075" xr:uid="{00000000-0005-0000-0000-00007B040000}"/>
    <cellStyle name="Comma 2 10 2 2 2 2" xfId="1076" xr:uid="{00000000-0005-0000-0000-00007C040000}"/>
    <cellStyle name="Comma 2 10 2 2 2 2 2" xfId="1077" xr:uid="{00000000-0005-0000-0000-00007D040000}"/>
    <cellStyle name="Comma 2 10 2 2 2 2 3" xfId="1078" xr:uid="{00000000-0005-0000-0000-00007E040000}"/>
    <cellStyle name="Comma 2 10 2 2 2 2 4" xfId="1079" xr:uid="{00000000-0005-0000-0000-00007F040000}"/>
    <cellStyle name="Comma 2 10 2 2 2 3" xfId="1080" xr:uid="{00000000-0005-0000-0000-000080040000}"/>
    <cellStyle name="Comma 2 10 2 2 2 4" xfId="1081" xr:uid="{00000000-0005-0000-0000-000081040000}"/>
    <cellStyle name="Comma 2 10 2 2 2 5" xfId="1082" xr:uid="{00000000-0005-0000-0000-000082040000}"/>
    <cellStyle name="Comma 2 10 2 2 3" xfId="1083" xr:uid="{00000000-0005-0000-0000-000083040000}"/>
    <cellStyle name="Comma 2 10 2 2 3 2" xfId="1084" xr:uid="{00000000-0005-0000-0000-000084040000}"/>
    <cellStyle name="Comma 2 10 2 2 3 3" xfId="1085" xr:uid="{00000000-0005-0000-0000-000085040000}"/>
    <cellStyle name="Comma 2 10 2 2 3 4" xfId="1086" xr:uid="{00000000-0005-0000-0000-000086040000}"/>
    <cellStyle name="Comma 2 10 2 2 4" xfId="1087" xr:uid="{00000000-0005-0000-0000-000087040000}"/>
    <cellStyle name="Comma 2 10 2 2 5" xfId="1088" xr:uid="{00000000-0005-0000-0000-000088040000}"/>
    <cellStyle name="Comma 2 10 2 2 6" xfId="1089" xr:uid="{00000000-0005-0000-0000-000089040000}"/>
    <cellStyle name="Comma 2 10 2 3" xfId="1090" xr:uid="{00000000-0005-0000-0000-00008A040000}"/>
    <cellStyle name="Comma 2 10 2 3 2" xfId="1091" xr:uid="{00000000-0005-0000-0000-00008B040000}"/>
    <cellStyle name="Comma 2 10 2 3 2 2" xfId="1092" xr:uid="{00000000-0005-0000-0000-00008C040000}"/>
    <cellStyle name="Comma 2 10 2 3 2 2 2" xfId="1093" xr:uid="{00000000-0005-0000-0000-00008D040000}"/>
    <cellStyle name="Comma 2 10 2 3 2 2 3" xfId="1094" xr:uid="{00000000-0005-0000-0000-00008E040000}"/>
    <cellStyle name="Comma 2 10 2 3 2 2 4" xfId="1095" xr:uid="{00000000-0005-0000-0000-00008F040000}"/>
    <cellStyle name="Comma 2 10 2 3 2 3" xfId="1096" xr:uid="{00000000-0005-0000-0000-000090040000}"/>
    <cellStyle name="Comma 2 10 2 3 2 4" xfId="1097" xr:uid="{00000000-0005-0000-0000-000091040000}"/>
    <cellStyle name="Comma 2 10 2 3 2 5" xfId="1098" xr:uid="{00000000-0005-0000-0000-000092040000}"/>
    <cellStyle name="Comma 2 10 2 3 3" xfId="1099" xr:uid="{00000000-0005-0000-0000-000093040000}"/>
    <cellStyle name="Comma 2 10 2 3 3 2" xfId="1100" xr:uid="{00000000-0005-0000-0000-000094040000}"/>
    <cellStyle name="Comma 2 10 2 3 3 3" xfId="1101" xr:uid="{00000000-0005-0000-0000-000095040000}"/>
    <cellStyle name="Comma 2 10 2 3 3 4" xfId="1102" xr:uid="{00000000-0005-0000-0000-000096040000}"/>
    <cellStyle name="Comma 2 10 2 3 4" xfId="1103" xr:uid="{00000000-0005-0000-0000-000097040000}"/>
    <cellStyle name="Comma 2 10 2 3 5" xfId="1104" xr:uid="{00000000-0005-0000-0000-000098040000}"/>
    <cellStyle name="Comma 2 10 2 3 6" xfId="1105" xr:uid="{00000000-0005-0000-0000-000099040000}"/>
    <cellStyle name="Comma 2 10 2 4" xfId="1106" xr:uid="{00000000-0005-0000-0000-00009A040000}"/>
    <cellStyle name="Comma 2 10 2 5" xfId="1107" xr:uid="{00000000-0005-0000-0000-00009B040000}"/>
    <cellStyle name="Comma 2 10 2 5 2" xfId="1108" xr:uid="{00000000-0005-0000-0000-00009C040000}"/>
    <cellStyle name="Comma 2 10 2 5 2 2" xfId="1109" xr:uid="{00000000-0005-0000-0000-00009D040000}"/>
    <cellStyle name="Comma 2 10 2 5 2 3" xfId="1110" xr:uid="{00000000-0005-0000-0000-00009E040000}"/>
    <cellStyle name="Comma 2 10 2 5 2 4" xfId="1111" xr:uid="{00000000-0005-0000-0000-00009F040000}"/>
    <cellStyle name="Comma 2 10 2 5 3" xfId="1112" xr:uid="{00000000-0005-0000-0000-0000A0040000}"/>
    <cellStyle name="Comma 2 10 2 5 4" xfId="1113" xr:uid="{00000000-0005-0000-0000-0000A1040000}"/>
    <cellStyle name="Comma 2 10 2 5 5" xfId="1114" xr:uid="{00000000-0005-0000-0000-0000A2040000}"/>
    <cellStyle name="Comma 2 10 2 6" xfId="1115" xr:uid="{00000000-0005-0000-0000-0000A3040000}"/>
    <cellStyle name="Comma 2 10 2 7" xfId="1116" xr:uid="{00000000-0005-0000-0000-0000A4040000}"/>
    <cellStyle name="Comma 2 10 2 7 2" xfId="1117" xr:uid="{00000000-0005-0000-0000-0000A5040000}"/>
    <cellStyle name="Comma 2 10 2 7 3" xfId="1118" xr:uid="{00000000-0005-0000-0000-0000A6040000}"/>
    <cellStyle name="Comma 2 10 2 7 4" xfId="1119" xr:uid="{00000000-0005-0000-0000-0000A7040000}"/>
    <cellStyle name="Comma 2 10 2 8" xfId="1120" xr:uid="{00000000-0005-0000-0000-0000A8040000}"/>
    <cellStyle name="Comma 2 10 2 9" xfId="1121" xr:uid="{00000000-0005-0000-0000-0000A9040000}"/>
    <cellStyle name="Comma 2 10 3" xfId="1122" xr:uid="{00000000-0005-0000-0000-0000AA040000}"/>
    <cellStyle name="Comma 2 10 3 2" xfId="1123" xr:uid="{00000000-0005-0000-0000-0000AB040000}"/>
    <cellStyle name="Comma 2 10 3 2 2" xfId="1124" xr:uid="{00000000-0005-0000-0000-0000AC040000}"/>
    <cellStyle name="Comma 2 10 3 2 2 2" xfId="1125" xr:uid="{00000000-0005-0000-0000-0000AD040000}"/>
    <cellStyle name="Comma 2 10 3 2 2 3" xfId="1126" xr:uid="{00000000-0005-0000-0000-0000AE040000}"/>
    <cellStyle name="Comma 2 10 3 2 2 4" xfId="1127" xr:uid="{00000000-0005-0000-0000-0000AF040000}"/>
    <cellStyle name="Comma 2 10 3 2 3" xfId="1128" xr:uid="{00000000-0005-0000-0000-0000B0040000}"/>
    <cellStyle name="Comma 2 10 3 2 4" xfId="1129" xr:uid="{00000000-0005-0000-0000-0000B1040000}"/>
    <cellStyle name="Comma 2 10 3 2 5" xfId="1130" xr:uid="{00000000-0005-0000-0000-0000B2040000}"/>
    <cellStyle name="Comma 2 10 3 3" xfId="1131" xr:uid="{00000000-0005-0000-0000-0000B3040000}"/>
    <cellStyle name="Comma 2 10 3 3 2" xfId="1132" xr:uid="{00000000-0005-0000-0000-0000B4040000}"/>
    <cellStyle name="Comma 2 10 3 3 3" xfId="1133" xr:uid="{00000000-0005-0000-0000-0000B5040000}"/>
    <cellStyle name="Comma 2 10 3 3 4" xfId="1134" xr:uid="{00000000-0005-0000-0000-0000B6040000}"/>
    <cellStyle name="Comma 2 10 3 4" xfId="1135" xr:uid="{00000000-0005-0000-0000-0000B7040000}"/>
    <cellStyle name="Comma 2 10 3 5" xfId="1136" xr:uid="{00000000-0005-0000-0000-0000B8040000}"/>
    <cellStyle name="Comma 2 10 3 6" xfId="1137" xr:uid="{00000000-0005-0000-0000-0000B9040000}"/>
    <cellStyle name="Comma 2 10 4" xfId="1138" xr:uid="{00000000-0005-0000-0000-0000BA040000}"/>
    <cellStyle name="Comma 2 10 4 2" xfId="1139" xr:uid="{00000000-0005-0000-0000-0000BB040000}"/>
    <cellStyle name="Comma 2 10 4 2 2" xfId="1140" xr:uid="{00000000-0005-0000-0000-0000BC040000}"/>
    <cellStyle name="Comma 2 10 4 2 2 2" xfId="1141" xr:uid="{00000000-0005-0000-0000-0000BD040000}"/>
    <cellStyle name="Comma 2 10 4 2 2 3" xfId="1142" xr:uid="{00000000-0005-0000-0000-0000BE040000}"/>
    <cellStyle name="Comma 2 10 4 2 2 4" xfId="1143" xr:uid="{00000000-0005-0000-0000-0000BF040000}"/>
    <cellStyle name="Comma 2 10 4 2 3" xfId="1144" xr:uid="{00000000-0005-0000-0000-0000C0040000}"/>
    <cellStyle name="Comma 2 10 4 2 4" xfId="1145" xr:uid="{00000000-0005-0000-0000-0000C1040000}"/>
    <cellStyle name="Comma 2 10 4 2 5" xfId="1146" xr:uid="{00000000-0005-0000-0000-0000C2040000}"/>
    <cellStyle name="Comma 2 10 4 3" xfId="1147" xr:uid="{00000000-0005-0000-0000-0000C3040000}"/>
    <cellStyle name="Comma 2 10 4 3 2" xfId="1148" xr:uid="{00000000-0005-0000-0000-0000C4040000}"/>
    <cellStyle name="Comma 2 10 4 3 3" xfId="1149" xr:uid="{00000000-0005-0000-0000-0000C5040000}"/>
    <cellStyle name="Comma 2 10 4 3 4" xfId="1150" xr:uid="{00000000-0005-0000-0000-0000C6040000}"/>
    <cellStyle name="Comma 2 10 4 4" xfId="1151" xr:uid="{00000000-0005-0000-0000-0000C7040000}"/>
    <cellStyle name="Comma 2 10 4 5" xfId="1152" xr:uid="{00000000-0005-0000-0000-0000C8040000}"/>
    <cellStyle name="Comma 2 10 4 6" xfId="1153" xr:uid="{00000000-0005-0000-0000-0000C9040000}"/>
    <cellStyle name="Comma 2 10 5" xfId="1154" xr:uid="{00000000-0005-0000-0000-0000CA040000}"/>
    <cellStyle name="Comma 2 10 6" xfId="1155" xr:uid="{00000000-0005-0000-0000-0000CB040000}"/>
    <cellStyle name="Comma 2 10 6 2" xfId="1156" xr:uid="{00000000-0005-0000-0000-0000CC040000}"/>
    <cellStyle name="Comma 2 10 6 2 2" xfId="1157" xr:uid="{00000000-0005-0000-0000-0000CD040000}"/>
    <cellStyle name="Comma 2 10 6 2 3" xfId="1158" xr:uid="{00000000-0005-0000-0000-0000CE040000}"/>
    <cellStyle name="Comma 2 10 6 2 4" xfId="1159" xr:uid="{00000000-0005-0000-0000-0000CF040000}"/>
    <cellStyle name="Comma 2 10 6 3" xfId="1160" xr:uid="{00000000-0005-0000-0000-0000D0040000}"/>
    <cellStyle name="Comma 2 10 6 4" xfId="1161" xr:uid="{00000000-0005-0000-0000-0000D1040000}"/>
    <cellStyle name="Comma 2 10 6 5" xfId="1162" xr:uid="{00000000-0005-0000-0000-0000D2040000}"/>
    <cellStyle name="Comma 2 10 7" xfId="1163" xr:uid="{00000000-0005-0000-0000-0000D3040000}"/>
    <cellStyle name="Comma 2 10 7 2" xfId="1164" xr:uid="{00000000-0005-0000-0000-0000D4040000}"/>
    <cellStyle name="Comma 2 10 7 3" xfId="1165" xr:uid="{00000000-0005-0000-0000-0000D5040000}"/>
    <cellStyle name="Comma 2 10 7 4" xfId="1166" xr:uid="{00000000-0005-0000-0000-0000D6040000}"/>
    <cellStyle name="Comma 2 10 8" xfId="1167" xr:uid="{00000000-0005-0000-0000-0000D7040000}"/>
    <cellStyle name="Comma 2 10 9" xfId="1168" xr:uid="{00000000-0005-0000-0000-0000D8040000}"/>
    <cellStyle name="Comma 2 100" xfId="1169" xr:uid="{00000000-0005-0000-0000-0000D9040000}"/>
    <cellStyle name="Comma 2 101" xfId="1170" xr:uid="{00000000-0005-0000-0000-0000DA040000}"/>
    <cellStyle name="Comma 2 102" xfId="1171" xr:uid="{00000000-0005-0000-0000-0000DB040000}"/>
    <cellStyle name="Comma 2 103" xfId="1172" xr:uid="{00000000-0005-0000-0000-0000DC040000}"/>
    <cellStyle name="Comma 2 104" xfId="1173" xr:uid="{00000000-0005-0000-0000-0000DD040000}"/>
    <cellStyle name="Comma 2 105" xfId="1174" xr:uid="{00000000-0005-0000-0000-0000DE040000}"/>
    <cellStyle name="Comma 2 106" xfId="1175" xr:uid="{00000000-0005-0000-0000-0000DF040000}"/>
    <cellStyle name="Comma 2 107" xfId="1176" xr:uid="{00000000-0005-0000-0000-0000E0040000}"/>
    <cellStyle name="Comma 2 107 2" xfId="1177" xr:uid="{00000000-0005-0000-0000-0000E1040000}"/>
    <cellStyle name="Comma 2 107 3" xfId="1178" xr:uid="{00000000-0005-0000-0000-0000E2040000}"/>
    <cellStyle name="Comma 2 108" xfId="1179" xr:uid="{00000000-0005-0000-0000-0000E3040000}"/>
    <cellStyle name="Comma 2 109" xfId="1180" xr:uid="{00000000-0005-0000-0000-0000E4040000}"/>
    <cellStyle name="Comma 2 11" xfId="1181" xr:uid="{00000000-0005-0000-0000-0000E5040000}"/>
    <cellStyle name="Comma 2 11 10" xfId="28631" xr:uid="{C09888D2-1BF6-46E1-B5E1-9094A2EE4CBA}"/>
    <cellStyle name="Comma 2 11 2" xfId="1182" xr:uid="{00000000-0005-0000-0000-0000E6040000}"/>
    <cellStyle name="Comma 2 11 2 2" xfId="1183" xr:uid="{00000000-0005-0000-0000-0000E7040000}"/>
    <cellStyle name="Comma 2 11 2 3" xfId="1184" xr:uid="{00000000-0005-0000-0000-0000E8040000}"/>
    <cellStyle name="Comma 2 11 2 3 2" xfId="1185" xr:uid="{00000000-0005-0000-0000-0000E9040000}"/>
    <cellStyle name="Comma 2 11 2 3 2 2" xfId="1186" xr:uid="{00000000-0005-0000-0000-0000EA040000}"/>
    <cellStyle name="Comma 2 11 2 3 2 3" xfId="1187" xr:uid="{00000000-0005-0000-0000-0000EB040000}"/>
    <cellStyle name="Comma 2 11 2 3 2 4" xfId="1188" xr:uid="{00000000-0005-0000-0000-0000EC040000}"/>
    <cellStyle name="Comma 2 11 2 3 3" xfId="1189" xr:uid="{00000000-0005-0000-0000-0000ED040000}"/>
    <cellStyle name="Comma 2 11 2 3 4" xfId="1190" xr:uid="{00000000-0005-0000-0000-0000EE040000}"/>
    <cellStyle name="Comma 2 11 2 3 5" xfId="1191" xr:uid="{00000000-0005-0000-0000-0000EF040000}"/>
    <cellStyle name="Comma 2 11 2 4" xfId="1192" xr:uid="{00000000-0005-0000-0000-0000F0040000}"/>
    <cellStyle name="Comma 2 11 2 5" xfId="1193" xr:uid="{00000000-0005-0000-0000-0000F1040000}"/>
    <cellStyle name="Comma 2 11 2 5 2" xfId="1194" xr:uid="{00000000-0005-0000-0000-0000F2040000}"/>
    <cellStyle name="Comma 2 11 2 5 3" xfId="1195" xr:uid="{00000000-0005-0000-0000-0000F3040000}"/>
    <cellStyle name="Comma 2 11 2 5 4" xfId="1196" xr:uid="{00000000-0005-0000-0000-0000F4040000}"/>
    <cellStyle name="Comma 2 11 2 6" xfId="1197" xr:uid="{00000000-0005-0000-0000-0000F5040000}"/>
    <cellStyle name="Comma 2 11 2 7" xfId="1198" xr:uid="{00000000-0005-0000-0000-0000F6040000}"/>
    <cellStyle name="Comma 2 11 2 8" xfId="1199" xr:uid="{00000000-0005-0000-0000-0000F7040000}"/>
    <cellStyle name="Comma 2 11 2 9" xfId="28632" xr:uid="{E0568393-821F-4EBA-9566-22CF0FF56D30}"/>
    <cellStyle name="Comma 2 11 3" xfId="1200" xr:uid="{00000000-0005-0000-0000-0000F8040000}"/>
    <cellStyle name="Comma 2 11 3 2" xfId="1201" xr:uid="{00000000-0005-0000-0000-0000F9040000}"/>
    <cellStyle name="Comma 2 11 3 2 2" xfId="1202" xr:uid="{00000000-0005-0000-0000-0000FA040000}"/>
    <cellStyle name="Comma 2 11 3 2 2 2" xfId="1203" xr:uid="{00000000-0005-0000-0000-0000FB040000}"/>
    <cellStyle name="Comma 2 11 3 2 2 3" xfId="1204" xr:uid="{00000000-0005-0000-0000-0000FC040000}"/>
    <cellStyle name="Comma 2 11 3 2 2 4" xfId="1205" xr:uid="{00000000-0005-0000-0000-0000FD040000}"/>
    <cellStyle name="Comma 2 11 3 2 3" xfId="1206" xr:uid="{00000000-0005-0000-0000-0000FE040000}"/>
    <cellStyle name="Comma 2 11 3 2 4" xfId="1207" xr:uid="{00000000-0005-0000-0000-0000FF040000}"/>
    <cellStyle name="Comma 2 11 3 2 5" xfId="1208" xr:uid="{00000000-0005-0000-0000-000000050000}"/>
    <cellStyle name="Comma 2 11 3 3" xfId="1209" xr:uid="{00000000-0005-0000-0000-000001050000}"/>
    <cellStyle name="Comma 2 11 3 3 2" xfId="1210" xr:uid="{00000000-0005-0000-0000-000002050000}"/>
    <cellStyle name="Comma 2 11 3 3 3" xfId="1211" xr:uid="{00000000-0005-0000-0000-000003050000}"/>
    <cellStyle name="Comma 2 11 3 3 4" xfId="1212" xr:uid="{00000000-0005-0000-0000-000004050000}"/>
    <cellStyle name="Comma 2 11 3 4" xfId="1213" xr:uid="{00000000-0005-0000-0000-000005050000}"/>
    <cellStyle name="Comma 2 11 3 5" xfId="1214" xr:uid="{00000000-0005-0000-0000-000006050000}"/>
    <cellStyle name="Comma 2 11 3 6" xfId="1215" xr:uid="{00000000-0005-0000-0000-000007050000}"/>
    <cellStyle name="Comma 2 11 3 7" xfId="28633" xr:uid="{5C4AF5A6-EF99-47A3-9105-4240B7545C30}"/>
    <cellStyle name="Comma 2 11 4" xfId="1216" xr:uid="{00000000-0005-0000-0000-000008050000}"/>
    <cellStyle name="Comma 2 11 4 2" xfId="28634" xr:uid="{A9618087-2A4D-4334-92EF-CC6B36394BCC}"/>
    <cellStyle name="Comma 2 11 5" xfId="1217" xr:uid="{00000000-0005-0000-0000-000009050000}"/>
    <cellStyle name="Comma 2 11 5 2" xfId="1218" xr:uid="{00000000-0005-0000-0000-00000A050000}"/>
    <cellStyle name="Comma 2 11 5 2 2" xfId="1219" xr:uid="{00000000-0005-0000-0000-00000B050000}"/>
    <cellStyle name="Comma 2 11 5 2 3" xfId="1220" xr:uid="{00000000-0005-0000-0000-00000C050000}"/>
    <cellStyle name="Comma 2 11 5 2 4" xfId="1221" xr:uid="{00000000-0005-0000-0000-00000D050000}"/>
    <cellStyle name="Comma 2 11 5 3" xfId="1222" xr:uid="{00000000-0005-0000-0000-00000E050000}"/>
    <cellStyle name="Comma 2 11 5 4" xfId="1223" xr:uid="{00000000-0005-0000-0000-00000F050000}"/>
    <cellStyle name="Comma 2 11 5 5" xfId="1224" xr:uid="{00000000-0005-0000-0000-000010050000}"/>
    <cellStyle name="Comma 2 11 6" xfId="1225" xr:uid="{00000000-0005-0000-0000-000011050000}"/>
    <cellStyle name="Comma 2 11 6 2" xfId="1226" xr:uid="{00000000-0005-0000-0000-000012050000}"/>
    <cellStyle name="Comma 2 11 6 3" xfId="1227" xr:uid="{00000000-0005-0000-0000-000013050000}"/>
    <cellStyle name="Comma 2 11 6 4" xfId="1228" xr:uid="{00000000-0005-0000-0000-000014050000}"/>
    <cellStyle name="Comma 2 11 7" xfId="1229" xr:uid="{00000000-0005-0000-0000-000015050000}"/>
    <cellStyle name="Comma 2 11 8" xfId="1230" xr:uid="{00000000-0005-0000-0000-000016050000}"/>
    <cellStyle name="Comma 2 11 9" xfId="1231" xr:uid="{00000000-0005-0000-0000-000017050000}"/>
    <cellStyle name="Comma 2 11_Degas HFTO" xfId="28635" xr:uid="{F6103AE8-1301-4853-85A4-37A63F7ECAB3}"/>
    <cellStyle name="Comma 2 110" xfId="1232" xr:uid="{00000000-0005-0000-0000-000018050000}"/>
    <cellStyle name="Comma 2 111" xfId="28629" xr:uid="{14726AE4-6BC6-49D6-8B52-82E71ED7EED0}"/>
    <cellStyle name="Comma 2 112" xfId="37469" xr:uid="{692C8372-2197-4010-AF04-3AF9862198C5}"/>
    <cellStyle name="Comma 2 12" xfId="1233" xr:uid="{00000000-0005-0000-0000-000019050000}"/>
    <cellStyle name="Comma 2 12 10" xfId="28636" xr:uid="{C5F2012B-004C-4FCC-A955-5092146FDEA5}"/>
    <cellStyle name="Comma 2 12 2" xfId="1234" xr:uid="{00000000-0005-0000-0000-00001A050000}"/>
    <cellStyle name="Comma 2 12 2 2" xfId="1235" xr:uid="{00000000-0005-0000-0000-00001B050000}"/>
    <cellStyle name="Comma 2 12 2 3" xfId="1236" xr:uid="{00000000-0005-0000-0000-00001C050000}"/>
    <cellStyle name="Comma 2 12 2 3 2" xfId="1237" xr:uid="{00000000-0005-0000-0000-00001D050000}"/>
    <cellStyle name="Comma 2 12 2 3 2 2" xfId="1238" xr:uid="{00000000-0005-0000-0000-00001E050000}"/>
    <cellStyle name="Comma 2 12 2 3 2 3" xfId="1239" xr:uid="{00000000-0005-0000-0000-00001F050000}"/>
    <cellStyle name="Comma 2 12 2 3 2 4" xfId="1240" xr:uid="{00000000-0005-0000-0000-000020050000}"/>
    <cellStyle name="Comma 2 12 2 3 3" xfId="1241" xr:uid="{00000000-0005-0000-0000-000021050000}"/>
    <cellStyle name="Comma 2 12 2 3 4" xfId="1242" xr:uid="{00000000-0005-0000-0000-000022050000}"/>
    <cellStyle name="Comma 2 12 2 3 5" xfId="1243" xr:uid="{00000000-0005-0000-0000-000023050000}"/>
    <cellStyle name="Comma 2 12 2 4" xfId="1244" xr:uid="{00000000-0005-0000-0000-000024050000}"/>
    <cellStyle name="Comma 2 12 2 5" xfId="1245" xr:uid="{00000000-0005-0000-0000-000025050000}"/>
    <cellStyle name="Comma 2 12 2 5 2" xfId="1246" xr:uid="{00000000-0005-0000-0000-000026050000}"/>
    <cellStyle name="Comma 2 12 2 5 3" xfId="1247" xr:uid="{00000000-0005-0000-0000-000027050000}"/>
    <cellStyle name="Comma 2 12 2 5 4" xfId="1248" xr:uid="{00000000-0005-0000-0000-000028050000}"/>
    <cellStyle name="Comma 2 12 2 6" xfId="1249" xr:uid="{00000000-0005-0000-0000-000029050000}"/>
    <cellStyle name="Comma 2 12 2 7" xfId="1250" xr:uid="{00000000-0005-0000-0000-00002A050000}"/>
    <cellStyle name="Comma 2 12 2 8" xfId="1251" xr:uid="{00000000-0005-0000-0000-00002B050000}"/>
    <cellStyle name="Comma 2 12 2 9" xfId="28637" xr:uid="{9B69EEA8-F561-49F9-AAEC-6E50A4F5C5A0}"/>
    <cellStyle name="Comma 2 12 3" xfId="1252" xr:uid="{00000000-0005-0000-0000-00002C050000}"/>
    <cellStyle name="Comma 2 12 3 2" xfId="1253" xr:uid="{00000000-0005-0000-0000-00002D050000}"/>
    <cellStyle name="Comma 2 12 3 3" xfId="1254" xr:uid="{00000000-0005-0000-0000-00002E050000}"/>
    <cellStyle name="Comma 2 12 3 3 2" xfId="1255" xr:uid="{00000000-0005-0000-0000-00002F050000}"/>
    <cellStyle name="Comma 2 12 3 3 2 2" xfId="1256" xr:uid="{00000000-0005-0000-0000-000030050000}"/>
    <cellStyle name="Comma 2 12 3 3 2 3" xfId="1257" xr:uid="{00000000-0005-0000-0000-000031050000}"/>
    <cellStyle name="Comma 2 12 3 3 2 4" xfId="1258" xr:uid="{00000000-0005-0000-0000-000032050000}"/>
    <cellStyle name="Comma 2 12 3 3 3" xfId="1259" xr:uid="{00000000-0005-0000-0000-000033050000}"/>
    <cellStyle name="Comma 2 12 3 3 4" xfId="1260" xr:uid="{00000000-0005-0000-0000-000034050000}"/>
    <cellStyle name="Comma 2 12 3 3 5" xfId="1261" xr:uid="{00000000-0005-0000-0000-000035050000}"/>
    <cellStyle name="Comma 2 12 3 4" xfId="1262" xr:uid="{00000000-0005-0000-0000-000036050000}"/>
    <cellStyle name="Comma 2 12 3 4 2" xfId="1263" xr:uid="{00000000-0005-0000-0000-000037050000}"/>
    <cellStyle name="Comma 2 12 3 4 3" xfId="1264" xr:uid="{00000000-0005-0000-0000-000038050000}"/>
    <cellStyle name="Comma 2 12 3 4 4" xfId="1265" xr:uid="{00000000-0005-0000-0000-000039050000}"/>
    <cellStyle name="Comma 2 12 3 5" xfId="1266" xr:uid="{00000000-0005-0000-0000-00003A050000}"/>
    <cellStyle name="Comma 2 12 3 6" xfId="1267" xr:uid="{00000000-0005-0000-0000-00003B050000}"/>
    <cellStyle name="Comma 2 12 3 7" xfId="1268" xr:uid="{00000000-0005-0000-0000-00003C050000}"/>
    <cellStyle name="Comma 2 12 4" xfId="1269" xr:uid="{00000000-0005-0000-0000-00003D050000}"/>
    <cellStyle name="Comma 2 12 5" xfId="1270" xr:uid="{00000000-0005-0000-0000-00003E050000}"/>
    <cellStyle name="Comma 2 12 5 2" xfId="1271" xr:uid="{00000000-0005-0000-0000-00003F050000}"/>
    <cellStyle name="Comma 2 12 5 2 2" xfId="1272" xr:uid="{00000000-0005-0000-0000-000040050000}"/>
    <cellStyle name="Comma 2 12 5 2 3" xfId="1273" xr:uid="{00000000-0005-0000-0000-000041050000}"/>
    <cellStyle name="Comma 2 12 5 2 4" xfId="1274" xr:uid="{00000000-0005-0000-0000-000042050000}"/>
    <cellStyle name="Comma 2 12 5 3" xfId="1275" xr:uid="{00000000-0005-0000-0000-000043050000}"/>
    <cellStyle name="Comma 2 12 5 4" xfId="1276" xr:uid="{00000000-0005-0000-0000-000044050000}"/>
    <cellStyle name="Comma 2 12 5 5" xfId="1277" xr:uid="{00000000-0005-0000-0000-000045050000}"/>
    <cellStyle name="Comma 2 12 6" xfId="1278" xr:uid="{00000000-0005-0000-0000-000046050000}"/>
    <cellStyle name="Comma 2 12 6 2" xfId="1279" xr:uid="{00000000-0005-0000-0000-000047050000}"/>
    <cellStyle name="Comma 2 12 6 3" xfId="1280" xr:uid="{00000000-0005-0000-0000-000048050000}"/>
    <cellStyle name="Comma 2 12 6 4" xfId="1281" xr:uid="{00000000-0005-0000-0000-000049050000}"/>
    <cellStyle name="Comma 2 12 7" xfId="1282" xr:uid="{00000000-0005-0000-0000-00004A050000}"/>
    <cellStyle name="Comma 2 12 8" xfId="1283" xr:uid="{00000000-0005-0000-0000-00004B050000}"/>
    <cellStyle name="Comma 2 12 9" xfId="1284" xr:uid="{00000000-0005-0000-0000-00004C050000}"/>
    <cellStyle name="Comma 2 12_Degas HFTO" xfId="28638" xr:uid="{3C6E186B-BD04-464D-B65E-E0F70A19730A}"/>
    <cellStyle name="Comma 2 13" xfId="1285" xr:uid="{00000000-0005-0000-0000-00004D050000}"/>
    <cellStyle name="Comma 2 13 10" xfId="1286" xr:uid="{00000000-0005-0000-0000-00004E050000}"/>
    <cellStyle name="Comma 2 13 11" xfId="28639" xr:uid="{670E5714-7413-45D8-A3C5-C43C2710020D}"/>
    <cellStyle name="Comma 2 13 2" xfId="1287" xr:uid="{00000000-0005-0000-0000-00004F050000}"/>
    <cellStyle name="Comma 2 13 2 2" xfId="1288" xr:uid="{00000000-0005-0000-0000-000050050000}"/>
    <cellStyle name="Comma 2 13 2 2 2" xfId="28641" xr:uid="{3A412663-5465-4657-ADE9-2BDC58A7395B}"/>
    <cellStyle name="Comma 2 13 2 3" xfId="28642" xr:uid="{64872398-06F2-4AF8-A1EF-686DA2524380}"/>
    <cellStyle name="Comma 2 13 2 4" xfId="28640" xr:uid="{22C17622-D221-4836-BE99-96939DED231A}"/>
    <cellStyle name="Comma 2 13 3" xfId="1289" xr:uid="{00000000-0005-0000-0000-000051050000}"/>
    <cellStyle name="Comma 2 13 4" xfId="1290" xr:uid="{00000000-0005-0000-0000-000052050000}"/>
    <cellStyle name="Comma 2 13 5" xfId="1291" xr:uid="{00000000-0005-0000-0000-000053050000}"/>
    <cellStyle name="Comma 2 13 6" xfId="1292" xr:uid="{00000000-0005-0000-0000-000054050000}"/>
    <cellStyle name="Comma 2 13 6 2" xfId="1293" xr:uid="{00000000-0005-0000-0000-000055050000}"/>
    <cellStyle name="Comma 2 13 6 2 2" xfId="1294" xr:uid="{00000000-0005-0000-0000-000056050000}"/>
    <cellStyle name="Comma 2 13 6 2 3" xfId="1295" xr:uid="{00000000-0005-0000-0000-000057050000}"/>
    <cellStyle name="Comma 2 13 6 2 4" xfId="1296" xr:uid="{00000000-0005-0000-0000-000058050000}"/>
    <cellStyle name="Comma 2 13 6 3" xfId="1297" xr:uid="{00000000-0005-0000-0000-000059050000}"/>
    <cellStyle name="Comma 2 13 6 4" xfId="1298" xr:uid="{00000000-0005-0000-0000-00005A050000}"/>
    <cellStyle name="Comma 2 13 6 5" xfId="1299" xr:uid="{00000000-0005-0000-0000-00005B050000}"/>
    <cellStyle name="Comma 2 13 7" xfId="1300" xr:uid="{00000000-0005-0000-0000-00005C050000}"/>
    <cellStyle name="Comma 2 13 7 2" xfId="1301" xr:uid="{00000000-0005-0000-0000-00005D050000}"/>
    <cellStyle name="Comma 2 13 7 3" xfId="1302" xr:uid="{00000000-0005-0000-0000-00005E050000}"/>
    <cellStyle name="Comma 2 13 7 4" xfId="1303" xr:uid="{00000000-0005-0000-0000-00005F050000}"/>
    <cellStyle name="Comma 2 13 8" xfId="1304" xr:uid="{00000000-0005-0000-0000-000060050000}"/>
    <cellStyle name="Comma 2 13 9" xfId="1305" xr:uid="{00000000-0005-0000-0000-000061050000}"/>
    <cellStyle name="Comma 2 13_Degas HFTO" xfId="28643" xr:uid="{2E627A76-46C0-4C61-85F3-1CB315D2AAB7}"/>
    <cellStyle name="Comma 2 14" xfId="1306" xr:uid="{00000000-0005-0000-0000-000062050000}"/>
    <cellStyle name="Comma 2 14 10" xfId="28644" xr:uid="{303C2DDD-58F9-4728-8BAA-3E6B790E22B9}"/>
    <cellStyle name="Comma 2 14 2" xfId="1307" xr:uid="{00000000-0005-0000-0000-000063050000}"/>
    <cellStyle name="Comma 2 14 2 2" xfId="1308" xr:uid="{00000000-0005-0000-0000-000064050000}"/>
    <cellStyle name="Comma 2 14 2 2 2" xfId="28646" xr:uid="{53AFA457-F1BA-41E6-AB6B-5650FCC85E8E}"/>
    <cellStyle name="Comma 2 14 2 3" xfId="28647" xr:uid="{C87DB12B-2E4A-44D6-930A-76D42D5BD696}"/>
    <cellStyle name="Comma 2 14 2 4" xfId="28645" xr:uid="{B0B1D123-2912-453E-B240-164BC182E1D5}"/>
    <cellStyle name="Comma 2 14 3" xfId="1309" xr:uid="{00000000-0005-0000-0000-000065050000}"/>
    <cellStyle name="Comma 2 14 3 2" xfId="1310" xr:uid="{00000000-0005-0000-0000-000066050000}"/>
    <cellStyle name="Comma 2 14 4" xfId="1311" xr:uid="{00000000-0005-0000-0000-000067050000}"/>
    <cellStyle name="Comma 2 14 5" xfId="1312" xr:uid="{00000000-0005-0000-0000-000068050000}"/>
    <cellStyle name="Comma 2 14 5 2" xfId="1313" xr:uid="{00000000-0005-0000-0000-000069050000}"/>
    <cellStyle name="Comma 2 14 5 2 2" xfId="1314" xr:uid="{00000000-0005-0000-0000-00006A050000}"/>
    <cellStyle name="Comma 2 14 5 2 3" xfId="1315" xr:uid="{00000000-0005-0000-0000-00006B050000}"/>
    <cellStyle name="Comma 2 14 5 2 4" xfId="1316" xr:uid="{00000000-0005-0000-0000-00006C050000}"/>
    <cellStyle name="Comma 2 14 5 3" xfId="1317" xr:uid="{00000000-0005-0000-0000-00006D050000}"/>
    <cellStyle name="Comma 2 14 5 4" xfId="1318" xr:uid="{00000000-0005-0000-0000-00006E050000}"/>
    <cellStyle name="Comma 2 14 5 5" xfId="1319" xr:uid="{00000000-0005-0000-0000-00006F050000}"/>
    <cellStyle name="Comma 2 14 6" xfId="1320" xr:uid="{00000000-0005-0000-0000-000070050000}"/>
    <cellStyle name="Comma 2 14 6 2" xfId="1321" xr:uid="{00000000-0005-0000-0000-000071050000}"/>
    <cellStyle name="Comma 2 14 6 3" xfId="1322" xr:uid="{00000000-0005-0000-0000-000072050000}"/>
    <cellStyle name="Comma 2 14 6 4" xfId="1323" xr:uid="{00000000-0005-0000-0000-000073050000}"/>
    <cellStyle name="Comma 2 14 7" xfId="1324" xr:uid="{00000000-0005-0000-0000-000074050000}"/>
    <cellStyle name="Comma 2 14 8" xfId="1325" xr:uid="{00000000-0005-0000-0000-000075050000}"/>
    <cellStyle name="Comma 2 14 9" xfId="1326" xr:uid="{00000000-0005-0000-0000-000076050000}"/>
    <cellStyle name="Comma 2 14_Degas HFTO" xfId="28648" xr:uid="{9804B35D-02AF-4675-8753-CE16685757B9}"/>
    <cellStyle name="Comma 2 15" xfId="1327" xr:uid="{00000000-0005-0000-0000-000077050000}"/>
    <cellStyle name="Comma 2 15 2" xfId="1328" xr:uid="{00000000-0005-0000-0000-000078050000}"/>
    <cellStyle name="Comma 2 15 2 2" xfId="28650" xr:uid="{F2DE7A97-EF13-48FE-9BF7-E854276B7D3F}"/>
    <cellStyle name="Comma 2 15 3" xfId="1329" xr:uid="{00000000-0005-0000-0000-000079050000}"/>
    <cellStyle name="Comma 2 15 3 2" xfId="1330" xr:uid="{00000000-0005-0000-0000-00007A050000}"/>
    <cellStyle name="Comma 2 15 3 3" xfId="1331" xr:uid="{00000000-0005-0000-0000-00007B050000}"/>
    <cellStyle name="Comma 2 15 3 4" xfId="1332" xr:uid="{00000000-0005-0000-0000-00007C050000}"/>
    <cellStyle name="Comma 2 15 4" xfId="28649" xr:uid="{90174C20-A6F1-4C0A-B0EC-F0784C1D1C17}"/>
    <cellStyle name="Comma 2 15_CONFIGURATION" xfId="28651" xr:uid="{7913BFE0-0076-4BA4-98BC-4B505958224A}"/>
    <cellStyle name="Comma 2 16" xfId="1333" xr:uid="{00000000-0005-0000-0000-00007D050000}"/>
    <cellStyle name="Comma 2 16 2" xfId="1334" xr:uid="{00000000-0005-0000-0000-00007E050000}"/>
    <cellStyle name="Comma 2 16 2 2" xfId="1335" xr:uid="{00000000-0005-0000-0000-00007F050000}"/>
    <cellStyle name="Comma 2 16 3" xfId="28652" xr:uid="{86842CF7-BF95-4566-8D9D-EF8DB41D8393}"/>
    <cellStyle name="Comma 2 17" xfId="1336" xr:uid="{00000000-0005-0000-0000-000080050000}"/>
    <cellStyle name="Comma 2 17 2" xfId="1337" xr:uid="{00000000-0005-0000-0000-000081050000}"/>
    <cellStyle name="Comma 2 17 3" xfId="1338" xr:uid="{00000000-0005-0000-0000-000082050000}"/>
    <cellStyle name="Comma 2 17 3 2" xfId="1339" xr:uid="{00000000-0005-0000-0000-000083050000}"/>
    <cellStyle name="Comma 2 17 3 3" xfId="1340" xr:uid="{00000000-0005-0000-0000-000084050000}"/>
    <cellStyle name="Comma 2 17 3 4" xfId="1341" xr:uid="{00000000-0005-0000-0000-000085050000}"/>
    <cellStyle name="Comma 2 17 4" xfId="28653" xr:uid="{BF7C9C63-C407-4719-AA2C-041B1270AC3A}"/>
    <cellStyle name="Comma 2 18" xfId="1342" xr:uid="{00000000-0005-0000-0000-000086050000}"/>
    <cellStyle name="Comma 2 18 2" xfId="1343" xr:uid="{00000000-0005-0000-0000-000087050000}"/>
    <cellStyle name="Comma 2 18 3" xfId="1344" xr:uid="{00000000-0005-0000-0000-000088050000}"/>
    <cellStyle name="Comma 2 18 3 2" xfId="1345" xr:uid="{00000000-0005-0000-0000-000089050000}"/>
    <cellStyle name="Comma 2 18 3 3" xfId="1346" xr:uid="{00000000-0005-0000-0000-00008A050000}"/>
    <cellStyle name="Comma 2 18 3 4" xfId="1347" xr:uid="{00000000-0005-0000-0000-00008B050000}"/>
    <cellStyle name="Comma 2 18 4" xfId="28654" xr:uid="{D67B6EA2-D4A7-47E8-BE06-0E27E9036BC4}"/>
    <cellStyle name="Comma 2 19" xfId="1348" xr:uid="{00000000-0005-0000-0000-00008C050000}"/>
    <cellStyle name="Comma 2 19 2" xfId="1349" xr:uid="{00000000-0005-0000-0000-00008D050000}"/>
    <cellStyle name="Comma 2 19 3" xfId="1350" xr:uid="{00000000-0005-0000-0000-00008E050000}"/>
    <cellStyle name="Comma 2 19 3 2" xfId="1351" xr:uid="{00000000-0005-0000-0000-00008F050000}"/>
    <cellStyle name="Comma 2 19 3 3" xfId="1352" xr:uid="{00000000-0005-0000-0000-000090050000}"/>
    <cellStyle name="Comma 2 19 3 4" xfId="1353" xr:uid="{00000000-0005-0000-0000-000091050000}"/>
    <cellStyle name="Comma 2 19 4" xfId="28655" xr:uid="{8F79A799-ED0D-4A3D-811D-F722EA5CAB21}"/>
    <cellStyle name="Comma 2 2" xfId="1354" xr:uid="{00000000-0005-0000-0000-000092050000}"/>
    <cellStyle name="Comma 2 2 10" xfId="1355" xr:uid="{00000000-0005-0000-0000-000093050000}"/>
    <cellStyle name="Comma 2 2 10 2" xfId="1356" xr:uid="{00000000-0005-0000-0000-000094050000}"/>
    <cellStyle name="Comma 2 2 10 3" xfId="1357" xr:uid="{00000000-0005-0000-0000-000095050000}"/>
    <cellStyle name="Comma 2 2 10 3 2" xfId="1358" xr:uid="{00000000-0005-0000-0000-000096050000}"/>
    <cellStyle name="Comma 2 2 10 3 2 2" xfId="1359" xr:uid="{00000000-0005-0000-0000-000097050000}"/>
    <cellStyle name="Comma 2 2 10 3 2 3" xfId="1360" xr:uid="{00000000-0005-0000-0000-000098050000}"/>
    <cellStyle name="Comma 2 2 10 3 2 4" xfId="1361" xr:uid="{00000000-0005-0000-0000-000099050000}"/>
    <cellStyle name="Comma 2 2 10 3 3" xfId="1362" xr:uid="{00000000-0005-0000-0000-00009A050000}"/>
    <cellStyle name="Comma 2 2 10 3 4" xfId="1363" xr:uid="{00000000-0005-0000-0000-00009B050000}"/>
    <cellStyle name="Comma 2 2 10 3 5" xfId="1364" xr:uid="{00000000-0005-0000-0000-00009C050000}"/>
    <cellStyle name="Comma 2 2 10 4" xfId="1365" xr:uid="{00000000-0005-0000-0000-00009D050000}"/>
    <cellStyle name="Comma 2 2 10 4 2" xfId="1366" xr:uid="{00000000-0005-0000-0000-00009E050000}"/>
    <cellStyle name="Comma 2 2 10 4 3" xfId="1367" xr:uid="{00000000-0005-0000-0000-00009F050000}"/>
    <cellStyle name="Comma 2 2 10 4 4" xfId="1368" xr:uid="{00000000-0005-0000-0000-0000A0050000}"/>
    <cellStyle name="Comma 2 2 10 5" xfId="1369" xr:uid="{00000000-0005-0000-0000-0000A1050000}"/>
    <cellStyle name="Comma 2 2 10 5 2" xfId="1370" xr:uid="{00000000-0005-0000-0000-0000A2050000}"/>
    <cellStyle name="Comma 2 2 10 5 3" xfId="1371" xr:uid="{00000000-0005-0000-0000-0000A3050000}"/>
    <cellStyle name="Comma 2 2 10 5 4" xfId="1372" xr:uid="{00000000-0005-0000-0000-0000A4050000}"/>
    <cellStyle name="Comma 2 2 10 6" xfId="1373" xr:uid="{00000000-0005-0000-0000-0000A5050000}"/>
    <cellStyle name="Comma 2 2 10 7" xfId="1374" xr:uid="{00000000-0005-0000-0000-0000A6050000}"/>
    <cellStyle name="Comma 2 2 10 8" xfId="1375" xr:uid="{00000000-0005-0000-0000-0000A7050000}"/>
    <cellStyle name="Comma 2 2 11" xfId="1376" xr:uid="{00000000-0005-0000-0000-0000A8050000}"/>
    <cellStyle name="Comma 2 2 11 2" xfId="1377" xr:uid="{00000000-0005-0000-0000-0000A9050000}"/>
    <cellStyle name="Comma 2 2 11 3" xfId="1378" xr:uid="{00000000-0005-0000-0000-0000AA050000}"/>
    <cellStyle name="Comma 2 2 11 3 2" xfId="1379" xr:uid="{00000000-0005-0000-0000-0000AB050000}"/>
    <cellStyle name="Comma 2 2 11 3 2 2" xfId="1380" xr:uid="{00000000-0005-0000-0000-0000AC050000}"/>
    <cellStyle name="Comma 2 2 11 3 2 3" xfId="1381" xr:uid="{00000000-0005-0000-0000-0000AD050000}"/>
    <cellStyle name="Comma 2 2 11 3 2 4" xfId="1382" xr:uid="{00000000-0005-0000-0000-0000AE050000}"/>
    <cellStyle name="Comma 2 2 11 3 3" xfId="1383" xr:uid="{00000000-0005-0000-0000-0000AF050000}"/>
    <cellStyle name="Comma 2 2 11 3 4" xfId="1384" xr:uid="{00000000-0005-0000-0000-0000B0050000}"/>
    <cellStyle name="Comma 2 2 11 3 5" xfId="1385" xr:uid="{00000000-0005-0000-0000-0000B1050000}"/>
    <cellStyle name="Comma 2 2 11 4" xfId="1386" xr:uid="{00000000-0005-0000-0000-0000B2050000}"/>
    <cellStyle name="Comma 2 2 11 4 2" xfId="1387" xr:uid="{00000000-0005-0000-0000-0000B3050000}"/>
    <cellStyle name="Comma 2 2 11 4 3" xfId="1388" xr:uid="{00000000-0005-0000-0000-0000B4050000}"/>
    <cellStyle name="Comma 2 2 11 4 4" xfId="1389" xr:uid="{00000000-0005-0000-0000-0000B5050000}"/>
    <cellStyle name="Comma 2 2 11 5" xfId="1390" xr:uid="{00000000-0005-0000-0000-0000B6050000}"/>
    <cellStyle name="Comma 2 2 11 5 2" xfId="1391" xr:uid="{00000000-0005-0000-0000-0000B7050000}"/>
    <cellStyle name="Comma 2 2 11 5 3" xfId="1392" xr:uid="{00000000-0005-0000-0000-0000B8050000}"/>
    <cellStyle name="Comma 2 2 11 5 4" xfId="1393" xr:uid="{00000000-0005-0000-0000-0000B9050000}"/>
    <cellStyle name="Comma 2 2 11 6" xfId="1394" xr:uid="{00000000-0005-0000-0000-0000BA050000}"/>
    <cellStyle name="Comma 2 2 11 7" xfId="1395" xr:uid="{00000000-0005-0000-0000-0000BB050000}"/>
    <cellStyle name="Comma 2 2 11 8" xfId="1396" xr:uid="{00000000-0005-0000-0000-0000BC050000}"/>
    <cellStyle name="Comma 2 2 12" xfId="1397" xr:uid="{00000000-0005-0000-0000-0000BD050000}"/>
    <cellStyle name="Comma 2 2 12 2" xfId="1398" xr:uid="{00000000-0005-0000-0000-0000BE050000}"/>
    <cellStyle name="Comma 2 2 12 2 2" xfId="1399" xr:uid="{00000000-0005-0000-0000-0000BF050000}"/>
    <cellStyle name="Comma 2 2 12 2 3" xfId="1400" xr:uid="{00000000-0005-0000-0000-0000C0050000}"/>
    <cellStyle name="Comma 2 2 12 2 4" xfId="1401" xr:uid="{00000000-0005-0000-0000-0000C1050000}"/>
    <cellStyle name="Comma 2 2 13" xfId="1402" xr:uid="{00000000-0005-0000-0000-0000C2050000}"/>
    <cellStyle name="Comma 2 2 13 2" xfId="1403" xr:uid="{00000000-0005-0000-0000-0000C3050000}"/>
    <cellStyle name="Comma 2 2 13 2 2" xfId="1404" xr:uid="{00000000-0005-0000-0000-0000C4050000}"/>
    <cellStyle name="Comma 2 2 13 2 3" xfId="1405" xr:uid="{00000000-0005-0000-0000-0000C5050000}"/>
    <cellStyle name="Comma 2 2 13 2 4" xfId="1406" xr:uid="{00000000-0005-0000-0000-0000C6050000}"/>
    <cellStyle name="Comma 2 2 14" xfId="1407" xr:uid="{00000000-0005-0000-0000-0000C7050000}"/>
    <cellStyle name="Comma 2 2 14 2" xfId="1408" xr:uid="{00000000-0005-0000-0000-0000C8050000}"/>
    <cellStyle name="Comma 2 2 14 2 2" xfId="1409" xr:uid="{00000000-0005-0000-0000-0000C9050000}"/>
    <cellStyle name="Comma 2 2 14 2 3" xfId="1410" xr:uid="{00000000-0005-0000-0000-0000CA050000}"/>
    <cellStyle name="Comma 2 2 14 2 4" xfId="1411" xr:uid="{00000000-0005-0000-0000-0000CB050000}"/>
    <cellStyle name="Comma 2 2 15" xfId="1412" xr:uid="{00000000-0005-0000-0000-0000CC050000}"/>
    <cellStyle name="Comma 2 2 15 2" xfId="1413" xr:uid="{00000000-0005-0000-0000-0000CD050000}"/>
    <cellStyle name="Comma 2 2 15 2 2" xfId="1414" xr:uid="{00000000-0005-0000-0000-0000CE050000}"/>
    <cellStyle name="Comma 2 2 15 2 3" xfId="1415" xr:uid="{00000000-0005-0000-0000-0000CF050000}"/>
    <cellStyle name="Comma 2 2 15 2 4" xfId="1416" xr:uid="{00000000-0005-0000-0000-0000D0050000}"/>
    <cellStyle name="Comma 2 2 16" xfId="1417" xr:uid="{00000000-0005-0000-0000-0000D1050000}"/>
    <cellStyle name="Comma 2 2 16 2" xfId="1418" xr:uid="{00000000-0005-0000-0000-0000D2050000}"/>
    <cellStyle name="Comma 2 2 16 2 2" xfId="1419" xr:uid="{00000000-0005-0000-0000-0000D3050000}"/>
    <cellStyle name="Comma 2 2 16 2 3" xfId="1420" xr:uid="{00000000-0005-0000-0000-0000D4050000}"/>
    <cellStyle name="Comma 2 2 16 2 4" xfId="1421" xr:uid="{00000000-0005-0000-0000-0000D5050000}"/>
    <cellStyle name="Comma 2 2 17" xfId="1422" xr:uid="{00000000-0005-0000-0000-0000D6050000}"/>
    <cellStyle name="Comma 2 2 17 2" xfId="1423" xr:uid="{00000000-0005-0000-0000-0000D7050000}"/>
    <cellStyle name="Comma 2 2 17 2 2" xfId="1424" xr:uid="{00000000-0005-0000-0000-0000D8050000}"/>
    <cellStyle name="Comma 2 2 17 2 3" xfId="1425" xr:uid="{00000000-0005-0000-0000-0000D9050000}"/>
    <cellStyle name="Comma 2 2 17 2 4" xfId="1426" xr:uid="{00000000-0005-0000-0000-0000DA050000}"/>
    <cellStyle name="Comma 2 2 18" xfId="1427" xr:uid="{00000000-0005-0000-0000-0000DB050000}"/>
    <cellStyle name="Comma 2 2 18 2" xfId="1428" xr:uid="{00000000-0005-0000-0000-0000DC050000}"/>
    <cellStyle name="Comma 2 2 18 3" xfId="1429" xr:uid="{00000000-0005-0000-0000-0000DD050000}"/>
    <cellStyle name="Comma 2 2 18 3 2" xfId="1430" xr:uid="{00000000-0005-0000-0000-0000DE050000}"/>
    <cellStyle name="Comma 2 2 18 3 3" xfId="1431" xr:uid="{00000000-0005-0000-0000-0000DF050000}"/>
    <cellStyle name="Comma 2 2 18 3 4" xfId="1432" xr:uid="{00000000-0005-0000-0000-0000E0050000}"/>
    <cellStyle name="Comma 2 2 18 4" xfId="1433" xr:uid="{00000000-0005-0000-0000-0000E1050000}"/>
    <cellStyle name="Comma 2 2 18 5" xfId="1434" xr:uid="{00000000-0005-0000-0000-0000E2050000}"/>
    <cellStyle name="Comma 2 2 18 6" xfId="1435" xr:uid="{00000000-0005-0000-0000-0000E3050000}"/>
    <cellStyle name="Comma 2 2 19" xfId="1436" xr:uid="{00000000-0005-0000-0000-0000E4050000}"/>
    <cellStyle name="Comma 2 2 2" xfId="1437" xr:uid="{00000000-0005-0000-0000-0000E5050000}"/>
    <cellStyle name="Comma 2 2 2 10" xfId="1438" xr:uid="{00000000-0005-0000-0000-0000E6050000}"/>
    <cellStyle name="Comma 2 2 2 10 2" xfId="1439" xr:uid="{00000000-0005-0000-0000-0000E7050000}"/>
    <cellStyle name="Comma 2 2 2 10 3" xfId="1440" xr:uid="{00000000-0005-0000-0000-0000E8050000}"/>
    <cellStyle name="Comma 2 2 2 10 3 2" xfId="1441" xr:uid="{00000000-0005-0000-0000-0000E9050000}"/>
    <cellStyle name="Comma 2 2 2 10 3 2 2" xfId="1442" xr:uid="{00000000-0005-0000-0000-0000EA050000}"/>
    <cellStyle name="Comma 2 2 2 10 3 2 3" xfId="1443" xr:uid="{00000000-0005-0000-0000-0000EB050000}"/>
    <cellStyle name="Comma 2 2 2 10 3 2 4" xfId="1444" xr:uid="{00000000-0005-0000-0000-0000EC050000}"/>
    <cellStyle name="Comma 2 2 2 10 3 3" xfId="1445" xr:uid="{00000000-0005-0000-0000-0000ED050000}"/>
    <cellStyle name="Comma 2 2 2 10 3 4" xfId="1446" xr:uid="{00000000-0005-0000-0000-0000EE050000}"/>
    <cellStyle name="Comma 2 2 2 10 3 5" xfId="1447" xr:uid="{00000000-0005-0000-0000-0000EF050000}"/>
    <cellStyle name="Comma 2 2 2 10 4" xfId="1448" xr:uid="{00000000-0005-0000-0000-0000F0050000}"/>
    <cellStyle name="Comma 2 2 2 10 4 2" xfId="1449" xr:uid="{00000000-0005-0000-0000-0000F1050000}"/>
    <cellStyle name="Comma 2 2 2 10 4 3" xfId="1450" xr:uid="{00000000-0005-0000-0000-0000F2050000}"/>
    <cellStyle name="Comma 2 2 2 10 4 4" xfId="1451" xr:uid="{00000000-0005-0000-0000-0000F3050000}"/>
    <cellStyle name="Comma 2 2 2 10 5" xfId="1452" xr:uid="{00000000-0005-0000-0000-0000F4050000}"/>
    <cellStyle name="Comma 2 2 2 10 6" xfId="1453" xr:uid="{00000000-0005-0000-0000-0000F5050000}"/>
    <cellStyle name="Comma 2 2 2 10 7" xfId="1454" xr:uid="{00000000-0005-0000-0000-0000F6050000}"/>
    <cellStyle name="Comma 2 2 2 11" xfId="1455" xr:uid="{00000000-0005-0000-0000-0000F7050000}"/>
    <cellStyle name="Comma 2 2 2 12" xfId="1456" xr:uid="{00000000-0005-0000-0000-0000F8050000}"/>
    <cellStyle name="Comma 2 2 2 13" xfId="1457" xr:uid="{00000000-0005-0000-0000-0000F9050000}"/>
    <cellStyle name="Comma 2 2 2 14" xfId="1458" xr:uid="{00000000-0005-0000-0000-0000FA050000}"/>
    <cellStyle name="Comma 2 2 2 15" xfId="1459" xr:uid="{00000000-0005-0000-0000-0000FB050000}"/>
    <cellStyle name="Comma 2 2 2 15 2" xfId="1460" xr:uid="{00000000-0005-0000-0000-0000FC050000}"/>
    <cellStyle name="Comma 2 2 2 16" xfId="1461" xr:uid="{00000000-0005-0000-0000-0000FD050000}"/>
    <cellStyle name="Comma 2 2 2 16 2" xfId="1462" xr:uid="{00000000-0005-0000-0000-0000FE050000}"/>
    <cellStyle name="Comma 2 2 2 17" xfId="1463" xr:uid="{00000000-0005-0000-0000-0000FF050000}"/>
    <cellStyle name="Comma 2 2 2 17 2" xfId="1464" xr:uid="{00000000-0005-0000-0000-000000060000}"/>
    <cellStyle name="Comma 2 2 2 18" xfId="1465" xr:uid="{00000000-0005-0000-0000-000001060000}"/>
    <cellStyle name="Comma 2 2 2 18 2" xfId="1466" xr:uid="{00000000-0005-0000-0000-000002060000}"/>
    <cellStyle name="Comma 2 2 2 18 3" xfId="1467" xr:uid="{00000000-0005-0000-0000-000003060000}"/>
    <cellStyle name="Comma 2 2 2 18 3 2" xfId="1468" xr:uid="{00000000-0005-0000-0000-000004060000}"/>
    <cellStyle name="Comma 2 2 2 18 3 3" xfId="1469" xr:uid="{00000000-0005-0000-0000-000005060000}"/>
    <cellStyle name="Comma 2 2 2 18 3 4" xfId="1470" xr:uid="{00000000-0005-0000-0000-000006060000}"/>
    <cellStyle name="Comma 2 2 2 18 4" xfId="1471" xr:uid="{00000000-0005-0000-0000-000007060000}"/>
    <cellStyle name="Comma 2 2 2 18 5" xfId="1472" xr:uid="{00000000-0005-0000-0000-000008060000}"/>
    <cellStyle name="Comma 2 2 2 18 6" xfId="1473" xr:uid="{00000000-0005-0000-0000-000009060000}"/>
    <cellStyle name="Comma 2 2 2 19" xfId="1474" xr:uid="{00000000-0005-0000-0000-00000A060000}"/>
    <cellStyle name="Comma 2 2 2 19 2" xfId="1475" xr:uid="{00000000-0005-0000-0000-00000B060000}"/>
    <cellStyle name="Comma 2 2 2 19 3" xfId="1476" xr:uid="{00000000-0005-0000-0000-00000C060000}"/>
    <cellStyle name="Comma 2 2 2 19 4" xfId="1477" xr:uid="{00000000-0005-0000-0000-00000D060000}"/>
    <cellStyle name="Comma 2 2 2 2" xfId="1478" xr:uid="{00000000-0005-0000-0000-00000E060000}"/>
    <cellStyle name="Comma 2 2 2 2 10" xfId="1479" xr:uid="{00000000-0005-0000-0000-00000F060000}"/>
    <cellStyle name="Comma 2 2 2 2 10 2" xfId="1480" xr:uid="{00000000-0005-0000-0000-000010060000}"/>
    <cellStyle name="Comma 2 2 2 2 10 2 2" xfId="1481" xr:uid="{00000000-0005-0000-0000-000011060000}"/>
    <cellStyle name="Comma 2 2 2 2 10 2 3" xfId="1482" xr:uid="{00000000-0005-0000-0000-000012060000}"/>
    <cellStyle name="Comma 2 2 2 2 10 2 4" xfId="1483" xr:uid="{00000000-0005-0000-0000-000013060000}"/>
    <cellStyle name="Comma 2 2 2 2 11" xfId="1484" xr:uid="{00000000-0005-0000-0000-000014060000}"/>
    <cellStyle name="Comma 2 2 2 2 11 2" xfId="1485" xr:uid="{00000000-0005-0000-0000-000015060000}"/>
    <cellStyle name="Comma 2 2 2 2 11 2 2" xfId="1486" xr:uid="{00000000-0005-0000-0000-000016060000}"/>
    <cellStyle name="Comma 2 2 2 2 11 2 3" xfId="1487" xr:uid="{00000000-0005-0000-0000-000017060000}"/>
    <cellStyle name="Comma 2 2 2 2 11 2 4" xfId="1488" xr:uid="{00000000-0005-0000-0000-000018060000}"/>
    <cellStyle name="Comma 2 2 2 2 12" xfId="1489" xr:uid="{00000000-0005-0000-0000-000019060000}"/>
    <cellStyle name="Comma 2 2 2 2 12 2" xfId="1490" xr:uid="{00000000-0005-0000-0000-00001A060000}"/>
    <cellStyle name="Comma 2 2 2 2 12 2 2" xfId="1491" xr:uid="{00000000-0005-0000-0000-00001B060000}"/>
    <cellStyle name="Comma 2 2 2 2 12 2 3" xfId="1492" xr:uid="{00000000-0005-0000-0000-00001C060000}"/>
    <cellStyle name="Comma 2 2 2 2 12 2 4" xfId="1493" xr:uid="{00000000-0005-0000-0000-00001D060000}"/>
    <cellStyle name="Comma 2 2 2 2 13" xfId="1494" xr:uid="{00000000-0005-0000-0000-00001E060000}"/>
    <cellStyle name="Comma 2 2 2 2 13 2" xfId="1495" xr:uid="{00000000-0005-0000-0000-00001F060000}"/>
    <cellStyle name="Comma 2 2 2 2 13 2 2" xfId="1496" xr:uid="{00000000-0005-0000-0000-000020060000}"/>
    <cellStyle name="Comma 2 2 2 2 13 2 3" xfId="1497" xr:uid="{00000000-0005-0000-0000-000021060000}"/>
    <cellStyle name="Comma 2 2 2 2 13 2 4" xfId="1498" xr:uid="{00000000-0005-0000-0000-000022060000}"/>
    <cellStyle name="Comma 2 2 2 2 14" xfId="1499" xr:uid="{00000000-0005-0000-0000-000023060000}"/>
    <cellStyle name="Comma 2 2 2 2 14 2" xfId="1500" xr:uid="{00000000-0005-0000-0000-000024060000}"/>
    <cellStyle name="Comma 2 2 2 2 14 2 2" xfId="1501" xr:uid="{00000000-0005-0000-0000-000025060000}"/>
    <cellStyle name="Comma 2 2 2 2 14 2 3" xfId="1502" xr:uid="{00000000-0005-0000-0000-000026060000}"/>
    <cellStyle name="Comma 2 2 2 2 14 2 4" xfId="1503" xr:uid="{00000000-0005-0000-0000-000027060000}"/>
    <cellStyle name="Comma 2 2 2 2 15" xfId="1504" xr:uid="{00000000-0005-0000-0000-000028060000}"/>
    <cellStyle name="Comma 2 2 2 2 15 2" xfId="1505" xr:uid="{00000000-0005-0000-0000-000029060000}"/>
    <cellStyle name="Comma 2 2 2 2 15 2 2" xfId="1506" xr:uid="{00000000-0005-0000-0000-00002A060000}"/>
    <cellStyle name="Comma 2 2 2 2 15 2 3" xfId="1507" xr:uid="{00000000-0005-0000-0000-00002B060000}"/>
    <cellStyle name="Comma 2 2 2 2 15 2 4" xfId="1508" xr:uid="{00000000-0005-0000-0000-00002C060000}"/>
    <cellStyle name="Comma 2 2 2 2 15 3" xfId="1509" xr:uid="{00000000-0005-0000-0000-00002D060000}"/>
    <cellStyle name="Comma 2 2 2 2 15 3 2" xfId="1510" xr:uid="{00000000-0005-0000-0000-00002E060000}"/>
    <cellStyle name="Comma 2 2 2 2 15 3 3" xfId="1511" xr:uid="{00000000-0005-0000-0000-00002F060000}"/>
    <cellStyle name="Comma 2 2 2 2 15 3 4" xfId="1512" xr:uid="{00000000-0005-0000-0000-000030060000}"/>
    <cellStyle name="Comma 2 2 2 2 15 4" xfId="1513" xr:uid="{00000000-0005-0000-0000-000031060000}"/>
    <cellStyle name="Comma 2 2 2 2 15 5" xfId="1514" xr:uid="{00000000-0005-0000-0000-000032060000}"/>
    <cellStyle name="Comma 2 2 2 2 15 6" xfId="1515" xr:uid="{00000000-0005-0000-0000-000033060000}"/>
    <cellStyle name="Comma 2 2 2 2 16" xfId="1516" xr:uid="{00000000-0005-0000-0000-000034060000}"/>
    <cellStyle name="Comma 2 2 2 2 17" xfId="1517" xr:uid="{00000000-0005-0000-0000-000035060000}"/>
    <cellStyle name="Comma 2 2 2 2 17 2" xfId="1518" xr:uid="{00000000-0005-0000-0000-000036060000}"/>
    <cellStyle name="Comma 2 2 2 2 17 3" xfId="1519" xr:uid="{00000000-0005-0000-0000-000037060000}"/>
    <cellStyle name="Comma 2 2 2 2 17 4" xfId="1520" xr:uid="{00000000-0005-0000-0000-000038060000}"/>
    <cellStyle name="Comma 2 2 2 2 18" xfId="1521" xr:uid="{00000000-0005-0000-0000-000039060000}"/>
    <cellStyle name="Comma 2 2 2 2 19" xfId="1522" xr:uid="{00000000-0005-0000-0000-00003A060000}"/>
    <cellStyle name="Comma 2 2 2 2 2" xfId="1523" xr:uid="{00000000-0005-0000-0000-00003B060000}"/>
    <cellStyle name="Comma 2 2 2 2 2 10" xfId="1524" xr:uid="{00000000-0005-0000-0000-00003C060000}"/>
    <cellStyle name="Comma 2 2 2 2 2 11" xfId="1525" xr:uid="{00000000-0005-0000-0000-00003D060000}"/>
    <cellStyle name="Comma 2 2 2 2 2 12" xfId="1526" xr:uid="{00000000-0005-0000-0000-00003E060000}"/>
    <cellStyle name="Comma 2 2 2 2 2 13" xfId="1527" xr:uid="{00000000-0005-0000-0000-00003F060000}"/>
    <cellStyle name="Comma 2 2 2 2 2 13 2" xfId="1528" xr:uid="{00000000-0005-0000-0000-000040060000}"/>
    <cellStyle name="Comma 2 2 2 2 2 14" xfId="1529" xr:uid="{00000000-0005-0000-0000-000041060000}"/>
    <cellStyle name="Comma 2 2 2 2 2 14 2" xfId="1530" xr:uid="{00000000-0005-0000-0000-000042060000}"/>
    <cellStyle name="Comma 2 2 2 2 2 15" xfId="1531" xr:uid="{00000000-0005-0000-0000-000043060000}"/>
    <cellStyle name="Comma 2 2 2 2 2 15 2" xfId="1532" xr:uid="{00000000-0005-0000-0000-000044060000}"/>
    <cellStyle name="Comma 2 2 2 2 2 15 3" xfId="1533" xr:uid="{00000000-0005-0000-0000-000045060000}"/>
    <cellStyle name="Comma 2 2 2 2 2 15 3 2" xfId="1534" xr:uid="{00000000-0005-0000-0000-000046060000}"/>
    <cellStyle name="Comma 2 2 2 2 2 15 3 3" xfId="1535" xr:uid="{00000000-0005-0000-0000-000047060000}"/>
    <cellStyle name="Comma 2 2 2 2 2 15 3 4" xfId="1536" xr:uid="{00000000-0005-0000-0000-000048060000}"/>
    <cellStyle name="Comma 2 2 2 2 2 15 4" xfId="1537" xr:uid="{00000000-0005-0000-0000-000049060000}"/>
    <cellStyle name="Comma 2 2 2 2 2 15 5" xfId="1538" xr:uid="{00000000-0005-0000-0000-00004A060000}"/>
    <cellStyle name="Comma 2 2 2 2 2 15 6" xfId="1539" xr:uid="{00000000-0005-0000-0000-00004B060000}"/>
    <cellStyle name="Comma 2 2 2 2 2 16" xfId="1540" xr:uid="{00000000-0005-0000-0000-00004C060000}"/>
    <cellStyle name="Comma 2 2 2 2 2 16 2" xfId="1541" xr:uid="{00000000-0005-0000-0000-00004D060000}"/>
    <cellStyle name="Comma 2 2 2 2 2 16 3" xfId="1542" xr:uid="{00000000-0005-0000-0000-00004E060000}"/>
    <cellStyle name="Comma 2 2 2 2 2 16 4" xfId="1543" xr:uid="{00000000-0005-0000-0000-00004F060000}"/>
    <cellStyle name="Comma 2 2 2 2 2 17" xfId="1544" xr:uid="{00000000-0005-0000-0000-000050060000}"/>
    <cellStyle name="Comma 2 2 2 2 2 17 2" xfId="1545" xr:uid="{00000000-0005-0000-0000-000051060000}"/>
    <cellStyle name="Comma 2 2 2 2 2 17 3" xfId="1546" xr:uid="{00000000-0005-0000-0000-000052060000}"/>
    <cellStyle name="Comma 2 2 2 2 2 17 4" xfId="1547" xr:uid="{00000000-0005-0000-0000-000053060000}"/>
    <cellStyle name="Comma 2 2 2 2 2 18" xfId="1548" xr:uid="{00000000-0005-0000-0000-000054060000}"/>
    <cellStyle name="Comma 2 2 2 2 2 19" xfId="1549" xr:uid="{00000000-0005-0000-0000-000055060000}"/>
    <cellStyle name="Comma 2 2 2 2 2 2" xfId="1550" xr:uid="{00000000-0005-0000-0000-000056060000}"/>
    <cellStyle name="Comma 2 2 2 2 2 2 2" xfId="1551" xr:uid="{00000000-0005-0000-0000-000057060000}"/>
    <cellStyle name="Comma 2 2 2 2 2 2 2 2" xfId="1552" xr:uid="{00000000-0005-0000-0000-000058060000}"/>
    <cellStyle name="Comma 2 2 2 2 2 2 2 3" xfId="1553" xr:uid="{00000000-0005-0000-0000-000059060000}"/>
    <cellStyle name="Comma 2 2 2 2 2 2 2 4" xfId="1554" xr:uid="{00000000-0005-0000-0000-00005A060000}"/>
    <cellStyle name="Comma 2 2 2 2 2 2 2 5" xfId="1555" xr:uid="{00000000-0005-0000-0000-00005B060000}"/>
    <cellStyle name="Comma 2 2 2 2 2 2 2 5 2" xfId="1556" xr:uid="{00000000-0005-0000-0000-00005C060000}"/>
    <cellStyle name="Comma 2 2 2 2 2 2 2 5 3" xfId="1557" xr:uid="{00000000-0005-0000-0000-00005D060000}"/>
    <cellStyle name="Comma 2 2 2 2 2 2 2 5 4" xfId="1558" xr:uid="{00000000-0005-0000-0000-00005E060000}"/>
    <cellStyle name="Comma 2 2 2 2 2 2 3" xfId="1559" xr:uid="{00000000-0005-0000-0000-00005F060000}"/>
    <cellStyle name="Comma 2 2 2 2 2 2 3 2" xfId="1560" xr:uid="{00000000-0005-0000-0000-000060060000}"/>
    <cellStyle name="Comma 2 2 2 2 2 2 3 2 2" xfId="1561" xr:uid="{00000000-0005-0000-0000-000061060000}"/>
    <cellStyle name="Comma 2 2 2 2 2 2 3 2 3" xfId="1562" xr:uid="{00000000-0005-0000-0000-000062060000}"/>
    <cellStyle name="Comma 2 2 2 2 2 2 3 2 4" xfId="1563" xr:uid="{00000000-0005-0000-0000-000063060000}"/>
    <cellStyle name="Comma 2 2 2 2 2 2 4" xfId="1564" xr:uid="{00000000-0005-0000-0000-000064060000}"/>
    <cellStyle name="Comma 2 2 2 2 2 2 4 2" xfId="1565" xr:uid="{00000000-0005-0000-0000-000065060000}"/>
    <cellStyle name="Comma 2 2 2 2 2 2 4 2 2" xfId="1566" xr:uid="{00000000-0005-0000-0000-000066060000}"/>
    <cellStyle name="Comma 2 2 2 2 2 2 4 2 3" xfId="1567" xr:uid="{00000000-0005-0000-0000-000067060000}"/>
    <cellStyle name="Comma 2 2 2 2 2 2 4 2 4" xfId="1568" xr:uid="{00000000-0005-0000-0000-000068060000}"/>
    <cellStyle name="Comma 2 2 2 2 2 2 5" xfId="1569" xr:uid="{00000000-0005-0000-0000-000069060000}"/>
    <cellStyle name="Comma 2 2 2 2 2 20" xfId="1570" xr:uid="{00000000-0005-0000-0000-00006A060000}"/>
    <cellStyle name="Comma 2 2 2 2 2 3" xfId="1571" xr:uid="{00000000-0005-0000-0000-00006B060000}"/>
    <cellStyle name="Comma 2 2 2 2 2 3 2" xfId="1572" xr:uid="{00000000-0005-0000-0000-00006C060000}"/>
    <cellStyle name="Comma 2 2 2 2 2 3 2 2" xfId="1573" xr:uid="{00000000-0005-0000-0000-00006D060000}"/>
    <cellStyle name="Comma 2 2 2 2 2 3 2 2 2" xfId="1574" xr:uid="{00000000-0005-0000-0000-00006E060000}"/>
    <cellStyle name="Comma 2 2 2 2 2 3 2 2 2 2" xfId="1575" xr:uid="{00000000-0005-0000-0000-00006F060000}"/>
    <cellStyle name="Comma 2 2 2 2 2 3 2 2 2 3" xfId="1576" xr:uid="{00000000-0005-0000-0000-000070060000}"/>
    <cellStyle name="Comma 2 2 2 2 2 3 2 2 2 4" xfId="1577" xr:uid="{00000000-0005-0000-0000-000071060000}"/>
    <cellStyle name="Comma 2 2 2 2 2 3 2 2 3" xfId="1578" xr:uid="{00000000-0005-0000-0000-000072060000}"/>
    <cellStyle name="Comma 2 2 2 2 2 3 2 2 4" xfId="1579" xr:uid="{00000000-0005-0000-0000-000073060000}"/>
    <cellStyle name="Comma 2 2 2 2 2 3 2 2 5" xfId="1580" xr:uid="{00000000-0005-0000-0000-000074060000}"/>
    <cellStyle name="Comma 2 2 2 2 2 3 2 3" xfId="1581" xr:uid="{00000000-0005-0000-0000-000075060000}"/>
    <cellStyle name="Comma 2 2 2 2 2 3 2 3 2" xfId="1582" xr:uid="{00000000-0005-0000-0000-000076060000}"/>
    <cellStyle name="Comma 2 2 2 2 2 3 2 3 3" xfId="1583" xr:uid="{00000000-0005-0000-0000-000077060000}"/>
    <cellStyle name="Comma 2 2 2 2 2 3 2 3 4" xfId="1584" xr:uid="{00000000-0005-0000-0000-000078060000}"/>
    <cellStyle name="Comma 2 2 2 2 2 3 2 4" xfId="1585" xr:uid="{00000000-0005-0000-0000-000079060000}"/>
    <cellStyle name="Comma 2 2 2 2 2 3 2 5" xfId="1586" xr:uid="{00000000-0005-0000-0000-00007A060000}"/>
    <cellStyle name="Comma 2 2 2 2 2 3 2 6" xfId="1587" xr:uid="{00000000-0005-0000-0000-00007B060000}"/>
    <cellStyle name="Comma 2 2 2 2 2 3 3" xfId="1588" xr:uid="{00000000-0005-0000-0000-00007C060000}"/>
    <cellStyle name="Comma 2 2 2 2 2 3 3 2" xfId="1589" xr:uid="{00000000-0005-0000-0000-00007D060000}"/>
    <cellStyle name="Comma 2 2 2 2 2 3 3 2 2" xfId="1590" xr:uid="{00000000-0005-0000-0000-00007E060000}"/>
    <cellStyle name="Comma 2 2 2 2 2 3 3 2 2 2" xfId="1591" xr:uid="{00000000-0005-0000-0000-00007F060000}"/>
    <cellStyle name="Comma 2 2 2 2 2 3 3 2 2 3" xfId="1592" xr:uid="{00000000-0005-0000-0000-000080060000}"/>
    <cellStyle name="Comma 2 2 2 2 2 3 3 2 2 4" xfId="1593" xr:uid="{00000000-0005-0000-0000-000081060000}"/>
    <cellStyle name="Comma 2 2 2 2 2 3 3 2 3" xfId="1594" xr:uid="{00000000-0005-0000-0000-000082060000}"/>
    <cellStyle name="Comma 2 2 2 2 2 3 3 2 4" xfId="1595" xr:uid="{00000000-0005-0000-0000-000083060000}"/>
    <cellStyle name="Comma 2 2 2 2 2 3 3 2 5" xfId="1596" xr:uid="{00000000-0005-0000-0000-000084060000}"/>
    <cellStyle name="Comma 2 2 2 2 2 3 3 3" xfId="1597" xr:uid="{00000000-0005-0000-0000-000085060000}"/>
    <cellStyle name="Comma 2 2 2 2 2 3 3 3 2" xfId="1598" xr:uid="{00000000-0005-0000-0000-000086060000}"/>
    <cellStyle name="Comma 2 2 2 2 2 3 3 3 3" xfId="1599" xr:uid="{00000000-0005-0000-0000-000087060000}"/>
    <cellStyle name="Comma 2 2 2 2 2 3 3 3 4" xfId="1600" xr:uid="{00000000-0005-0000-0000-000088060000}"/>
    <cellStyle name="Comma 2 2 2 2 2 3 3 4" xfId="1601" xr:uid="{00000000-0005-0000-0000-000089060000}"/>
    <cellStyle name="Comma 2 2 2 2 2 3 3 5" xfId="1602" xr:uid="{00000000-0005-0000-0000-00008A060000}"/>
    <cellStyle name="Comma 2 2 2 2 2 3 3 6" xfId="1603" xr:uid="{00000000-0005-0000-0000-00008B060000}"/>
    <cellStyle name="Comma 2 2 2 2 2 3 4" xfId="1604" xr:uid="{00000000-0005-0000-0000-00008C060000}"/>
    <cellStyle name="Comma 2 2 2 2 2 3 5" xfId="1605" xr:uid="{00000000-0005-0000-0000-00008D060000}"/>
    <cellStyle name="Comma 2 2 2 2 2 3 5 2" xfId="1606" xr:uid="{00000000-0005-0000-0000-00008E060000}"/>
    <cellStyle name="Comma 2 2 2 2 2 3 5 2 2" xfId="1607" xr:uid="{00000000-0005-0000-0000-00008F060000}"/>
    <cellStyle name="Comma 2 2 2 2 2 3 5 2 3" xfId="1608" xr:uid="{00000000-0005-0000-0000-000090060000}"/>
    <cellStyle name="Comma 2 2 2 2 2 3 5 2 4" xfId="1609" xr:uid="{00000000-0005-0000-0000-000091060000}"/>
    <cellStyle name="Comma 2 2 2 2 2 3 5 3" xfId="1610" xr:uid="{00000000-0005-0000-0000-000092060000}"/>
    <cellStyle name="Comma 2 2 2 2 2 3 5 4" xfId="1611" xr:uid="{00000000-0005-0000-0000-000093060000}"/>
    <cellStyle name="Comma 2 2 2 2 2 3 5 5" xfId="1612" xr:uid="{00000000-0005-0000-0000-000094060000}"/>
    <cellStyle name="Comma 2 2 2 2 2 3 6" xfId="1613" xr:uid="{00000000-0005-0000-0000-000095060000}"/>
    <cellStyle name="Comma 2 2 2 2 2 3 6 2" xfId="1614" xr:uid="{00000000-0005-0000-0000-000096060000}"/>
    <cellStyle name="Comma 2 2 2 2 2 3 6 3" xfId="1615" xr:uid="{00000000-0005-0000-0000-000097060000}"/>
    <cellStyle name="Comma 2 2 2 2 2 3 6 4" xfId="1616" xr:uid="{00000000-0005-0000-0000-000098060000}"/>
    <cellStyle name="Comma 2 2 2 2 2 3 7" xfId="1617" xr:uid="{00000000-0005-0000-0000-000099060000}"/>
    <cellStyle name="Comma 2 2 2 2 2 3 8" xfId="1618" xr:uid="{00000000-0005-0000-0000-00009A060000}"/>
    <cellStyle name="Comma 2 2 2 2 2 3 9" xfId="1619" xr:uid="{00000000-0005-0000-0000-00009B060000}"/>
    <cellStyle name="Comma 2 2 2 2 2 4" xfId="1620" xr:uid="{00000000-0005-0000-0000-00009C060000}"/>
    <cellStyle name="Comma 2 2 2 2 2 4 2" xfId="1621" xr:uid="{00000000-0005-0000-0000-00009D060000}"/>
    <cellStyle name="Comma 2 2 2 2 2 4 3" xfId="1622" xr:uid="{00000000-0005-0000-0000-00009E060000}"/>
    <cellStyle name="Comma 2 2 2 2 2 4 3 2" xfId="1623" xr:uid="{00000000-0005-0000-0000-00009F060000}"/>
    <cellStyle name="Comma 2 2 2 2 2 4 3 2 2" xfId="1624" xr:uid="{00000000-0005-0000-0000-0000A0060000}"/>
    <cellStyle name="Comma 2 2 2 2 2 4 3 2 3" xfId="1625" xr:uid="{00000000-0005-0000-0000-0000A1060000}"/>
    <cellStyle name="Comma 2 2 2 2 2 4 3 2 4" xfId="1626" xr:uid="{00000000-0005-0000-0000-0000A2060000}"/>
    <cellStyle name="Comma 2 2 2 2 2 4 3 3" xfId="1627" xr:uid="{00000000-0005-0000-0000-0000A3060000}"/>
    <cellStyle name="Comma 2 2 2 2 2 4 3 4" xfId="1628" xr:uid="{00000000-0005-0000-0000-0000A4060000}"/>
    <cellStyle name="Comma 2 2 2 2 2 4 3 5" xfId="1629" xr:uid="{00000000-0005-0000-0000-0000A5060000}"/>
    <cellStyle name="Comma 2 2 2 2 2 4 4" xfId="1630" xr:uid="{00000000-0005-0000-0000-0000A6060000}"/>
    <cellStyle name="Comma 2 2 2 2 2 4 4 2" xfId="1631" xr:uid="{00000000-0005-0000-0000-0000A7060000}"/>
    <cellStyle name="Comma 2 2 2 2 2 4 4 3" xfId="1632" xr:uid="{00000000-0005-0000-0000-0000A8060000}"/>
    <cellStyle name="Comma 2 2 2 2 2 4 4 4" xfId="1633" xr:uid="{00000000-0005-0000-0000-0000A9060000}"/>
    <cellStyle name="Comma 2 2 2 2 2 4 5" xfId="1634" xr:uid="{00000000-0005-0000-0000-0000AA060000}"/>
    <cellStyle name="Comma 2 2 2 2 2 4 6" xfId="1635" xr:uid="{00000000-0005-0000-0000-0000AB060000}"/>
    <cellStyle name="Comma 2 2 2 2 2 4 7" xfId="1636" xr:uid="{00000000-0005-0000-0000-0000AC060000}"/>
    <cellStyle name="Comma 2 2 2 2 2 5" xfId="1637" xr:uid="{00000000-0005-0000-0000-0000AD060000}"/>
    <cellStyle name="Comma 2 2 2 2 2 5 2" xfId="1638" xr:uid="{00000000-0005-0000-0000-0000AE060000}"/>
    <cellStyle name="Comma 2 2 2 2 2 5 3" xfId="1639" xr:uid="{00000000-0005-0000-0000-0000AF060000}"/>
    <cellStyle name="Comma 2 2 2 2 2 5 3 2" xfId="1640" xr:uid="{00000000-0005-0000-0000-0000B0060000}"/>
    <cellStyle name="Comma 2 2 2 2 2 5 3 2 2" xfId="1641" xr:uid="{00000000-0005-0000-0000-0000B1060000}"/>
    <cellStyle name="Comma 2 2 2 2 2 5 3 2 3" xfId="1642" xr:uid="{00000000-0005-0000-0000-0000B2060000}"/>
    <cellStyle name="Comma 2 2 2 2 2 5 3 2 4" xfId="1643" xr:uid="{00000000-0005-0000-0000-0000B3060000}"/>
    <cellStyle name="Comma 2 2 2 2 2 5 3 3" xfId="1644" xr:uid="{00000000-0005-0000-0000-0000B4060000}"/>
    <cellStyle name="Comma 2 2 2 2 2 5 3 4" xfId="1645" xr:uid="{00000000-0005-0000-0000-0000B5060000}"/>
    <cellStyle name="Comma 2 2 2 2 2 5 3 5" xfId="1646" xr:uid="{00000000-0005-0000-0000-0000B6060000}"/>
    <cellStyle name="Comma 2 2 2 2 2 5 4" xfId="1647" xr:uid="{00000000-0005-0000-0000-0000B7060000}"/>
    <cellStyle name="Comma 2 2 2 2 2 5 4 2" xfId="1648" xr:uid="{00000000-0005-0000-0000-0000B8060000}"/>
    <cellStyle name="Comma 2 2 2 2 2 5 4 3" xfId="1649" xr:uid="{00000000-0005-0000-0000-0000B9060000}"/>
    <cellStyle name="Comma 2 2 2 2 2 5 4 4" xfId="1650" xr:uid="{00000000-0005-0000-0000-0000BA060000}"/>
    <cellStyle name="Comma 2 2 2 2 2 5 5" xfId="1651" xr:uid="{00000000-0005-0000-0000-0000BB060000}"/>
    <cellStyle name="Comma 2 2 2 2 2 5 6" xfId="1652" xr:uid="{00000000-0005-0000-0000-0000BC060000}"/>
    <cellStyle name="Comma 2 2 2 2 2 5 7" xfId="1653" xr:uid="{00000000-0005-0000-0000-0000BD060000}"/>
    <cellStyle name="Comma 2 2 2 2 2 6" xfId="1654" xr:uid="{00000000-0005-0000-0000-0000BE060000}"/>
    <cellStyle name="Comma 2 2 2 2 2 7" xfId="1655" xr:uid="{00000000-0005-0000-0000-0000BF060000}"/>
    <cellStyle name="Comma 2 2 2 2 2 8" xfId="1656" xr:uid="{00000000-0005-0000-0000-0000C0060000}"/>
    <cellStyle name="Comma 2 2 2 2 2 9" xfId="1657" xr:uid="{00000000-0005-0000-0000-0000C1060000}"/>
    <cellStyle name="Comma 2 2 2 2 20" xfId="1658" xr:uid="{00000000-0005-0000-0000-0000C2060000}"/>
    <cellStyle name="Comma 2 2 2 2 3" xfId="1659" xr:uid="{00000000-0005-0000-0000-0000C3060000}"/>
    <cellStyle name="Comma 2 2 2 2 3 10" xfId="1660" xr:uid="{00000000-0005-0000-0000-0000C4060000}"/>
    <cellStyle name="Comma 2 2 2 2 3 11" xfId="1661" xr:uid="{00000000-0005-0000-0000-0000C5060000}"/>
    <cellStyle name="Comma 2 2 2 2 3 2" xfId="1662" xr:uid="{00000000-0005-0000-0000-0000C6060000}"/>
    <cellStyle name="Comma 2 2 2 2 3 2 2" xfId="1663" xr:uid="{00000000-0005-0000-0000-0000C7060000}"/>
    <cellStyle name="Comma 2 2 2 2 3 2 2 2" xfId="1664" xr:uid="{00000000-0005-0000-0000-0000C8060000}"/>
    <cellStyle name="Comma 2 2 2 2 3 2 2 2 2" xfId="1665" xr:uid="{00000000-0005-0000-0000-0000C9060000}"/>
    <cellStyle name="Comma 2 2 2 2 3 2 2 2 2 2" xfId="1666" xr:uid="{00000000-0005-0000-0000-0000CA060000}"/>
    <cellStyle name="Comma 2 2 2 2 3 2 2 2 2 3" xfId="1667" xr:uid="{00000000-0005-0000-0000-0000CB060000}"/>
    <cellStyle name="Comma 2 2 2 2 3 2 2 2 2 4" xfId="1668" xr:uid="{00000000-0005-0000-0000-0000CC060000}"/>
    <cellStyle name="Comma 2 2 2 2 3 2 2 2 3" xfId="1669" xr:uid="{00000000-0005-0000-0000-0000CD060000}"/>
    <cellStyle name="Comma 2 2 2 2 3 2 2 2 4" xfId="1670" xr:uid="{00000000-0005-0000-0000-0000CE060000}"/>
    <cellStyle name="Comma 2 2 2 2 3 2 2 2 5" xfId="1671" xr:uid="{00000000-0005-0000-0000-0000CF060000}"/>
    <cellStyle name="Comma 2 2 2 2 3 2 2 3" xfId="1672" xr:uid="{00000000-0005-0000-0000-0000D0060000}"/>
    <cellStyle name="Comma 2 2 2 2 3 2 2 3 2" xfId="1673" xr:uid="{00000000-0005-0000-0000-0000D1060000}"/>
    <cellStyle name="Comma 2 2 2 2 3 2 2 3 3" xfId="1674" xr:uid="{00000000-0005-0000-0000-0000D2060000}"/>
    <cellStyle name="Comma 2 2 2 2 3 2 2 3 4" xfId="1675" xr:uid="{00000000-0005-0000-0000-0000D3060000}"/>
    <cellStyle name="Comma 2 2 2 2 3 2 2 4" xfId="1676" xr:uid="{00000000-0005-0000-0000-0000D4060000}"/>
    <cellStyle name="Comma 2 2 2 2 3 2 2 4 2" xfId="1677" xr:uid="{00000000-0005-0000-0000-0000D5060000}"/>
    <cellStyle name="Comma 2 2 2 2 3 2 2 4 3" xfId="1678" xr:uid="{00000000-0005-0000-0000-0000D6060000}"/>
    <cellStyle name="Comma 2 2 2 2 3 2 2 4 4" xfId="1679" xr:uid="{00000000-0005-0000-0000-0000D7060000}"/>
    <cellStyle name="Comma 2 2 2 2 3 2 2 5" xfId="1680" xr:uid="{00000000-0005-0000-0000-0000D8060000}"/>
    <cellStyle name="Comma 2 2 2 2 3 2 2 6" xfId="1681" xr:uid="{00000000-0005-0000-0000-0000D9060000}"/>
    <cellStyle name="Comma 2 2 2 2 3 2 2 7" xfId="1682" xr:uid="{00000000-0005-0000-0000-0000DA060000}"/>
    <cellStyle name="Comma 2 2 2 2 3 2 3" xfId="1683" xr:uid="{00000000-0005-0000-0000-0000DB060000}"/>
    <cellStyle name="Comma 2 2 2 2 3 2 3 2" xfId="1684" xr:uid="{00000000-0005-0000-0000-0000DC060000}"/>
    <cellStyle name="Comma 2 2 2 2 3 2 3 2 2" xfId="1685" xr:uid="{00000000-0005-0000-0000-0000DD060000}"/>
    <cellStyle name="Comma 2 2 2 2 3 2 3 2 2 2" xfId="1686" xr:uid="{00000000-0005-0000-0000-0000DE060000}"/>
    <cellStyle name="Comma 2 2 2 2 3 2 3 2 2 3" xfId="1687" xr:uid="{00000000-0005-0000-0000-0000DF060000}"/>
    <cellStyle name="Comma 2 2 2 2 3 2 3 2 2 4" xfId="1688" xr:uid="{00000000-0005-0000-0000-0000E0060000}"/>
    <cellStyle name="Comma 2 2 2 2 3 2 3 2 3" xfId="1689" xr:uid="{00000000-0005-0000-0000-0000E1060000}"/>
    <cellStyle name="Comma 2 2 2 2 3 2 3 2 4" xfId="1690" xr:uid="{00000000-0005-0000-0000-0000E2060000}"/>
    <cellStyle name="Comma 2 2 2 2 3 2 3 2 5" xfId="1691" xr:uid="{00000000-0005-0000-0000-0000E3060000}"/>
    <cellStyle name="Comma 2 2 2 2 3 2 3 3" xfId="1692" xr:uid="{00000000-0005-0000-0000-0000E4060000}"/>
    <cellStyle name="Comma 2 2 2 2 3 2 3 3 2" xfId="1693" xr:uid="{00000000-0005-0000-0000-0000E5060000}"/>
    <cellStyle name="Comma 2 2 2 2 3 2 3 3 3" xfId="1694" xr:uid="{00000000-0005-0000-0000-0000E6060000}"/>
    <cellStyle name="Comma 2 2 2 2 3 2 3 3 4" xfId="1695" xr:uid="{00000000-0005-0000-0000-0000E7060000}"/>
    <cellStyle name="Comma 2 2 2 2 3 2 3 4" xfId="1696" xr:uid="{00000000-0005-0000-0000-0000E8060000}"/>
    <cellStyle name="Comma 2 2 2 2 3 2 3 4 2" xfId="1697" xr:uid="{00000000-0005-0000-0000-0000E9060000}"/>
    <cellStyle name="Comma 2 2 2 2 3 2 3 4 3" xfId="1698" xr:uid="{00000000-0005-0000-0000-0000EA060000}"/>
    <cellStyle name="Comma 2 2 2 2 3 2 3 4 4" xfId="1699" xr:uid="{00000000-0005-0000-0000-0000EB060000}"/>
    <cellStyle name="Comma 2 2 2 2 3 2 3 5" xfId="1700" xr:uid="{00000000-0005-0000-0000-0000EC060000}"/>
    <cellStyle name="Comma 2 2 2 2 3 2 3 6" xfId="1701" xr:uid="{00000000-0005-0000-0000-0000ED060000}"/>
    <cellStyle name="Comma 2 2 2 2 3 2 3 7" xfId="1702" xr:uid="{00000000-0005-0000-0000-0000EE060000}"/>
    <cellStyle name="Comma 2 2 2 2 3 2 4" xfId="1703" xr:uid="{00000000-0005-0000-0000-0000EF060000}"/>
    <cellStyle name="Comma 2 2 2 2 3 2 4 2" xfId="1704" xr:uid="{00000000-0005-0000-0000-0000F0060000}"/>
    <cellStyle name="Comma 2 2 2 2 3 2 4 2 2" xfId="1705" xr:uid="{00000000-0005-0000-0000-0000F1060000}"/>
    <cellStyle name="Comma 2 2 2 2 3 2 4 2 3" xfId="1706" xr:uid="{00000000-0005-0000-0000-0000F2060000}"/>
    <cellStyle name="Comma 2 2 2 2 3 2 4 2 4" xfId="1707" xr:uid="{00000000-0005-0000-0000-0000F3060000}"/>
    <cellStyle name="Comma 2 2 2 2 3 2 4 3" xfId="1708" xr:uid="{00000000-0005-0000-0000-0000F4060000}"/>
    <cellStyle name="Comma 2 2 2 2 3 2 4 3 2" xfId="1709" xr:uid="{00000000-0005-0000-0000-0000F5060000}"/>
    <cellStyle name="Comma 2 2 2 2 3 2 4 3 3" xfId="1710" xr:uid="{00000000-0005-0000-0000-0000F6060000}"/>
    <cellStyle name="Comma 2 2 2 2 3 2 4 3 4" xfId="1711" xr:uid="{00000000-0005-0000-0000-0000F7060000}"/>
    <cellStyle name="Comma 2 2 2 2 3 2 4 4" xfId="1712" xr:uid="{00000000-0005-0000-0000-0000F8060000}"/>
    <cellStyle name="Comma 2 2 2 2 3 2 4 5" xfId="1713" xr:uid="{00000000-0005-0000-0000-0000F9060000}"/>
    <cellStyle name="Comma 2 2 2 2 3 2 4 6" xfId="1714" xr:uid="{00000000-0005-0000-0000-0000FA060000}"/>
    <cellStyle name="Comma 2 2 2 2 3 2 5" xfId="1715" xr:uid="{00000000-0005-0000-0000-0000FB060000}"/>
    <cellStyle name="Comma 2 2 2 2 3 2 6" xfId="1716" xr:uid="{00000000-0005-0000-0000-0000FC060000}"/>
    <cellStyle name="Comma 2 2 2 2 3 2 6 2" xfId="1717" xr:uid="{00000000-0005-0000-0000-0000FD060000}"/>
    <cellStyle name="Comma 2 2 2 2 3 2 6 3" xfId="1718" xr:uid="{00000000-0005-0000-0000-0000FE060000}"/>
    <cellStyle name="Comma 2 2 2 2 3 2 6 4" xfId="1719" xr:uid="{00000000-0005-0000-0000-0000FF060000}"/>
    <cellStyle name="Comma 2 2 2 2 3 2 7" xfId="1720" xr:uid="{00000000-0005-0000-0000-000000070000}"/>
    <cellStyle name="Comma 2 2 2 2 3 2 8" xfId="1721" xr:uid="{00000000-0005-0000-0000-000001070000}"/>
    <cellStyle name="Comma 2 2 2 2 3 2 9" xfId="1722" xr:uid="{00000000-0005-0000-0000-000002070000}"/>
    <cellStyle name="Comma 2 2 2 2 3 3" xfId="1723" xr:uid="{00000000-0005-0000-0000-000003070000}"/>
    <cellStyle name="Comma 2 2 2 2 3 3 2" xfId="1724" xr:uid="{00000000-0005-0000-0000-000004070000}"/>
    <cellStyle name="Comma 2 2 2 2 3 3 2 2" xfId="1725" xr:uid="{00000000-0005-0000-0000-000005070000}"/>
    <cellStyle name="Comma 2 2 2 2 3 3 2 2 2" xfId="1726" xr:uid="{00000000-0005-0000-0000-000006070000}"/>
    <cellStyle name="Comma 2 2 2 2 3 3 2 2 3" xfId="1727" xr:uid="{00000000-0005-0000-0000-000007070000}"/>
    <cellStyle name="Comma 2 2 2 2 3 3 2 2 4" xfId="1728" xr:uid="{00000000-0005-0000-0000-000008070000}"/>
    <cellStyle name="Comma 2 2 2 2 3 3 2 3" xfId="1729" xr:uid="{00000000-0005-0000-0000-000009070000}"/>
    <cellStyle name="Comma 2 2 2 2 3 3 2 4" xfId="1730" xr:uid="{00000000-0005-0000-0000-00000A070000}"/>
    <cellStyle name="Comma 2 2 2 2 3 3 2 5" xfId="1731" xr:uid="{00000000-0005-0000-0000-00000B070000}"/>
    <cellStyle name="Comma 2 2 2 2 3 3 3" xfId="1732" xr:uid="{00000000-0005-0000-0000-00000C070000}"/>
    <cellStyle name="Comma 2 2 2 2 3 3 4" xfId="1733" xr:uid="{00000000-0005-0000-0000-00000D070000}"/>
    <cellStyle name="Comma 2 2 2 2 3 3 4 2" xfId="1734" xr:uid="{00000000-0005-0000-0000-00000E070000}"/>
    <cellStyle name="Comma 2 2 2 2 3 3 4 3" xfId="1735" xr:uid="{00000000-0005-0000-0000-00000F070000}"/>
    <cellStyle name="Comma 2 2 2 2 3 3 4 4" xfId="1736" xr:uid="{00000000-0005-0000-0000-000010070000}"/>
    <cellStyle name="Comma 2 2 2 2 3 3 5" xfId="1737" xr:uid="{00000000-0005-0000-0000-000011070000}"/>
    <cellStyle name="Comma 2 2 2 2 3 3 6" xfId="1738" xr:uid="{00000000-0005-0000-0000-000012070000}"/>
    <cellStyle name="Comma 2 2 2 2 3 3 7" xfId="1739" xr:uid="{00000000-0005-0000-0000-000013070000}"/>
    <cellStyle name="Comma 2 2 2 2 3 4" xfId="1740" xr:uid="{00000000-0005-0000-0000-000014070000}"/>
    <cellStyle name="Comma 2 2 2 2 3 4 2" xfId="1741" xr:uid="{00000000-0005-0000-0000-000015070000}"/>
    <cellStyle name="Comma 2 2 2 2 3 4 2 2" xfId="1742" xr:uid="{00000000-0005-0000-0000-000016070000}"/>
    <cellStyle name="Comma 2 2 2 2 3 4 2 2 2" xfId="1743" xr:uid="{00000000-0005-0000-0000-000017070000}"/>
    <cellStyle name="Comma 2 2 2 2 3 4 2 2 3" xfId="1744" xr:uid="{00000000-0005-0000-0000-000018070000}"/>
    <cellStyle name="Comma 2 2 2 2 3 4 2 2 4" xfId="1745" xr:uid="{00000000-0005-0000-0000-000019070000}"/>
    <cellStyle name="Comma 2 2 2 2 3 4 2 3" xfId="1746" xr:uid="{00000000-0005-0000-0000-00001A070000}"/>
    <cellStyle name="Comma 2 2 2 2 3 4 2 4" xfId="1747" xr:uid="{00000000-0005-0000-0000-00001B070000}"/>
    <cellStyle name="Comma 2 2 2 2 3 4 2 5" xfId="1748" xr:uid="{00000000-0005-0000-0000-00001C070000}"/>
    <cellStyle name="Comma 2 2 2 2 3 4 3" xfId="1749" xr:uid="{00000000-0005-0000-0000-00001D070000}"/>
    <cellStyle name="Comma 2 2 2 2 3 4 4" xfId="1750" xr:uid="{00000000-0005-0000-0000-00001E070000}"/>
    <cellStyle name="Comma 2 2 2 2 3 4 4 2" xfId="1751" xr:uid="{00000000-0005-0000-0000-00001F070000}"/>
    <cellStyle name="Comma 2 2 2 2 3 4 4 3" xfId="1752" xr:uid="{00000000-0005-0000-0000-000020070000}"/>
    <cellStyle name="Comma 2 2 2 2 3 4 4 4" xfId="1753" xr:uid="{00000000-0005-0000-0000-000021070000}"/>
    <cellStyle name="Comma 2 2 2 2 3 4 5" xfId="1754" xr:uid="{00000000-0005-0000-0000-000022070000}"/>
    <cellStyle name="Comma 2 2 2 2 3 4 6" xfId="1755" xr:uid="{00000000-0005-0000-0000-000023070000}"/>
    <cellStyle name="Comma 2 2 2 2 3 4 7" xfId="1756" xr:uid="{00000000-0005-0000-0000-000024070000}"/>
    <cellStyle name="Comma 2 2 2 2 3 5" xfId="1757" xr:uid="{00000000-0005-0000-0000-000025070000}"/>
    <cellStyle name="Comma 2 2 2 2 3 6" xfId="1758" xr:uid="{00000000-0005-0000-0000-000026070000}"/>
    <cellStyle name="Comma 2 2 2 2 3 6 2" xfId="1759" xr:uid="{00000000-0005-0000-0000-000027070000}"/>
    <cellStyle name="Comma 2 2 2 2 3 6 2 2" xfId="1760" xr:uid="{00000000-0005-0000-0000-000028070000}"/>
    <cellStyle name="Comma 2 2 2 2 3 6 2 3" xfId="1761" xr:uid="{00000000-0005-0000-0000-000029070000}"/>
    <cellStyle name="Comma 2 2 2 2 3 6 2 4" xfId="1762" xr:uid="{00000000-0005-0000-0000-00002A070000}"/>
    <cellStyle name="Comma 2 2 2 2 3 6 3" xfId="1763" xr:uid="{00000000-0005-0000-0000-00002B070000}"/>
    <cellStyle name="Comma 2 2 2 2 3 6 4" xfId="1764" xr:uid="{00000000-0005-0000-0000-00002C070000}"/>
    <cellStyle name="Comma 2 2 2 2 3 6 5" xfId="1765" xr:uid="{00000000-0005-0000-0000-00002D070000}"/>
    <cellStyle name="Comma 2 2 2 2 3 7" xfId="1766" xr:uid="{00000000-0005-0000-0000-00002E070000}"/>
    <cellStyle name="Comma 2 2 2 2 3 7 2" xfId="1767" xr:uid="{00000000-0005-0000-0000-00002F070000}"/>
    <cellStyle name="Comma 2 2 2 2 3 7 3" xfId="1768" xr:uid="{00000000-0005-0000-0000-000030070000}"/>
    <cellStyle name="Comma 2 2 2 2 3 7 4" xfId="1769" xr:uid="{00000000-0005-0000-0000-000031070000}"/>
    <cellStyle name="Comma 2 2 2 2 3 8" xfId="1770" xr:uid="{00000000-0005-0000-0000-000032070000}"/>
    <cellStyle name="Comma 2 2 2 2 3 8 2" xfId="1771" xr:uid="{00000000-0005-0000-0000-000033070000}"/>
    <cellStyle name="Comma 2 2 2 2 3 8 3" xfId="1772" xr:uid="{00000000-0005-0000-0000-000034070000}"/>
    <cellStyle name="Comma 2 2 2 2 3 8 4" xfId="1773" xr:uid="{00000000-0005-0000-0000-000035070000}"/>
    <cellStyle name="Comma 2 2 2 2 3 9" xfId="1774" xr:uid="{00000000-0005-0000-0000-000036070000}"/>
    <cellStyle name="Comma 2 2 2 2 4" xfId="1775" xr:uid="{00000000-0005-0000-0000-000037070000}"/>
    <cellStyle name="Comma 2 2 2 2 4 2" xfId="1776" xr:uid="{00000000-0005-0000-0000-000038070000}"/>
    <cellStyle name="Comma 2 2 2 2 4 3" xfId="1777" xr:uid="{00000000-0005-0000-0000-000039070000}"/>
    <cellStyle name="Comma 2 2 2 2 4 3 2" xfId="1778" xr:uid="{00000000-0005-0000-0000-00003A070000}"/>
    <cellStyle name="Comma 2 2 2 2 4 3 3" xfId="1779" xr:uid="{00000000-0005-0000-0000-00003B070000}"/>
    <cellStyle name="Comma 2 2 2 2 4 3 4" xfId="1780" xr:uid="{00000000-0005-0000-0000-00003C070000}"/>
    <cellStyle name="Comma 2 2 2 2 5" xfId="1781" xr:uid="{00000000-0005-0000-0000-00003D070000}"/>
    <cellStyle name="Comma 2 2 2 2 5 10" xfId="1782" xr:uid="{00000000-0005-0000-0000-00003E070000}"/>
    <cellStyle name="Comma 2 2 2 2 5 11" xfId="1783" xr:uid="{00000000-0005-0000-0000-00003F070000}"/>
    <cellStyle name="Comma 2 2 2 2 5 2" xfId="1784" xr:uid="{00000000-0005-0000-0000-000040070000}"/>
    <cellStyle name="Comma 2 2 2 2 5 2 2" xfId="1785" xr:uid="{00000000-0005-0000-0000-000041070000}"/>
    <cellStyle name="Comma 2 2 2 2 5 2 2 2" xfId="1786" xr:uid="{00000000-0005-0000-0000-000042070000}"/>
    <cellStyle name="Comma 2 2 2 2 5 2 2 2 2" xfId="1787" xr:uid="{00000000-0005-0000-0000-000043070000}"/>
    <cellStyle name="Comma 2 2 2 2 5 2 2 2 2 2" xfId="1788" xr:uid="{00000000-0005-0000-0000-000044070000}"/>
    <cellStyle name="Comma 2 2 2 2 5 2 2 2 2 3" xfId="1789" xr:uid="{00000000-0005-0000-0000-000045070000}"/>
    <cellStyle name="Comma 2 2 2 2 5 2 2 2 2 4" xfId="1790" xr:uid="{00000000-0005-0000-0000-000046070000}"/>
    <cellStyle name="Comma 2 2 2 2 5 2 2 2 3" xfId="1791" xr:uid="{00000000-0005-0000-0000-000047070000}"/>
    <cellStyle name="Comma 2 2 2 2 5 2 2 2 4" xfId="1792" xr:uid="{00000000-0005-0000-0000-000048070000}"/>
    <cellStyle name="Comma 2 2 2 2 5 2 2 2 5" xfId="1793" xr:uid="{00000000-0005-0000-0000-000049070000}"/>
    <cellStyle name="Comma 2 2 2 2 5 2 2 3" xfId="1794" xr:uid="{00000000-0005-0000-0000-00004A070000}"/>
    <cellStyle name="Comma 2 2 2 2 5 2 2 3 2" xfId="1795" xr:uid="{00000000-0005-0000-0000-00004B070000}"/>
    <cellStyle name="Comma 2 2 2 2 5 2 2 3 3" xfId="1796" xr:uid="{00000000-0005-0000-0000-00004C070000}"/>
    <cellStyle name="Comma 2 2 2 2 5 2 2 3 4" xfId="1797" xr:uid="{00000000-0005-0000-0000-00004D070000}"/>
    <cellStyle name="Comma 2 2 2 2 5 2 2 4" xfId="1798" xr:uid="{00000000-0005-0000-0000-00004E070000}"/>
    <cellStyle name="Comma 2 2 2 2 5 2 2 5" xfId="1799" xr:uid="{00000000-0005-0000-0000-00004F070000}"/>
    <cellStyle name="Comma 2 2 2 2 5 2 2 6" xfId="1800" xr:uid="{00000000-0005-0000-0000-000050070000}"/>
    <cellStyle name="Comma 2 2 2 2 5 2 3" xfId="1801" xr:uid="{00000000-0005-0000-0000-000051070000}"/>
    <cellStyle name="Comma 2 2 2 2 5 2 3 2" xfId="1802" xr:uid="{00000000-0005-0000-0000-000052070000}"/>
    <cellStyle name="Comma 2 2 2 2 5 2 3 2 2" xfId="1803" xr:uid="{00000000-0005-0000-0000-000053070000}"/>
    <cellStyle name="Comma 2 2 2 2 5 2 3 2 2 2" xfId="1804" xr:uid="{00000000-0005-0000-0000-000054070000}"/>
    <cellStyle name="Comma 2 2 2 2 5 2 3 2 2 3" xfId="1805" xr:uid="{00000000-0005-0000-0000-000055070000}"/>
    <cellStyle name="Comma 2 2 2 2 5 2 3 2 2 4" xfId="1806" xr:uid="{00000000-0005-0000-0000-000056070000}"/>
    <cellStyle name="Comma 2 2 2 2 5 2 3 2 3" xfId="1807" xr:uid="{00000000-0005-0000-0000-000057070000}"/>
    <cellStyle name="Comma 2 2 2 2 5 2 3 2 4" xfId="1808" xr:uid="{00000000-0005-0000-0000-000058070000}"/>
    <cellStyle name="Comma 2 2 2 2 5 2 3 2 5" xfId="1809" xr:uid="{00000000-0005-0000-0000-000059070000}"/>
    <cellStyle name="Comma 2 2 2 2 5 2 3 3" xfId="1810" xr:uid="{00000000-0005-0000-0000-00005A070000}"/>
    <cellStyle name="Comma 2 2 2 2 5 2 3 3 2" xfId="1811" xr:uid="{00000000-0005-0000-0000-00005B070000}"/>
    <cellStyle name="Comma 2 2 2 2 5 2 3 3 3" xfId="1812" xr:uid="{00000000-0005-0000-0000-00005C070000}"/>
    <cellStyle name="Comma 2 2 2 2 5 2 3 3 4" xfId="1813" xr:uid="{00000000-0005-0000-0000-00005D070000}"/>
    <cellStyle name="Comma 2 2 2 2 5 2 3 4" xfId="1814" xr:uid="{00000000-0005-0000-0000-00005E070000}"/>
    <cellStyle name="Comma 2 2 2 2 5 2 3 5" xfId="1815" xr:uid="{00000000-0005-0000-0000-00005F070000}"/>
    <cellStyle name="Comma 2 2 2 2 5 2 3 6" xfId="1816" xr:uid="{00000000-0005-0000-0000-000060070000}"/>
    <cellStyle name="Comma 2 2 2 2 5 2 4" xfId="1817" xr:uid="{00000000-0005-0000-0000-000061070000}"/>
    <cellStyle name="Comma 2 2 2 2 5 2 4 2" xfId="1818" xr:uid="{00000000-0005-0000-0000-000062070000}"/>
    <cellStyle name="Comma 2 2 2 2 5 2 4 2 2" xfId="1819" xr:uid="{00000000-0005-0000-0000-000063070000}"/>
    <cellStyle name="Comma 2 2 2 2 5 2 4 2 3" xfId="1820" xr:uid="{00000000-0005-0000-0000-000064070000}"/>
    <cellStyle name="Comma 2 2 2 2 5 2 4 2 4" xfId="1821" xr:uid="{00000000-0005-0000-0000-000065070000}"/>
    <cellStyle name="Comma 2 2 2 2 5 2 4 3" xfId="1822" xr:uid="{00000000-0005-0000-0000-000066070000}"/>
    <cellStyle name="Comma 2 2 2 2 5 2 4 4" xfId="1823" xr:uid="{00000000-0005-0000-0000-000067070000}"/>
    <cellStyle name="Comma 2 2 2 2 5 2 4 5" xfId="1824" xr:uid="{00000000-0005-0000-0000-000068070000}"/>
    <cellStyle name="Comma 2 2 2 2 5 2 5" xfId="1825" xr:uid="{00000000-0005-0000-0000-000069070000}"/>
    <cellStyle name="Comma 2 2 2 2 5 2 5 2" xfId="1826" xr:uid="{00000000-0005-0000-0000-00006A070000}"/>
    <cellStyle name="Comma 2 2 2 2 5 2 5 3" xfId="1827" xr:uid="{00000000-0005-0000-0000-00006B070000}"/>
    <cellStyle name="Comma 2 2 2 2 5 2 5 4" xfId="1828" xr:uid="{00000000-0005-0000-0000-00006C070000}"/>
    <cellStyle name="Comma 2 2 2 2 5 2 6" xfId="1829" xr:uid="{00000000-0005-0000-0000-00006D070000}"/>
    <cellStyle name="Comma 2 2 2 2 5 2 7" xfId="1830" xr:uid="{00000000-0005-0000-0000-00006E070000}"/>
    <cellStyle name="Comma 2 2 2 2 5 2 8" xfId="1831" xr:uid="{00000000-0005-0000-0000-00006F070000}"/>
    <cellStyle name="Comma 2 2 2 2 5 3" xfId="1832" xr:uid="{00000000-0005-0000-0000-000070070000}"/>
    <cellStyle name="Comma 2 2 2 2 5 3 2" xfId="1833" xr:uid="{00000000-0005-0000-0000-000071070000}"/>
    <cellStyle name="Comma 2 2 2 2 5 3 2 2" xfId="1834" xr:uid="{00000000-0005-0000-0000-000072070000}"/>
    <cellStyle name="Comma 2 2 2 2 5 3 2 2 2" xfId="1835" xr:uid="{00000000-0005-0000-0000-000073070000}"/>
    <cellStyle name="Comma 2 2 2 2 5 3 2 2 3" xfId="1836" xr:uid="{00000000-0005-0000-0000-000074070000}"/>
    <cellStyle name="Comma 2 2 2 2 5 3 2 2 4" xfId="1837" xr:uid="{00000000-0005-0000-0000-000075070000}"/>
    <cellStyle name="Comma 2 2 2 2 5 3 2 3" xfId="1838" xr:uid="{00000000-0005-0000-0000-000076070000}"/>
    <cellStyle name="Comma 2 2 2 2 5 3 2 4" xfId="1839" xr:uid="{00000000-0005-0000-0000-000077070000}"/>
    <cellStyle name="Comma 2 2 2 2 5 3 2 5" xfId="1840" xr:uid="{00000000-0005-0000-0000-000078070000}"/>
    <cellStyle name="Comma 2 2 2 2 5 3 3" xfId="1841" xr:uid="{00000000-0005-0000-0000-000079070000}"/>
    <cellStyle name="Comma 2 2 2 2 5 3 3 2" xfId="1842" xr:uid="{00000000-0005-0000-0000-00007A070000}"/>
    <cellStyle name="Comma 2 2 2 2 5 3 3 3" xfId="1843" xr:uid="{00000000-0005-0000-0000-00007B070000}"/>
    <cellStyle name="Comma 2 2 2 2 5 3 3 4" xfId="1844" xr:uid="{00000000-0005-0000-0000-00007C070000}"/>
    <cellStyle name="Comma 2 2 2 2 5 3 4" xfId="1845" xr:uid="{00000000-0005-0000-0000-00007D070000}"/>
    <cellStyle name="Comma 2 2 2 2 5 3 5" xfId="1846" xr:uid="{00000000-0005-0000-0000-00007E070000}"/>
    <cellStyle name="Comma 2 2 2 2 5 3 6" xfId="1847" xr:uid="{00000000-0005-0000-0000-00007F070000}"/>
    <cellStyle name="Comma 2 2 2 2 5 4" xfId="1848" xr:uid="{00000000-0005-0000-0000-000080070000}"/>
    <cellStyle name="Comma 2 2 2 2 5 4 2" xfId="1849" xr:uid="{00000000-0005-0000-0000-000081070000}"/>
    <cellStyle name="Comma 2 2 2 2 5 4 2 2" xfId="1850" xr:uid="{00000000-0005-0000-0000-000082070000}"/>
    <cellStyle name="Comma 2 2 2 2 5 4 2 2 2" xfId="1851" xr:uid="{00000000-0005-0000-0000-000083070000}"/>
    <cellStyle name="Comma 2 2 2 2 5 4 2 2 3" xfId="1852" xr:uid="{00000000-0005-0000-0000-000084070000}"/>
    <cellStyle name="Comma 2 2 2 2 5 4 2 2 4" xfId="1853" xr:uid="{00000000-0005-0000-0000-000085070000}"/>
    <cellStyle name="Comma 2 2 2 2 5 4 2 3" xfId="1854" xr:uid="{00000000-0005-0000-0000-000086070000}"/>
    <cellStyle name="Comma 2 2 2 2 5 4 2 4" xfId="1855" xr:uid="{00000000-0005-0000-0000-000087070000}"/>
    <cellStyle name="Comma 2 2 2 2 5 4 2 5" xfId="1856" xr:uid="{00000000-0005-0000-0000-000088070000}"/>
    <cellStyle name="Comma 2 2 2 2 5 4 3" xfId="1857" xr:uid="{00000000-0005-0000-0000-000089070000}"/>
    <cellStyle name="Comma 2 2 2 2 5 4 3 2" xfId="1858" xr:uid="{00000000-0005-0000-0000-00008A070000}"/>
    <cellStyle name="Comma 2 2 2 2 5 4 3 3" xfId="1859" xr:uid="{00000000-0005-0000-0000-00008B070000}"/>
    <cellStyle name="Comma 2 2 2 2 5 4 3 4" xfId="1860" xr:uid="{00000000-0005-0000-0000-00008C070000}"/>
    <cellStyle name="Comma 2 2 2 2 5 4 4" xfId="1861" xr:uid="{00000000-0005-0000-0000-00008D070000}"/>
    <cellStyle name="Comma 2 2 2 2 5 4 5" xfId="1862" xr:uid="{00000000-0005-0000-0000-00008E070000}"/>
    <cellStyle name="Comma 2 2 2 2 5 4 6" xfId="1863" xr:uid="{00000000-0005-0000-0000-00008F070000}"/>
    <cellStyle name="Comma 2 2 2 2 5 5" xfId="1864" xr:uid="{00000000-0005-0000-0000-000090070000}"/>
    <cellStyle name="Comma 2 2 2 2 5 6" xfId="1865" xr:uid="{00000000-0005-0000-0000-000091070000}"/>
    <cellStyle name="Comma 2 2 2 2 5 6 2" xfId="1866" xr:uid="{00000000-0005-0000-0000-000092070000}"/>
    <cellStyle name="Comma 2 2 2 2 5 6 2 2" xfId="1867" xr:uid="{00000000-0005-0000-0000-000093070000}"/>
    <cellStyle name="Comma 2 2 2 2 5 6 2 3" xfId="1868" xr:uid="{00000000-0005-0000-0000-000094070000}"/>
    <cellStyle name="Comma 2 2 2 2 5 6 2 4" xfId="1869" xr:uid="{00000000-0005-0000-0000-000095070000}"/>
    <cellStyle name="Comma 2 2 2 2 5 6 3" xfId="1870" xr:uid="{00000000-0005-0000-0000-000096070000}"/>
    <cellStyle name="Comma 2 2 2 2 5 6 4" xfId="1871" xr:uid="{00000000-0005-0000-0000-000097070000}"/>
    <cellStyle name="Comma 2 2 2 2 5 6 5" xfId="1872" xr:uid="{00000000-0005-0000-0000-000098070000}"/>
    <cellStyle name="Comma 2 2 2 2 5 7" xfId="1873" xr:uid="{00000000-0005-0000-0000-000099070000}"/>
    <cellStyle name="Comma 2 2 2 2 5 7 2" xfId="1874" xr:uid="{00000000-0005-0000-0000-00009A070000}"/>
    <cellStyle name="Comma 2 2 2 2 5 7 3" xfId="1875" xr:uid="{00000000-0005-0000-0000-00009B070000}"/>
    <cellStyle name="Comma 2 2 2 2 5 7 4" xfId="1876" xr:uid="{00000000-0005-0000-0000-00009C070000}"/>
    <cellStyle name="Comma 2 2 2 2 5 8" xfId="1877" xr:uid="{00000000-0005-0000-0000-00009D070000}"/>
    <cellStyle name="Comma 2 2 2 2 5 8 2" xfId="1878" xr:uid="{00000000-0005-0000-0000-00009E070000}"/>
    <cellStyle name="Comma 2 2 2 2 5 8 3" xfId="1879" xr:uid="{00000000-0005-0000-0000-00009F070000}"/>
    <cellStyle name="Comma 2 2 2 2 5 8 4" xfId="1880" xr:uid="{00000000-0005-0000-0000-0000A0070000}"/>
    <cellStyle name="Comma 2 2 2 2 5 9" xfId="1881" xr:uid="{00000000-0005-0000-0000-0000A1070000}"/>
    <cellStyle name="Comma 2 2 2 2 6" xfId="1882" xr:uid="{00000000-0005-0000-0000-0000A2070000}"/>
    <cellStyle name="Comma 2 2 2 2 6 10" xfId="1883" xr:uid="{00000000-0005-0000-0000-0000A3070000}"/>
    <cellStyle name="Comma 2 2 2 2 6 2" xfId="1884" xr:uid="{00000000-0005-0000-0000-0000A4070000}"/>
    <cellStyle name="Comma 2 2 2 2 6 2 2" xfId="1885" xr:uid="{00000000-0005-0000-0000-0000A5070000}"/>
    <cellStyle name="Comma 2 2 2 2 6 2 2 2" xfId="1886" xr:uid="{00000000-0005-0000-0000-0000A6070000}"/>
    <cellStyle name="Comma 2 2 2 2 6 2 2 2 2" xfId="1887" xr:uid="{00000000-0005-0000-0000-0000A7070000}"/>
    <cellStyle name="Comma 2 2 2 2 6 2 2 2 3" xfId="1888" xr:uid="{00000000-0005-0000-0000-0000A8070000}"/>
    <cellStyle name="Comma 2 2 2 2 6 2 2 2 4" xfId="1889" xr:uid="{00000000-0005-0000-0000-0000A9070000}"/>
    <cellStyle name="Comma 2 2 2 2 6 2 2 3" xfId="1890" xr:uid="{00000000-0005-0000-0000-0000AA070000}"/>
    <cellStyle name="Comma 2 2 2 2 6 2 2 4" xfId="1891" xr:uid="{00000000-0005-0000-0000-0000AB070000}"/>
    <cellStyle name="Comma 2 2 2 2 6 2 2 5" xfId="1892" xr:uid="{00000000-0005-0000-0000-0000AC070000}"/>
    <cellStyle name="Comma 2 2 2 2 6 2 3" xfId="1893" xr:uid="{00000000-0005-0000-0000-0000AD070000}"/>
    <cellStyle name="Comma 2 2 2 2 6 2 3 2" xfId="1894" xr:uid="{00000000-0005-0000-0000-0000AE070000}"/>
    <cellStyle name="Comma 2 2 2 2 6 2 3 3" xfId="1895" xr:uid="{00000000-0005-0000-0000-0000AF070000}"/>
    <cellStyle name="Comma 2 2 2 2 6 2 3 4" xfId="1896" xr:uid="{00000000-0005-0000-0000-0000B0070000}"/>
    <cellStyle name="Comma 2 2 2 2 6 2 4" xfId="1897" xr:uid="{00000000-0005-0000-0000-0000B1070000}"/>
    <cellStyle name="Comma 2 2 2 2 6 2 5" xfId="1898" xr:uid="{00000000-0005-0000-0000-0000B2070000}"/>
    <cellStyle name="Comma 2 2 2 2 6 2 6" xfId="1899" xr:uid="{00000000-0005-0000-0000-0000B3070000}"/>
    <cellStyle name="Comma 2 2 2 2 6 3" xfId="1900" xr:uid="{00000000-0005-0000-0000-0000B4070000}"/>
    <cellStyle name="Comma 2 2 2 2 6 3 2" xfId="1901" xr:uid="{00000000-0005-0000-0000-0000B5070000}"/>
    <cellStyle name="Comma 2 2 2 2 6 3 2 2" xfId="1902" xr:uid="{00000000-0005-0000-0000-0000B6070000}"/>
    <cellStyle name="Comma 2 2 2 2 6 3 2 2 2" xfId="1903" xr:uid="{00000000-0005-0000-0000-0000B7070000}"/>
    <cellStyle name="Comma 2 2 2 2 6 3 2 2 3" xfId="1904" xr:uid="{00000000-0005-0000-0000-0000B8070000}"/>
    <cellStyle name="Comma 2 2 2 2 6 3 2 2 4" xfId="1905" xr:uid="{00000000-0005-0000-0000-0000B9070000}"/>
    <cellStyle name="Comma 2 2 2 2 6 3 2 3" xfId="1906" xr:uid="{00000000-0005-0000-0000-0000BA070000}"/>
    <cellStyle name="Comma 2 2 2 2 6 3 2 4" xfId="1907" xr:uid="{00000000-0005-0000-0000-0000BB070000}"/>
    <cellStyle name="Comma 2 2 2 2 6 3 2 5" xfId="1908" xr:uid="{00000000-0005-0000-0000-0000BC070000}"/>
    <cellStyle name="Comma 2 2 2 2 6 3 3" xfId="1909" xr:uid="{00000000-0005-0000-0000-0000BD070000}"/>
    <cellStyle name="Comma 2 2 2 2 6 3 3 2" xfId="1910" xr:uid="{00000000-0005-0000-0000-0000BE070000}"/>
    <cellStyle name="Comma 2 2 2 2 6 3 3 3" xfId="1911" xr:uid="{00000000-0005-0000-0000-0000BF070000}"/>
    <cellStyle name="Comma 2 2 2 2 6 3 3 4" xfId="1912" xr:uid="{00000000-0005-0000-0000-0000C0070000}"/>
    <cellStyle name="Comma 2 2 2 2 6 3 4" xfId="1913" xr:uid="{00000000-0005-0000-0000-0000C1070000}"/>
    <cellStyle name="Comma 2 2 2 2 6 3 5" xfId="1914" xr:uid="{00000000-0005-0000-0000-0000C2070000}"/>
    <cellStyle name="Comma 2 2 2 2 6 3 6" xfId="1915" xr:uid="{00000000-0005-0000-0000-0000C3070000}"/>
    <cellStyle name="Comma 2 2 2 2 6 4" xfId="1916" xr:uid="{00000000-0005-0000-0000-0000C4070000}"/>
    <cellStyle name="Comma 2 2 2 2 6 5" xfId="1917" xr:uid="{00000000-0005-0000-0000-0000C5070000}"/>
    <cellStyle name="Comma 2 2 2 2 6 5 2" xfId="1918" xr:uid="{00000000-0005-0000-0000-0000C6070000}"/>
    <cellStyle name="Comma 2 2 2 2 6 5 2 2" xfId="1919" xr:uid="{00000000-0005-0000-0000-0000C7070000}"/>
    <cellStyle name="Comma 2 2 2 2 6 5 2 3" xfId="1920" xr:uid="{00000000-0005-0000-0000-0000C8070000}"/>
    <cellStyle name="Comma 2 2 2 2 6 5 2 4" xfId="1921" xr:uid="{00000000-0005-0000-0000-0000C9070000}"/>
    <cellStyle name="Comma 2 2 2 2 6 5 3" xfId="1922" xr:uid="{00000000-0005-0000-0000-0000CA070000}"/>
    <cellStyle name="Comma 2 2 2 2 6 5 4" xfId="1923" xr:uid="{00000000-0005-0000-0000-0000CB070000}"/>
    <cellStyle name="Comma 2 2 2 2 6 5 5" xfId="1924" xr:uid="{00000000-0005-0000-0000-0000CC070000}"/>
    <cellStyle name="Comma 2 2 2 2 6 6" xfId="1925" xr:uid="{00000000-0005-0000-0000-0000CD070000}"/>
    <cellStyle name="Comma 2 2 2 2 6 6 2" xfId="1926" xr:uid="{00000000-0005-0000-0000-0000CE070000}"/>
    <cellStyle name="Comma 2 2 2 2 6 6 3" xfId="1927" xr:uid="{00000000-0005-0000-0000-0000CF070000}"/>
    <cellStyle name="Comma 2 2 2 2 6 6 4" xfId="1928" xr:uid="{00000000-0005-0000-0000-0000D0070000}"/>
    <cellStyle name="Comma 2 2 2 2 6 7" xfId="1929" xr:uid="{00000000-0005-0000-0000-0000D1070000}"/>
    <cellStyle name="Comma 2 2 2 2 6 7 2" xfId="1930" xr:uid="{00000000-0005-0000-0000-0000D2070000}"/>
    <cellStyle name="Comma 2 2 2 2 6 7 3" xfId="1931" xr:uid="{00000000-0005-0000-0000-0000D3070000}"/>
    <cellStyle name="Comma 2 2 2 2 6 7 4" xfId="1932" xr:uid="{00000000-0005-0000-0000-0000D4070000}"/>
    <cellStyle name="Comma 2 2 2 2 6 8" xfId="1933" xr:uid="{00000000-0005-0000-0000-0000D5070000}"/>
    <cellStyle name="Comma 2 2 2 2 6 9" xfId="1934" xr:uid="{00000000-0005-0000-0000-0000D6070000}"/>
    <cellStyle name="Comma 2 2 2 2 7" xfId="1935" xr:uid="{00000000-0005-0000-0000-0000D7070000}"/>
    <cellStyle name="Comma 2 2 2 2 7 10" xfId="1936" xr:uid="{00000000-0005-0000-0000-0000D8070000}"/>
    <cellStyle name="Comma 2 2 2 2 7 2" xfId="1937" xr:uid="{00000000-0005-0000-0000-0000D9070000}"/>
    <cellStyle name="Comma 2 2 2 2 7 2 2" xfId="1938" xr:uid="{00000000-0005-0000-0000-0000DA070000}"/>
    <cellStyle name="Comma 2 2 2 2 7 2 2 2" xfId="1939" xr:uid="{00000000-0005-0000-0000-0000DB070000}"/>
    <cellStyle name="Comma 2 2 2 2 7 2 2 2 2" xfId="1940" xr:uid="{00000000-0005-0000-0000-0000DC070000}"/>
    <cellStyle name="Comma 2 2 2 2 7 2 2 2 3" xfId="1941" xr:uid="{00000000-0005-0000-0000-0000DD070000}"/>
    <cellStyle name="Comma 2 2 2 2 7 2 2 2 4" xfId="1942" xr:uid="{00000000-0005-0000-0000-0000DE070000}"/>
    <cellStyle name="Comma 2 2 2 2 7 2 2 3" xfId="1943" xr:uid="{00000000-0005-0000-0000-0000DF070000}"/>
    <cellStyle name="Comma 2 2 2 2 7 2 2 4" xfId="1944" xr:uid="{00000000-0005-0000-0000-0000E0070000}"/>
    <cellStyle name="Comma 2 2 2 2 7 2 2 5" xfId="1945" xr:uid="{00000000-0005-0000-0000-0000E1070000}"/>
    <cellStyle name="Comma 2 2 2 2 7 2 3" xfId="1946" xr:uid="{00000000-0005-0000-0000-0000E2070000}"/>
    <cellStyle name="Comma 2 2 2 2 7 2 3 2" xfId="1947" xr:uid="{00000000-0005-0000-0000-0000E3070000}"/>
    <cellStyle name="Comma 2 2 2 2 7 2 3 3" xfId="1948" xr:uid="{00000000-0005-0000-0000-0000E4070000}"/>
    <cellStyle name="Comma 2 2 2 2 7 2 3 4" xfId="1949" xr:uid="{00000000-0005-0000-0000-0000E5070000}"/>
    <cellStyle name="Comma 2 2 2 2 7 2 4" xfId="1950" xr:uid="{00000000-0005-0000-0000-0000E6070000}"/>
    <cellStyle name="Comma 2 2 2 2 7 2 5" xfId="1951" xr:uid="{00000000-0005-0000-0000-0000E7070000}"/>
    <cellStyle name="Comma 2 2 2 2 7 2 6" xfId="1952" xr:uid="{00000000-0005-0000-0000-0000E8070000}"/>
    <cellStyle name="Comma 2 2 2 2 7 3" xfId="1953" xr:uid="{00000000-0005-0000-0000-0000E9070000}"/>
    <cellStyle name="Comma 2 2 2 2 7 3 2" xfId="1954" xr:uid="{00000000-0005-0000-0000-0000EA070000}"/>
    <cellStyle name="Comma 2 2 2 2 7 3 2 2" xfId="1955" xr:uid="{00000000-0005-0000-0000-0000EB070000}"/>
    <cellStyle name="Comma 2 2 2 2 7 3 2 2 2" xfId="1956" xr:uid="{00000000-0005-0000-0000-0000EC070000}"/>
    <cellStyle name="Comma 2 2 2 2 7 3 2 2 3" xfId="1957" xr:uid="{00000000-0005-0000-0000-0000ED070000}"/>
    <cellStyle name="Comma 2 2 2 2 7 3 2 2 4" xfId="1958" xr:uid="{00000000-0005-0000-0000-0000EE070000}"/>
    <cellStyle name="Comma 2 2 2 2 7 3 2 3" xfId="1959" xr:uid="{00000000-0005-0000-0000-0000EF070000}"/>
    <cellStyle name="Comma 2 2 2 2 7 3 2 4" xfId="1960" xr:uid="{00000000-0005-0000-0000-0000F0070000}"/>
    <cellStyle name="Comma 2 2 2 2 7 3 2 5" xfId="1961" xr:uid="{00000000-0005-0000-0000-0000F1070000}"/>
    <cellStyle name="Comma 2 2 2 2 7 3 3" xfId="1962" xr:uid="{00000000-0005-0000-0000-0000F2070000}"/>
    <cellStyle name="Comma 2 2 2 2 7 3 3 2" xfId="1963" xr:uid="{00000000-0005-0000-0000-0000F3070000}"/>
    <cellStyle name="Comma 2 2 2 2 7 3 3 3" xfId="1964" xr:uid="{00000000-0005-0000-0000-0000F4070000}"/>
    <cellStyle name="Comma 2 2 2 2 7 3 3 4" xfId="1965" xr:uid="{00000000-0005-0000-0000-0000F5070000}"/>
    <cellStyle name="Comma 2 2 2 2 7 3 4" xfId="1966" xr:uid="{00000000-0005-0000-0000-0000F6070000}"/>
    <cellStyle name="Comma 2 2 2 2 7 3 5" xfId="1967" xr:uid="{00000000-0005-0000-0000-0000F7070000}"/>
    <cellStyle name="Comma 2 2 2 2 7 3 6" xfId="1968" xr:uid="{00000000-0005-0000-0000-0000F8070000}"/>
    <cellStyle name="Comma 2 2 2 2 7 4" xfId="1969" xr:uid="{00000000-0005-0000-0000-0000F9070000}"/>
    <cellStyle name="Comma 2 2 2 2 7 5" xfId="1970" xr:uid="{00000000-0005-0000-0000-0000FA070000}"/>
    <cellStyle name="Comma 2 2 2 2 7 5 2" xfId="1971" xr:uid="{00000000-0005-0000-0000-0000FB070000}"/>
    <cellStyle name="Comma 2 2 2 2 7 5 2 2" xfId="1972" xr:uid="{00000000-0005-0000-0000-0000FC070000}"/>
    <cellStyle name="Comma 2 2 2 2 7 5 2 3" xfId="1973" xr:uid="{00000000-0005-0000-0000-0000FD070000}"/>
    <cellStyle name="Comma 2 2 2 2 7 5 2 4" xfId="1974" xr:uid="{00000000-0005-0000-0000-0000FE070000}"/>
    <cellStyle name="Comma 2 2 2 2 7 5 3" xfId="1975" xr:uid="{00000000-0005-0000-0000-0000FF070000}"/>
    <cellStyle name="Comma 2 2 2 2 7 5 4" xfId="1976" xr:uid="{00000000-0005-0000-0000-000000080000}"/>
    <cellStyle name="Comma 2 2 2 2 7 5 5" xfId="1977" xr:uid="{00000000-0005-0000-0000-000001080000}"/>
    <cellStyle name="Comma 2 2 2 2 7 6" xfId="1978" xr:uid="{00000000-0005-0000-0000-000002080000}"/>
    <cellStyle name="Comma 2 2 2 2 7 6 2" xfId="1979" xr:uid="{00000000-0005-0000-0000-000003080000}"/>
    <cellStyle name="Comma 2 2 2 2 7 6 3" xfId="1980" xr:uid="{00000000-0005-0000-0000-000004080000}"/>
    <cellStyle name="Comma 2 2 2 2 7 6 4" xfId="1981" xr:uid="{00000000-0005-0000-0000-000005080000}"/>
    <cellStyle name="Comma 2 2 2 2 7 7" xfId="1982" xr:uid="{00000000-0005-0000-0000-000006080000}"/>
    <cellStyle name="Comma 2 2 2 2 7 7 2" xfId="1983" xr:uid="{00000000-0005-0000-0000-000007080000}"/>
    <cellStyle name="Comma 2 2 2 2 7 7 3" xfId="1984" xr:uid="{00000000-0005-0000-0000-000008080000}"/>
    <cellStyle name="Comma 2 2 2 2 7 7 4" xfId="1985" xr:uid="{00000000-0005-0000-0000-000009080000}"/>
    <cellStyle name="Comma 2 2 2 2 7 8" xfId="1986" xr:uid="{00000000-0005-0000-0000-00000A080000}"/>
    <cellStyle name="Comma 2 2 2 2 7 9" xfId="1987" xr:uid="{00000000-0005-0000-0000-00000B080000}"/>
    <cellStyle name="Comma 2 2 2 2 8" xfId="1988" xr:uid="{00000000-0005-0000-0000-00000C080000}"/>
    <cellStyle name="Comma 2 2 2 2 8 2" xfId="1989" xr:uid="{00000000-0005-0000-0000-00000D080000}"/>
    <cellStyle name="Comma 2 2 2 2 8 3" xfId="1990" xr:uid="{00000000-0005-0000-0000-00000E080000}"/>
    <cellStyle name="Comma 2 2 2 2 8 3 2" xfId="1991" xr:uid="{00000000-0005-0000-0000-00000F080000}"/>
    <cellStyle name="Comma 2 2 2 2 8 3 2 2" xfId="1992" xr:uid="{00000000-0005-0000-0000-000010080000}"/>
    <cellStyle name="Comma 2 2 2 2 8 3 2 3" xfId="1993" xr:uid="{00000000-0005-0000-0000-000011080000}"/>
    <cellStyle name="Comma 2 2 2 2 8 3 2 4" xfId="1994" xr:uid="{00000000-0005-0000-0000-000012080000}"/>
    <cellStyle name="Comma 2 2 2 2 8 3 3" xfId="1995" xr:uid="{00000000-0005-0000-0000-000013080000}"/>
    <cellStyle name="Comma 2 2 2 2 8 3 4" xfId="1996" xr:uid="{00000000-0005-0000-0000-000014080000}"/>
    <cellStyle name="Comma 2 2 2 2 8 3 5" xfId="1997" xr:uid="{00000000-0005-0000-0000-000015080000}"/>
    <cellStyle name="Comma 2 2 2 2 8 4" xfId="1998" xr:uid="{00000000-0005-0000-0000-000016080000}"/>
    <cellStyle name="Comma 2 2 2 2 8 4 2" xfId="1999" xr:uid="{00000000-0005-0000-0000-000017080000}"/>
    <cellStyle name="Comma 2 2 2 2 8 4 3" xfId="2000" xr:uid="{00000000-0005-0000-0000-000018080000}"/>
    <cellStyle name="Comma 2 2 2 2 8 4 4" xfId="2001" xr:uid="{00000000-0005-0000-0000-000019080000}"/>
    <cellStyle name="Comma 2 2 2 2 8 5" xfId="2002" xr:uid="{00000000-0005-0000-0000-00001A080000}"/>
    <cellStyle name="Comma 2 2 2 2 8 5 2" xfId="2003" xr:uid="{00000000-0005-0000-0000-00001B080000}"/>
    <cellStyle name="Comma 2 2 2 2 8 5 3" xfId="2004" xr:uid="{00000000-0005-0000-0000-00001C080000}"/>
    <cellStyle name="Comma 2 2 2 2 8 5 4" xfId="2005" xr:uid="{00000000-0005-0000-0000-00001D080000}"/>
    <cellStyle name="Comma 2 2 2 2 8 6" xfId="2006" xr:uid="{00000000-0005-0000-0000-00001E080000}"/>
    <cellStyle name="Comma 2 2 2 2 8 7" xfId="2007" xr:uid="{00000000-0005-0000-0000-00001F080000}"/>
    <cellStyle name="Comma 2 2 2 2 8 8" xfId="2008" xr:uid="{00000000-0005-0000-0000-000020080000}"/>
    <cellStyle name="Comma 2 2 2 2 9" xfId="2009" xr:uid="{00000000-0005-0000-0000-000021080000}"/>
    <cellStyle name="Comma 2 2 2 2 9 2" xfId="2010" xr:uid="{00000000-0005-0000-0000-000022080000}"/>
    <cellStyle name="Comma 2 2 2 2 9 3" xfId="2011" xr:uid="{00000000-0005-0000-0000-000023080000}"/>
    <cellStyle name="Comma 2 2 2 2 9 3 2" xfId="2012" xr:uid="{00000000-0005-0000-0000-000024080000}"/>
    <cellStyle name="Comma 2 2 2 2 9 3 2 2" xfId="2013" xr:uid="{00000000-0005-0000-0000-000025080000}"/>
    <cellStyle name="Comma 2 2 2 2 9 3 2 3" xfId="2014" xr:uid="{00000000-0005-0000-0000-000026080000}"/>
    <cellStyle name="Comma 2 2 2 2 9 3 2 4" xfId="2015" xr:uid="{00000000-0005-0000-0000-000027080000}"/>
    <cellStyle name="Comma 2 2 2 2 9 3 3" xfId="2016" xr:uid="{00000000-0005-0000-0000-000028080000}"/>
    <cellStyle name="Comma 2 2 2 2 9 3 4" xfId="2017" xr:uid="{00000000-0005-0000-0000-000029080000}"/>
    <cellStyle name="Comma 2 2 2 2 9 3 5" xfId="2018" xr:uid="{00000000-0005-0000-0000-00002A080000}"/>
    <cellStyle name="Comma 2 2 2 2 9 4" xfId="2019" xr:uid="{00000000-0005-0000-0000-00002B080000}"/>
    <cellStyle name="Comma 2 2 2 2 9 4 2" xfId="2020" xr:uid="{00000000-0005-0000-0000-00002C080000}"/>
    <cellStyle name="Comma 2 2 2 2 9 4 3" xfId="2021" xr:uid="{00000000-0005-0000-0000-00002D080000}"/>
    <cellStyle name="Comma 2 2 2 2 9 4 4" xfId="2022" xr:uid="{00000000-0005-0000-0000-00002E080000}"/>
    <cellStyle name="Comma 2 2 2 2 9 5" xfId="2023" xr:uid="{00000000-0005-0000-0000-00002F080000}"/>
    <cellStyle name="Comma 2 2 2 2 9 5 2" xfId="2024" xr:uid="{00000000-0005-0000-0000-000030080000}"/>
    <cellStyle name="Comma 2 2 2 2 9 5 3" xfId="2025" xr:uid="{00000000-0005-0000-0000-000031080000}"/>
    <cellStyle name="Comma 2 2 2 2 9 5 4" xfId="2026" xr:uid="{00000000-0005-0000-0000-000032080000}"/>
    <cellStyle name="Comma 2 2 2 2 9 6" xfId="2027" xr:uid="{00000000-0005-0000-0000-000033080000}"/>
    <cellStyle name="Comma 2 2 2 2 9 7" xfId="2028" xr:uid="{00000000-0005-0000-0000-000034080000}"/>
    <cellStyle name="Comma 2 2 2 2 9 8" xfId="2029" xr:uid="{00000000-0005-0000-0000-000035080000}"/>
    <cellStyle name="Comma 2 2 2 20" xfId="2030" xr:uid="{00000000-0005-0000-0000-000036080000}"/>
    <cellStyle name="Comma 2 2 2 20 2" xfId="2031" xr:uid="{00000000-0005-0000-0000-000037080000}"/>
    <cellStyle name="Comma 2 2 2 20 3" xfId="2032" xr:uid="{00000000-0005-0000-0000-000038080000}"/>
    <cellStyle name="Comma 2 2 2 20 4" xfId="2033" xr:uid="{00000000-0005-0000-0000-000039080000}"/>
    <cellStyle name="Comma 2 2 2 21" xfId="2034" xr:uid="{00000000-0005-0000-0000-00003A080000}"/>
    <cellStyle name="Comma 2 2 2 22" xfId="2035" xr:uid="{00000000-0005-0000-0000-00003B080000}"/>
    <cellStyle name="Comma 2 2 2 23" xfId="2036" xr:uid="{00000000-0005-0000-0000-00003C080000}"/>
    <cellStyle name="Comma 2 2 2 24" xfId="28657" xr:uid="{11149A8C-7C24-4DDD-A86A-0F9E074230FE}"/>
    <cellStyle name="Comma 2 2 2 3" xfId="2037" xr:uid="{00000000-0005-0000-0000-00003D080000}"/>
    <cellStyle name="Comma 2 2 2 3 10" xfId="2038" xr:uid="{00000000-0005-0000-0000-00003E080000}"/>
    <cellStyle name="Comma 2 2 2 3 2" xfId="2039" xr:uid="{00000000-0005-0000-0000-00003F080000}"/>
    <cellStyle name="Comma 2 2 2 3 2 2" xfId="2040" xr:uid="{00000000-0005-0000-0000-000040080000}"/>
    <cellStyle name="Comma 2 2 2 3 2 2 2" xfId="2041" xr:uid="{00000000-0005-0000-0000-000041080000}"/>
    <cellStyle name="Comma 2 2 2 3 2 2 2 2" xfId="2042" xr:uid="{00000000-0005-0000-0000-000042080000}"/>
    <cellStyle name="Comma 2 2 2 3 2 2 2 2 2" xfId="2043" xr:uid="{00000000-0005-0000-0000-000043080000}"/>
    <cellStyle name="Comma 2 2 2 3 2 2 2 2 3" xfId="2044" xr:uid="{00000000-0005-0000-0000-000044080000}"/>
    <cellStyle name="Comma 2 2 2 3 2 2 2 2 4" xfId="2045" xr:uid="{00000000-0005-0000-0000-000045080000}"/>
    <cellStyle name="Comma 2 2 2 3 2 2 2 3" xfId="2046" xr:uid="{00000000-0005-0000-0000-000046080000}"/>
    <cellStyle name="Comma 2 2 2 3 2 2 2 4" xfId="2047" xr:uid="{00000000-0005-0000-0000-000047080000}"/>
    <cellStyle name="Comma 2 2 2 3 2 2 2 5" xfId="2048" xr:uid="{00000000-0005-0000-0000-000048080000}"/>
    <cellStyle name="Comma 2 2 2 3 2 2 3" xfId="2049" xr:uid="{00000000-0005-0000-0000-000049080000}"/>
    <cellStyle name="Comma 2 2 2 3 2 2 4" xfId="2050" xr:uid="{00000000-0005-0000-0000-00004A080000}"/>
    <cellStyle name="Comma 2 2 2 3 2 2 4 2" xfId="2051" xr:uid="{00000000-0005-0000-0000-00004B080000}"/>
    <cellStyle name="Comma 2 2 2 3 2 2 4 3" xfId="2052" xr:uid="{00000000-0005-0000-0000-00004C080000}"/>
    <cellStyle name="Comma 2 2 2 3 2 2 4 4" xfId="2053" xr:uid="{00000000-0005-0000-0000-00004D080000}"/>
    <cellStyle name="Comma 2 2 2 3 2 2 5" xfId="2054" xr:uid="{00000000-0005-0000-0000-00004E080000}"/>
    <cellStyle name="Comma 2 2 2 3 2 2 6" xfId="2055" xr:uid="{00000000-0005-0000-0000-00004F080000}"/>
    <cellStyle name="Comma 2 2 2 3 2 2 7" xfId="2056" xr:uid="{00000000-0005-0000-0000-000050080000}"/>
    <cellStyle name="Comma 2 2 2 3 2 3" xfId="2057" xr:uid="{00000000-0005-0000-0000-000051080000}"/>
    <cellStyle name="Comma 2 2 2 3 2 3 2" xfId="2058" xr:uid="{00000000-0005-0000-0000-000052080000}"/>
    <cellStyle name="Comma 2 2 2 3 2 3 2 2" xfId="2059" xr:uid="{00000000-0005-0000-0000-000053080000}"/>
    <cellStyle name="Comma 2 2 2 3 2 3 2 2 2" xfId="2060" xr:uid="{00000000-0005-0000-0000-000054080000}"/>
    <cellStyle name="Comma 2 2 2 3 2 3 2 2 3" xfId="2061" xr:uid="{00000000-0005-0000-0000-000055080000}"/>
    <cellStyle name="Comma 2 2 2 3 2 3 2 2 4" xfId="2062" xr:uid="{00000000-0005-0000-0000-000056080000}"/>
    <cellStyle name="Comma 2 2 2 3 2 3 2 3" xfId="2063" xr:uid="{00000000-0005-0000-0000-000057080000}"/>
    <cellStyle name="Comma 2 2 2 3 2 3 2 4" xfId="2064" xr:uid="{00000000-0005-0000-0000-000058080000}"/>
    <cellStyle name="Comma 2 2 2 3 2 3 2 5" xfId="2065" xr:uid="{00000000-0005-0000-0000-000059080000}"/>
    <cellStyle name="Comma 2 2 2 3 2 3 3" xfId="2066" xr:uid="{00000000-0005-0000-0000-00005A080000}"/>
    <cellStyle name="Comma 2 2 2 3 2 3 4" xfId="2067" xr:uid="{00000000-0005-0000-0000-00005B080000}"/>
    <cellStyle name="Comma 2 2 2 3 2 3 4 2" xfId="2068" xr:uid="{00000000-0005-0000-0000-00005C080000}"/>
    <cellStyle name="Comma 2 2 2 3 2 3 4 3" xfId="2069" xr:uid="{00000000-0005-0000-0000-00005D080000}"/>
    <cellStyle name="Comma 2 2 2 3 2 3 4 4" xfId="2070" xr:uid="{00000000-0005-0000-0000-00005E080000}"/>
    <cellStyle name="Comma 2 2 2 3 2 3 5" xfId="2071" xr:uid="{00000000-0005-0000-0000-00005F080000}"/>
    <cellStyle name="Comma 2 2 2 3 2 3 6" xfId="2072" xr:uid="{00000000-0005-0000-0000-000060080000}"/>
    <cellStyle name="Comma 2 2 2 3 2 3 7" xfId="2073" xr:uid="{00000000-0005-0000-0000-000061080000}"/>
    <cellStyle name="Comma 2 2 2 3 2 4" xfId="2074" xr:uid="{00000000-0005-0000-0000-000062080000}"/>
    <cellStyle name="Comma 2 2 2 3 2 4 2" xfId="2075" xr:uid="{00000000-0005-0000-0000-000063080000}"/>
    <cellStyle name="Comma 2 2 2 3 2 4 3" xfId="2076" xr:uid="{00000000-0005-0000-0000-000064080000}"/>
    <cellStyle name="Comma 2 2 2 3 2 4 3 2" xfId="2077" xr:uid="{00000000-0005-0000-0000-000065080000}"/>
    <cellStyle name="Comma 2 2 2 3 2 4 3 3" xfId="2078" xr:uid="{00000000-0005-0000-0000-000066080000}"/>
    <cellStyle name="Comma 2 2 2 3 2 4 3 4" xfId="2079" xr:uid="{00000000-0005-0000-0000-000067080000}"/>
    <cellStyle name="Comma 2 2 2 3 2 4 4" xfId="2080" xr:uid="{00000000-0005-0000-0000-000068080000}"/>
    <cellStyle name="Comma 2 2 2 3 2 4 5" xfId="2081" xr:uid="{00000000-0005-0000-0000-000069080000}"/>
    <cellStyle name="Comma 2 2 2 3 2 4 6" xfId="2082" xr:uid="{00000000-0005-0000-0000-00006A080000}"/>
    <cellStyle name="Comma 2 2 2 3 2 5" xfId="2083" xr:uid="{00000000-0005-0000-0000-00006B080000}"/>
    <cellStyle name="Comma 2 2 2 3 2 5 2" xfId="2084" xr:uid="{00000000-0005-0000-0000-00006C080000}"/>
    <cellStyle name="Comma 2 2 2 3 2 5 3" xfId="2085" xr:uid="{00000000-0005-0000-0000-00006D080000}"/>
    <cellStyle name="Comma 2 2 2 3 2 5 4" xfId="2086" xr:uid="{00000000-0005-0000-0000-00006E080000}"/>
    <cellStyle name="Comma 2 2 2 3 2 6" xfId="2087" xr:uid="{00000000-0005-0000-0000-00006F080000}"/>
    <cellStyle name="Comma 2 2 2 3 2 6 2" xfId="2088" xr:uid="{00000000-0005-0000-0000-000070080000}"/>
    <cellStyle name="Comma 2 2 2 3 2 6 3" xfId="2089" xr:uid="{00000000-0005-0000-0000-000071080000}"/>
    <cellStyle name="Comma 2 2 2 3 2 6 4" xfId="2090" xr:uid="{00000000-0005-0000-0000-000072080000}"/>
    <cellStyle name="Comma 2 2 2 3 2 7" xfId="2091" xr:uid="{00000000-0005-0000-0000-000073080000}"/>
    <cellStyle name="Comma 2 2 2 3 2 8" xfId="2092" xr:uid="{00000000-0005-0000-0000-000074080000}"/>
    <cellStyle name="Comma 2 2 2 3 2 9" xfId="2093" xr:uid="{00000000-0005-0000-0000-000075080000}"/>
    <cellStyle name="Comma 2 2 2 3 3" xfId="2094" xr:uid="{00000000-0005-0000-0000-000076080000}"/>
    <cellStyle name="Comma 2 2 2 3 3 2" xfId="2095" xr:uid="{00000000-0005-0000-0000-000077080000}"/>
    <cellStyle name="Comma 2 2 2 3 3 2 2" xfId="2096" xr:uid="{00000000-0005-0000-0000-000078080000}"/>
    <cellStyle name="Comma 2 2 2 3 3 2 2 2" xfId="2097" xr:uid="{00000000-0005-0000-0000-000079080000}"/>
    <cellStyle name="Comma 2 2 2 3 3 2 2 3" xfId="2098" xr:uid="{00000000-0005-0000-0000-00007A080000}"/>
    <cellStyle name="Comma 2 2 2 3 3 2 2 4" xfId="2099" xr:uid="{00000000-0005-0000-0000-00007B080000}"/>
    <cellStyle name="Comma 2 2 2 3 3 2 3" xfId="2100" xr:uid="{00000000-0005-0000-0000-00007C080000}"/>
    <cellStyle name="Comma 2 2 2 3 3 2 4" xfId="2101" xr:uid="{00000000-0005-0000-0000-00007D080000}"/>
    <cellStyle name="Comma 2 2 2 3 3 2 5" xfId="2102" xr:uid="{00000000-0005-0000-0000-00007E080000}"/>
    <cellStyle name="Comma 2 2 2 3 3 3" xfId="2103" xr:uid="{00000000-0005-0000-0000-00007F080000}"/>
    <cellStyle name="Comma 2 2 2 3 3 3 2" xfId="2104" xr:uid="{00000000-0005-0000-0000-000080080000}"/>
    <cellStyle name="Comma 2 2 2 3 3 3 3" xfId="2105" xr:uid="{00000000-0005-0000-0000-000081080000}"/>
    <cellStyle name="Comma 2 2 2 3 3 3 4" xfId="2106" xr:uid="{00000000-0005-0000-0000-000082080000}"/>
    <cellStyle name="Comma 2 2 2 3 3 4" xfId="2107" xr:uid="{00000000-0005-0000-0000-000083080000}"/>
    <cellStyle name="Comma 2 2 2 3 3 4 2" xfId="2108" xr:uid="{00000000-0005-0000-0000-000084080000}"/>
    <cellStyle name="Comma 2 2 2 3 3 4 3" xfId="2109" xr:uid="{00000000-0005-0000-0000-000085080000}"/>
    <cellStyle name="Comma 2 2 2 3 3 4 4" xfId="2110" xr:uid="{00000000-0005-0000-0000-000086080000}"/>
    <cellStyle name="Comma 2 2 2 3 3 5" xfId="2111" xr:uid="{00000000-0005-0000-0000-000087080000}"/>
    <cellStyle name="Comma 2 2 2 3 3 6" xfId="2112" xr:uid="{00000000-0005-0000-0000-000088080000}"/>
    <cellStyle name="Comma 2 2 2 3 3 7" xfId="2113" xr:uid="{00000000-0005-0000-0000-000089080000}"/>
    <cellStyle name="Comma 2 2 2 3 4" xfId="2114" xr:uid="{00000000-0005-0000-0000-00008A080000}"/>
    <cellStyle name="Comma 2 2 2 3 4 2" xfId="2115" xr:uid="{00000000-0005-0000-0000-00008B080000}"/>
    <cellStyle name="Comma 2 2 2 3 4 2 2" xfId="2116" xr:uid="{00000000-0005-0000-0000-00008C080000}"/>
    <cellStyle name="Comma 2 2 2 3 4 2 2 2" xfId="2117" xr:uid="{00000000-0005-0000-0000-00008D080000}"/>
    <cellStyle name="Comma 2 2 2 3 4 2 2 3" xfId="2118" xr:uid="{00000000-0005-0000-0000-00008E080000}"/>
    <cellStyle name="Comma 2 2 2 3 4 2 2 4" xfId="2119" xr:uid="{00000000-0005-0000-0000-00008F080000}"/>
    <cellStyle name="Comma 2 2 2 3 4 2 3" xfId="2120" xr:uid="{00000000-0005-0000-0000-000090080000}"/>
    <cellStyle name="Comma 2 2 2 3 4 2 4" xfId="2121" xr:uid="{00000000-0005-0000-0000-000091080000}"/>
    <cellStyle name="Comma 2 2 2 3 4 2 5" xfId="2122" xr:uid="{00000000-0005-0000-0000-000092080000}"/>
    <cellStyle name="Comma 2 2 2 3 4 3" xfId="2123" xr:uid="{00000000-0005-0000-0000-000093080000}"/>
    <cellStyle name="Comma 2 2 2 3 4 3 2" xfId="2124" xr:uid="{00000000-0005-0000-0000-000094080000}"/>
    <cellStyle name="Comma 2 2 2 3 4 3 3" xfId="2125" xr:uid="{00000000-0005-0000-0000-000095080000}"/>
    <cellStyle name="Comma 2 2 2 3 4 3 4" xfId="2126" xr:uid="{00000000-0005-0000-0000-000096080000}"/>
    <cellStyle name="Comma 2 2 2 3 4 4" xfId="2127" xr:uid="{00000000-0005-0000-0000-000097080000}"/>
    <cellStyle name="Comma 2 2 2 3 4 4 2" xfId="2128" xr:uid="{00000000-0005-0000-0000-000098080000}"/>
    <cellStyle name="Comma 2 2 2 3 4 4 3" xfId="2129" xr:uid="{00000000-0005-0000-0000-000099080000}"/>
    <cellStyle name="Comma 2 2 2 3 4 4 4" xfId="2130" xr:uid="{00000000-0005-0000-0000-00009A080000}"/>
    <cellStyle name="Comma 2 2 2 3 4 5" xfId="2131" xr:uid="{00000000-0005-0000-0000-00009B080000}"/>
    <cellStyle name="Comma 2 2 2 3 4 6" xfId="2132" xr:uid="{00000000-0005-0000-0000-00009C080000}"/>
    <cellStyle name="Comma 2 2 2 3 4 7" xfId="2133" xr:uid="{00000000-0005-0000-0000-00009D080000}"/>
    <cellStyle name="Comma 2 2 2 3 5" xfId="2134" xr:uid="{00000000-0005-0000-0000-00009E080000}"/>
    <cellStyle name="Comma 2 2 2 3 5 2" xfId="2135" xr:uid="{00000000-0005-0000-0000-00009F080000}"/>
    <cellStyle name="Comma 2 2 2 3 6" xfId="2136" xr:uid="{00000000-0005-0000-0000-0000A0080000}"/>
    <cellStyle name="Comma 2 2 2 3 6 2" xfId="2137" xr:uid="{00000000-0005-0000-0000-0000A1080000}"/>
    <cellStyle name="Comma 2 2 2 3 6 2 2" xfId="2138" xr:uid="{00000000-0005-0000-0000-0000A2080000}"/>
    <cellStyle name="Comma 2 2 2 3 6 2 3" xfId="2139" xr:uid="{00000000-0005-0000-0000-0000A3080000}"/>
    <cellStyle name="Comma 2 2 2 3 6 2 4" xfId="2140" xr:uid="{00000000-0005-0000-0000-0000A4080000}"/>
    <cellStyle name="Comma 2 2 2 3 6 3" xfId="2141" xr:uid="{00000000-0005-0000-0000-0000A5080000}"/>
    <cellStyle name="Comma 2 2 2 3 6 4" xfId="2142" xr:uid="{00000000-0005-0000-0000-0000A6080000}"/>
    <cellStyle name="Comma 2 2 2 3 6 5" xfId="2143" xr:uid="{00000000-0005-0000-0000-0000A7080000}"/>
    <cellStyle name="Comma 2 2 2 3 7" xfId="2144" xr:uid="{00000000-0005-0000-0000-0000A8080000}"/>
    <cellStyle name="Comma 2 2 2 3 7 2" xfId="2145" xr:uid="{00000000-0005-0000-0000-0000A9080000}"/>
    <cellStyle name="Comma 2 2 2 3 7 3" xfId="2146" xr:uid="{00000000-0005-0000-0000-0000AA080000}"/>
    <cellStyle name="Comma 2 2 2 3 7 4" xfId="2147" xr:uid="{00000000-0005-0000-0000-0000AB080000}"/>
    <cellStyle name="Comma 2 2 2 3 8" xfId="2148" xr:uid="{00000000-0005-0000-0000-0000AC080000}"/>
    <cellStyle name="Comma 2 2 2 3 9" xfId="2149" xr:uid="{00000000-0005-0000-0000-0000AD080000}"/>
    <cellStyle name="Comma 2 2 2 4" xfId="2150" xr:uid="{00000000-0005-0000-0000-0000AE080000}"/>
    <cellStyle name="Comma 2 2 2 4 10" xfId="2151" xr:uid="{00000000-0005-0000-0000-0000AF080000}"/>
    <cellStyle name="Comma 2 2 2 4 2" xfId="2152" xr:uid="{00000000-0005-0000-0000-0000B0080000}"/>
    <cellStyle name="Comma 2 2 2 4 2 2" xfId="2153" xr:uid="{00000000-0005-0000-0000-0000B1080000}"/>
    <cellStyle name="Comma 2 2 2 4 2 2 2" xfId="2154" xr:uid="{00000000-0005-0000-0000-0000B2080000}"/>
    <cellStyle name="Comma 2 2 2 4 2 2 2 2" xfId="2155" xr:uid="{00000000-0005-0000-0000-0000B3080000}"/>
    <cellStyle name="Comma 2 2 2 4 2 2 2 2 2" xfId="2156" xr:uid="{00000000-0005-0000-0000-0000B4080000}"/>
    <cellStyle name="Comma 2 2 2 4 2 2 2 2 3" xfId="2157" xr:uid="{00000000-0005-0000-0000-0000B5080000}"/>
    <cellStyle name="Comma 2 2 2 4 2 2 2 2 4" xfId="2158" xr:uid="{00000000-0005-0000-0000-0000B6080000}"/>
    <cellStyle name="Comma 2 2 2 4 2 2 2 3" xfId="2159" xr:uid="{00000000-0005-0000-0000-0000B7080000}"/>
    <cellStyle name="Comma 2 2 2 4 2 2 2 4" xfId="2160" xr:uid="{00000000-0005-0000-0000-0000B8080000}"/>
    <cellStyle name="Comma 2 2 2 4 2 2 2 5" xfId="2161" xr:uid="{00000000-0005-0000-0000-0000B9080000}"/>
    <cellStyle name="Comma 2 2 2 4 2 2 3" xfId="2162" xr:uid="{00000000-0005-0000-0000-0000BA080000}"/>
    <cellStyle name="Comma 2 2 2 4 2 2 3 2" xfId="2163" xr:uid="{00000000-0005-0000-0000-0000BB080000}"/>
    <cellStyle name="Comma 2 2 2 4 2 2 3 3" xfId="2164" xr:uid="{00000000-0005-0000-0000-0000BC080000}"/>
    <cellStyle name="Comma 2 2 2 4 2 2 3 4" xfId="2165" xr:uid="{00000000-0005-0000-0000-0000BD080000}"/>
    <cellStyle name="Comma 2 2 2 4 2 2 4" xfId="2166" xr:uid="{00000000-0005-0000-0000-0000BE080000}"/>
    <cellStyle name="Comma 2 2 2 4 2 2 5" xfId="2167" xr:uid="{00000000-0005-0000-0000-0000BF080000}"/>
    <cellStyle name="Comma 2 2 2 4 2 2 6" xfId="2168" xr:uid="{00000000-0005-0000-0000-0000C0080000}"/>
    <cellStyle name="Comma 2 2 2 4 2 3" xfId="2169" xr:uid="{00000000-0005-0000-0000-0000C1080000}"/>
    <cellStyle name="Comma 2 2 2 4 2 3 2" xfId="2170" xr:uid="{00000000-0005-0000-0000-0000C2080000}"/>
    <cellStyle name="Comma 2 2 2 4 2 3 2 2" xfId="2171" xr:uid="{00000000-0005-0000-0000-0000C3080000}"/>
    <cellStyle name="Comma 2 2 2 4 2 3 2 2 2" xfId="2172" xr:uid="{00000000-0005-0000-0000-0000C4080000}"/>
    <cellStyle name="Comma 2 2 2 4 2 3 2 2 3" xfId="2173" xr:uid="{00000000-0005-0000-0000-0000C5080000}"/>
    <cellStyle name="Comma 2 2 2 4 2 3 2 2 4" xfId="2174" xr:uid="{00000000-0005-0000-0000-0000C6080000}"/>
    <cellStyle name="Comma 2 2 2 4 2 3 2 3" xfId="2175" xr:uid="{00000000-0005-0000-0000-0000C7080000}"/>
    <cellStyle name="Comma 2 2 2 4 2 3 2 4" xfId="2176" xr:uid="{00000000-0005-0000-0000-0000C8080000}"/>
    <cellStyle name="Comma 2 2 2 4 2 3 2 5" xfId="2177" xr:uid="{00000000-0005-0000-0000-0000C9080000}"/>
    <cellStyle name="Comma 2 2 2 4 2 3 3" xfId="2178" xr:uid="{00000000-0005-0000-0000-0000CA080000}"/>
    <cellStyle name="Comma 2 2 2 4 2 3 3 2" xfId="2179" xr:uid="{00000000-0005-0000-0000-0000CB080000}"/>
    <cellStyle name="Comma 2 2 2 4 2 3 3 3" xfId="2180" xr:uid="{00000000-0005-0000-0000-0000CC080000}"/>
    <cellStyle name="Comma 2 2 2 4 2 3 3 4" xfId="2181" xr:uid="{00000000-0005-0000-0000-0000CD080000}"/>
    <cellStyle name="Comma 2 2 2 4 2 3 4" xfId="2182" xr:uid="{00000000-0005-0000-0000-0000CE080000}"/>
    <cellStyle name="Comma 2 2 2 4 2 3 5" xfId="2183" xr:uid="{00000000-0005-0000-0000-0000CF080000}"/>
    <cellStyle name="Comma 2 2 2 4 2 3 6" xfId="2184" xr:uid="{00000000-0005-0000-0000-0000D0080000}"/>
    <cellStyle name="Comma 2 2 2 4 2 4" xfId="2185" xr:uid="{00000000-0005-0000-0000-0000D1080000}"/>
    <cellStyle name="Comma 2 2 2 4 2 4 2" xfId="2186" xr:uid="{00000000-0005-0000-0000-0000D2080000}"/>
    <cellStyle name="Comma 2 2 2 4 2 4 2 2" xfId="2187" xr:uid="{00000000-0005-0000-0000-0000D3080000}"/>
    <cellStyle name="Comma 2 2 2 4 2 4 2 3" xfId="2188" xr:uid="{00000000-0005-0000-0000-0000D4080000}"/>
    <cellStyle name="Comma 2 2 2 4 2 4 2 4" xfId="2189" xr:uid="{00000000-0005-0000-0000-0000D5080000}"/>
    <cellStyle name="Comma 2 2 2 4 2 4 3" xfId="2190" xr:uid="{00000000-0005-0000-0000-0000D6080000}"/>
    <cellStyle name="Comma 2 2 2 4 2 4 4" xfId="2191" xr:uid="{00000000-0005-0000-0000-0000D7080000}"/>
    <cellStyle name="Comma 2 2 2 4 2 4 5" xfId="2192" xr:uid="{00000000-0005-0000-0000-0000D8080000}"/>
    <cellStyle name="Comma 2 2 2 4 2 5" xfId="2193" xr:uid="{00000000-0005-0000-0000-0000D9080000}"/>
    <cellStyle name="Comma 2 2 2 4 2 5 2" xfId="2194" xr:uid="{00000000-0005-0000-0000-0000DA080000}"/>
    <cellStyle name="Comma 2 2 2 4 2 5 3" xfId="2195" xr:uid="{00000000-0005-0000-0000-0000DB080000}"/>
    <cellStyle name="Comma 2 2 2 4 2 5 4" xfId="2196" xr:uid="{00000000-0005-0000-0000-0000DC080000}"/>
    <cellStyle name="Comma 2 2 2 4 2 6" xfId="2197" xr:uid="{00000000-0005-0000-0000-0000DD080000}"/>
    <cellStyle name="Comma 2 2 2 4 2 7" xfId="2198" xr:uid="{00000000-0005-0000-0000-0000DE080000}"/>
    <cellStyle name="Comma 2 2 2 4 2 8" xfId="2199" xr:uid="{00000000-0005-0000-0000-0000DF080000}"/>
    <cellStyle name="Comma 2 2 2 4 3" xfId="2200" xr:uid="{00000000-0005-0000-0000-0000E0080000}"/>
    <cellStyle name="Comma 2 2 2 4 3 2" xfId="2201" xr:uid="{00000000-0005-0000-0000-0000E1080000}"/>
    <cellStyle name="Comma 2 2 2 4 3 2 2" xfId="2202" xr:uid="{00000000-0005-0000-0000-0000E2080000}"/>
    <cellStyle name="Comma 2 2 2 4 3 2 2 2" xfId="2203" xr:uid="{00000000-0005-0000-0000-0000E3080000}"/>
    <cellStyle name="Comma 2 2 2 4 3 2 2 3" xfId="2204" xr:uid="{00000000-0005-0000-0000-0000E4080000}"/>
    <cellStyle name="Comma 2 2 2 4 3 2 2 4" xfId="2205" xr:uid="{00000000-0005-0000-0000-0000E5080000}"/>
    <cellStyle name="Comma 2 2 2 4 3 2 3" xfId="2206" xr:uid="{00000000-0005-0000-0000-0000E6080000}"/>
    <cellStyle name="Comma 2 2 2 4 3 2 4" xfId="2207" xr:uid="{00000000-0005-0000-0000-0000E7080000}"/>
    <cellStyle name="Comma 2 2 2 4 3 2 5" xfId="2208" xr:uid="{00000000-0005-0000-0000-0000E8080000}"/>
    <cellStyle name="Comma 2 2 2 4 3 3" xfId="2209" xr:uid="{00000000-0005-0000-0000-0000E9080000}"/>
    <cellStyle name="Comma 2 2 2 4 3 3 2" xfId="2210" xr:uid="{00000000-0005-0000-0000-0000EA080000}"/>
    <cellStyle name="Comma 2 2 2 4 3 3 3" xfId="2211" xr:uid="{00000000-0005-0000-0000-0000EB080000}"/>
    <cellStyle name="Comma 2 2 2 4 3 3 4" xfId="2212" xr:uid="{00000000-0005-0000-0000-0000EC080000}"/>
    <cellStyle name="Comma 2 2 2 4 3 4" xfId="2213" xr:uid="{00000000-0005-0000-0000-0000ED080000}"/>
    <cellStyle name="Comma 2 2 2 4 3 5" xfId="2214" xr:uid="{00000000-0005-0000-0000-0000EE080000}"/>
    <cellStyle name="Comma 2 2 2 4 3 6" xfId="2215" xr:uid="{00000000-0005-0000-0000-0000EF080000}"/>
    <cellStyle name="Comma 2 2 2 4 4" xfId="2216" xr:uid="{00000000-0005-0000-0000-0000F0080000}"/>
    <cellStyle name="Comma 2 2 2 4 4 2" xfId="2217" xr:uid="{00000000-0005-0000-0000-0000F1080000}"/>
    <cellStyle name="Comma 2 2 2 4 4 2 2" xfId="2218" xr:uid="{00000000-0005-0000-0000-0000F2080000}"/>
    <cellStyle name="Comma 2 2 2 4 4 2 2 2" xfId="2219" xr:uid="{00000000-0005-0000-0000-0000F3080000}"/>
    <cellStyle name="Comma 2 2 2 4 4 2 2 3" xfId="2220" xr:uid="{00000000-0005-0000-0000-0000F4080000}"/>
    <cellStyle name="Comma 2 2 2 4 4 2 2 4" xfId="2221" xr:uid="{00000000-0005-0000-0000-0000F5080000}"/>
    <cellStyle name="Comma 2 2 2 4 4 2 3" xfId="2222" xr:uid="{00000000-0005-0000-0000-0000F6080000}"/>
    <cellStyle name="Comma 2 2 2 4 4 2 4" xfId="2223" xr:uid="{00000000-0005-0000-0000-0000F7080000}"/>
    <cellStyle name="Comma 2 2 2 4 4 2 5" xfId="2224" xr:uid="{00000000-0005-0000-0000-0000F8080000}"/>
    <cellStyle name="Comma 2 2 2 4 4 3" xfId="2225" xr:uid="{00000000-0005-0000-0000-0000F9080000}"/>
    <cellStyle name="Comma 2 2 2 4 4 3 2" xfId="2226" xr:uid="{00000000-0005-0000-0000-0000FA080000}"/>
    <cellStyle name="Comma 2 2 2 4 4 3 3" xfId="2227" xr:uid="{00000000-0005-0000-0000-0000FB080000}"/>
    <cellStyle name="Comma 2 2 2 4 4 3 4" xfId="2228" xr:uid="{00000000-0005-0000-0000-0000FC080000}"/>
    <cellStyle name="Comma 2 2 2 4 4 4" xfId="2229" xr:uid="{00000000-0005-0000-0000-0000FD080000}"/>
    <cellStyle name="Comma 2 2 2 4 4 5" xfId="2230" xr:uid="{00000000-0005-0000-0000-0000FE080000}"/>
    <cellStyle name="Comma 2 2 2 4 4 6" xfId="2231" xr:uid="{00000000-0005-0000-0000-0000FF080000}"/>
    <cellStyle name="Comma 2 2 2 4 5" xfId="2232" xr:uid="{00000000-0005-0000-0000-000000090000}"/>
    <cellStyle name="Comma 2 2 2 4 6" xfId="2233" xr:uid="{00000000-0005-0000-0000-000001090000}"/>
    <cellStyle name="Comma 2 2 2 4 6 2" xfId="2234" xr:uid="{00000000-0005-0000-0000-000002090000}"/>
    <cellStyle name="Comma 2 2 2 4 6 2 2" xfId="2235" xr:uid="{00000000-0005-0000-0000-000003090000}"/>
    <cellStyle name="Comma 2 2 2 4 6 2 3" xfId="2236" xr:uid="{00000000-0005-0000-0000-000004090000}"/>
    <cellStyle name="Comma 2 2 2 4 6 2 4" xfId="2237" xr:uid="{00000000-0005-0000-0000-000005090000}"/>
    <cellStyle name="Comma 2 2 2 4 6 3" xfId="2238" xr:uid="{00000000-0005-0000-0000-000006090000}"/>
    <cellStyle name="Comma 2 2 2 4 6 4" xfId="2239" xr:uid="{00000000-0005-0000-0000-000007090000}"/>
    <cellStyle name="Comma 2 2 2 4 6 5" xfId="2240" xr:uid="{00000000-0005-0000-0000-000008090000}"/>
    <cellStyle name="Comma 2 2 2 4 7" xfId="2241" xr:uid="{00000000-0005-0000-0000-000009090000}"/>
    <cellStyle name="Comma 2 2 2 4 7 2" xfId="2242" xr:uid="{00000000-0005-0000-0000-00000A090000}"/>
    <cellStyle name="Comma 2 2 2 4 7 3" xfId="2243" xr:uid="{00000000-0005-0000-0000-00000B090000}"/>
    <cellStyle name="Comma 2 2 2 4 7 4" xfId="2244" xr:uid="{00000000-0005-0000-0000-00000C090000}"/>
    <cellStyle name="Comma 2 2 2 4 8" xfId="2245" xr:uid="{00000000-0005-0000-0000-00000D090000}"/>
    <cellStyle name="Comma 2 2 2 4 9" xfId="2246" xr:uid="{00000000-0005-0000-0000-00000E090000}"/>
    <cellStyle name="Comma 2 2 2 5" xfId="2247" xr:uid="{00000000-0005-0000-0000-00000F090000}"/>
    <cellStyle name="Comma 2 2 2 5 2" xfId="2248" xr:uid="{00000000-0005-0000-0000-000010090000}"/>
    <cellStyle name="Comma 2 2 2 6" xfId="2249" xr:uid="{00000000-0005-0000-0000-000011090000}"/>
    <cellStyle name="Comma 2 2 2 6 10" xfId="2250" xr:uid="{00000000-0005-0000-0000-000012090000}"/>
    <cellStyle name="Comma 2 2 2 6 2" xfId="2251" xr:uid="{00000000-0005-0000-0000-000013090000}"/>
    <cellStyle name="Comma 2 2 2 6 2 2" xfId="2252" xr:uid="{00000000-0005-0000-0000-000014090000}"/>
    <cellStyle name="Comma 2 2 2 6 2 2 2" xfId="2253" xr:uid="{00000000-0005-0000-0000-000015090000}"/>
    <cellStyle name="Comma 2 2 2 6 2 2 2 2" xfId="2254" xr:uid="{00000000-0005-0000-0000-000016090000}"/>
    <cellStyle name="Comma 2 2 2 6 2 2 2 2 2" xfId="2255" xr:uid="{00000000-0005-0000-0000-000017090000}"/>
    <cellStyle name="Comma 2 2 2 6 2 2 2 2 3" xfId="2256" xr:uid="{00000000-0005-0000-0000-000018090000}"/>
    <cellStyle name="Comma 2 2 2 6 2 2 2 2 4" xfId="2257" xr:uid="{00000000-0005-0000-0000-000019090000}"/>
    <cellStyle name="Comma 2 2 2 6 2 2 2 3" xfId="2258" xr:uid="{00000000-0005-0000-0000-00001A090000}"/>
    <cellStyle name="Comma 2 2 2 6 2 2 2 4" xfId="2259" xr:uid="{00000000-0005-0000-0000-00001B090000}"/>
    <cellStyle name="Comma 2 2 2 6 2 2 2 5" xfId="2260" xr:uid="{00000000-0005-0000-0000-00001C090000}"/>
    <cellStyle name="Comma 2 2 2 6 2 2 3" xfId="2261" xr:uid="{00000000-0005-0000-0000-00001D090000}"/>
    <cellStyle name="Comma 2 2 2 6 2 2 3 2" xfId="2262" xr:uid="{00000000-0005-0000-0000-00001E090000}"/>
    <cellStyle name="Comma 2 2 2 6 2 2 3 3" xfId="2263" xr:uid="{00000000-0005-0000-0000-00001F090000}"/>
    <cellStyle name="Comma 2 2 2 6 2 2 3 4" xfId="2264" xr:uid="{00000000-0005-0000-0000-000020090000}"/>
    <cellStyle name="Comma 2 2 2 6 2 2 4" xfId="2265" xr:uid="{00000000-0005-0000-0000-000021090000}"/>
    <cellStyle name="Comma 2 2 2 6 2 2 5" xfId="2266" xr:uid="{00000000-0005-0000-0000-000022090000}"/>
    <cellStyle name="Comma 2 2 2 6 2 2 6" xfId="2267" xr:uid="{00000000-0005-0000-0000-000023090000}"/>
    <cellStyle name="Comma 2 2 2 6 2 3" xfId="2268" xr:uid="{00000000-0005-0000-0000-000024090000}"/>
    <cellStyle name="Comma 2 2 2 6 2 3 2" xfId="2269" xr:uid="{00000000-0005-0000-0000-000025090000}"/>
    <cellStyle name="Comma 2 2 2 6 2 3 2 2" xfId="2270" xr:uid="{00000000-0005-0000-0000-000026090000}"/>
    <cellStyle name="Comma 2 2 2 6 2 3 2 2 2" xfId="2271" xr:uid="{00000000-0005-0000-0000-000027090000}"/>
    <cellStyle name="Comma 2 2 2 6 2 3 2 2 3" xfId="2272" xr:uid="{00000000-0005-0000-0000-000028090000}"/>
    <cellStyle name="Comma 2 2 2 6 2 3 2 2 4" xfId="2273" xr:uid="{00000000-0005-0000-0000-000029090000}"/>
    <cellStyle name="Comma 2 2 2 6 2 3 2 3" xfId="2274" xr:uid="{00000000-0005-0000-0000-00002A090000}"/>
    <cellStyle name="Comma 2 2 2 6 2 3 2 4" xfId="2275" xr:uid="{00000000-0005-0000-0000-00002B090000}"/>
    <cellStyle name="Comma 2 2 2 6 2 3 2 5" xfId="2276" xr:uid="{00000000-0005-0000-0000-00002C090000}"/>
    <cellStyle name="Comma 2 2 2 6 2 3 3" xfId="2277" xr:uid="{00000000-0005-0000-0000-00002D090000}"/>
    <cellStyle name="Comma 2 2 2 6 2 3 3 2" xfId="2278" xr:uid="{00000000-0005-0000-0000-00002E090000}"/>
    <cellStyle name="Comma 2 2 2 6 2 3 3 3" xfId="2279" xr:uid="{00000000-0005-0000-0000-00002F090000}"/>
    <cellStyle name="Comma 2 2 2 6 2 3 3 4" xfId="2280" xr:uid="{00000000-0005-0000-0000-000030090000}"/>
    <cellStyle name="Comma 2 2 2 6 2 3 4" xfId="2281" xr:uid="{00000000-0005-0000-0000-000031090000}"/>
    <cellStyle name="Comma 2 2 2 6 2 3 5" xfId="2282" xr:uid="{00000000-0005-0000-0000-000032090000}"/>
    <cellStyle name="Comma 2 2 2 6 2 3 6" xfId="2283" xr:uid="{00000000-0005-0000-0000-000033090000}"/>
    <cellStyle name="Comma 2 2 2 6 2 4" xfId="2284" xr:uid="{00000000-0005-0000-0000-000034090000}"/>
    <cellStyle name="Comma 2 2 2 6 2 4 2" xfId="2285" xr:uid="{00000000-0005-0000-0000-000035090000}"/>
    <cellStyle name="Comma 2 2 2 6 2 4 2 2" xfId="2286" xr:uid="{00000000-0005-0000-0000-000036090000}"/>
    <cellStyle name="Comma 2 2 2 6 2 4 2 3" xfId="2287" xr:uid="{00000000-0005-0000-0000-000037090000}"/>
    <cellStyle name="Comma 2 2 2 6 2 4 2 4" xfId="2288" xr:uid="{00000000-0005-0000-0000-000038090000}"/>
    <cellStyle name="Comma 2 2 2 6 2 4 3" xfId="2289" xr:uid="{00000000-0005-0000-0000-000039090000}"/>
    <cellStyle name="Comma 2 2 2 6 2 4 4" xfId="2290" xr:uid="{00000000-0005-0000-0000-00003A090000}"/>
    <cellStyle name="Comma 2 2 2 6 2 4 5" xfId="2291" xr:uid="{00000000-0005-0000-0000-00003B090000}"/>
    <cellStyle name="Comma 2 2 2 6 2 5" xfId="2292" xr:uid="{00000000-0005-0000-0000-00003C090000}"/>
    <cellStyle name="Comma 2 2 2 6 2 5 2" xfId="2293" xr:uid="{00000000-0005-0000-0000-00003D090000}"/>
    <cellStyle name="Comma 2 2 2 6 2 5 3" xfId="2294" xr:uid="{00000000-0005-0000-0000-00003E090000}"/>
    <cellStyle name="Comma 2 2 2 6 2 5 4" xfId="2295" xr:uid="{00000000-0005-0000-0000-00003F090000}"/>
    <cellStyle name="Comma 2 2 2 6 2 6" xfId="2296" xr:uid="{00000000-0005-0000-0000-000040090000}"/>
    <cellStyle name="Comma 2 2 2 6 2 7" xfId="2297" xr:uid="{00000000-0005-0000-0000-000041090000}"/>
    <cellStyle name="Comma 2 2 2 6 2 8" xfId="2298" xr:uid="{00000000-0005-0000-0000-000042090000}"/>
    <cellStyle name="Comma 2 2 2 6 3" xfId="2299" xr:uid="{00000000-0005-0000-0000-000043090000}"/>
    <cellStyle name="Comma 2 2 2 6 3 2" xfId="2300" xr:uid="{00000000-0005-0000-0000-000044090000}"/>
    <cellStyle name="Comma 2 2 2 6 3 2 2" xfId="2301" xr:uid="{00000000-0005-0000-0000-000045090000}"/>
    <cellStyle name="Comma 2 2 2 6 3 2 2 2" xfId="2302" xr:uid="{00000000-0005-0000-0000-000046090000}"/>
    <cellStyle name="Comma 2 2 2 6 3 2 2 3" xfId="2303" xr:uid="{00000000-0005-0000-0000-000047090000}"/>
    <cellStyle name="Comma 2 2 2 6 3 2 2 4" xfId="2304" xr:uid="{00000000-0005-0000-0000-000048090000}"/>
    <cellStyle name="Comma 2 2 2 6 3 2 3" xfId="2305" xr:uid="{00000000-0005-0000-0000-000049090000}"/>
    <cellStyle name="Comma 2 2 2 6 3 2 4" xfId="2306" xr:uid="{00000000-0005-0000-0000-00004A090000}"/>
    <cellStyle name="Comma 2 2 2 6 3 2 5" xfId="2307" xr:uid="{00000000-0005-0000-0000-00004B090000}"/>
    <cellStyle name="Comma 2 2 2 6 3 3" xfId="2308" xr:uid="{00000000-0005-0000-0000-00004C090000}"/>
    <cellStyle name="Comma 2 2 2 6 3 3 2" xfId="2309" xr:uid="{00000000-0005-0000-0000-00004D090000}"/>
    <cellStyle name="Comma 2 2 2 6 3 3 3" xfId="2310" xr:uid="{00000000-0005-0000-0000-00004E090000}"/>
    <cellStyle name="Comma 2 2 2 6 3 3 4" xfId="2311" xr:uid="{00000000-0005-0000-0000-00004F090000}"/>
    <cellStyle name="Comma 2 2 2 6 3 4" xfId="2312" xr:uid="{00000000-0005-0000-0000-000050090000}"/>
    <cellStyle name="Comma 2 2 2 6 3 5" xfId="2313" xr:uid="{00000000-0005-0000-0000-000051090000}"/>
    <cellStyle name="Comma 2 2 2 6 3 6" xfId="2314" xr:uid="{00000000-0005-0000-0000-000052090000}"/>
    <cellStyle name="Comma 2 2 2 6 4" xfId="2315" xr:uid="{00000000-0005-0000-0000-000053090000}"/>
    <cellStyle name="Comma 2 2 2 6 4 2" xfId="2316" xr:uid="{00000000-0005-0000-0000-000054090000}"/>
    <cellStyle name="Comma 2 2 2 6 4 2 2" xfId="2317" xr:uid="{00000000-0005-0000-0000-000055090000}"/>
    <cellStyle name="Comma 2 2 2 6 4 2 2 2" xfId="2318" xr:uid="{00000000-0005-0000-0000-000056090000}"/>
    <cellStyle name="Comma 2 2 2 6 4 2 2 3" xfId="2319" xr:uid="{00000000-0005-0000-0000-000057090000}"/>
    <cellStyle name="Comma 2 2 2 6 4 2 2 4" xfId="2320" xr:uid="{00000000-0005-0000-0000-000058090000}"/>
    <cellStyle name="Comma 2 2 2 6 4 2 3" xfId="2321" xr:uid="{00000000-0005-0000-0000-000059090000}"/>
    <cellStyle name="Comma 2 2 2 6 4 2 4" xfId="2322" xr:uid="{00000000-0005-0000-0000-00005A090000}"/>
    <cellStyle name="Comma 2 2 2 6 4 2 5" xfId="2323" xr:uid="{00000000-0005-0000-0000-00005B090000}"/>
    <cellStyle name="Comma 2 2 2 6 4 3" xfId="2324" xr:uid="{00000000-0005-0000-0000-00005C090000}"/>
    <cellStyle name="Comma 2 2 2 6 4 3 2" xfId="2325" xr:uid="{00000000-0005-0000-0000-00005D090000}"/>
    <cellStyle name="Comma 2 2 2 6 4 3 3" xfId="2326" xr:uid="{00000000-0005-0000-0000-00005E090000}"/>
    <cellStyle name="Comma 2 2 2 6 4 3 4" xfId="2327" xr:uid="{00000000-0005-0000-0000-00005F090000}"/>
    <cellStyle name="Comma 2 2 2 6 4 4" xfId="2328" xr:uid="{00000000-0005-0000-0000-000060090000}"/>
    <cellStyle name="Comma 2 2 2 6 4 5" xfId="2329" xr:uid="{00000000-0005-0000-0000-000061090000}"/>
    <cellStyle name="Comma 2 2 2 6 4 6" xfId="2330" xr:uid="{00000000-0005-0000-0000-000062090000}"/>
    <cellStyle name="Comma 2 2 2 6 5" xfId="2331" xr:uid="{00000000-0005-0000-0000-000063090000}"/>
    <cellStyle name="Comma 2 2 2 6 6" xfId="2332" xr:uid="{00000000-0005-0000-0000-000064090000}"/>
    <cellStyle name="Comma 2 2 2 6 6 2" xfId="2333" xr:uid="{00000000-0005-0000-0000-000065090000}"/>
    <cellStyle name="Comma 2 2 2 6 6 2 2" xfId="2334" xr:uid="{00000000-0005-0000-0000-000066090000}"/>
    <cellStyle name="Comma 2 2 2 6 6 2 3" xfId="2335" xr:uid="{00000000-0005-0000-0000-000067090000}"/>
    <cellStyle name="Comma 2 2 2 6 6 2 4" xfId="2336" xr:uid="{00000000-0005-0000-0000-000068090000}"/>
    <cellStyle name="Comma 2 2 2 6 6 3" xfId="2337" xr:uid="{00000000-0005-0000-0000-000069090000}"/>
    <cellStyle name="Comma 2 2 2 6 6 4" xfId="2338" xr:uid="{00000000-0005-0000-0000-00006A090000}"/>
    <cellStyle name="Comma 2 2 2 6 6 5" xfId="2339" xr:uid="{00000000-0005-0000-0000-00006B090000}"/>
    <cellStyle name="Comma 2 2 2 6 7" xfId="2340" xr:uid="{00000000-0005-0000-0000-00006C090000}"/>
    <cellStyle name="Comma 2 2 2 6 7 2" xfId="2341" xr:uid="{00000000-0005-0000-0000-00006D090000}"/>
    <cellStyle name="Comma 2 2 2 6 7 3" xfId="2342" xr:uid="{00000000-0005-0000-0000-00006E090000}"/>
    <cellStyle name="Comma 2 2 2 6 7 4" xfId="2343" xr:uid="{00000000-0005-0000-0000-00006F090000}"/>
    <cellStyle name="Comma 2 2 2 6 8" xfId="2344" xr:uid="{00000000-0005-0000-0000-000070090000}"/>
    <cellStyle name="Comma 2 2 2 6 9" xfId="2345" xr:uid="{00000000-0005-0000-0000-000071090000}"/>
    <cellStyle name="Comma 2 2 2 7" xfId="2346" xr:uid="{00000000-0005-0000-0000-000072090000}"/>
    <cellStyle name="Comma 2 2 2 7 2" xfId="2347" xr:uid="{00000000-0005-0000-0000-000073090000}"/>
    <cellStyle name="Comma 2 2 2 7 2 2" xfId="2348" xr:uid="{00000000-0005-0000-0000-000074090000}"/>
    <cellStyle name="Comma 2 2 2 7 2 2 2" xfId="2349" xr:uid="{00000000-0005-0000-0000-000075090000}"/>
    <cellStyle name="Comma 2 2 2 7 2 2 2 2" xfId="2350" xr:uid="{00000000-0005-0000-0000-000076090000}"/>
    <cellStyle name="Comma 2 2 2 7 2 2 2 3" xfId="2351" xr:uid="{00000000-0005-0000-0000-000077090000}"/>
    <cellStyle name="Comma 2 2 2 7 2 2 2 4" xfId="2352" xr:uid="{00000000-0005-0000-0000-000078090000}"/>
    <cellStyle name="Comma 2 2 2 7 2 2 3" xfId="2353" xr:uid="{00000000-0005-0000-0000-000079090000}"/>
    <cellStyle name="Comma 2 2 2 7 2 2 4" xfId="2354" xr:uid="{00000000-0005-0000-0000-00007A090000}"/>
    <cellStyle name="Comma 2 2 2 7 2 2 5" xfId="2355" xr:uid="{00000000-0005-0000-0000-00007B090000}"/>
    <cellStyle name="Comma 2 2 2 7 2 3" xfId="2356" xr:uid="{00000000-0005-0000-0000-00007C090000}"/>
    <cellStyle name="Comma 2 2 2 7 2 3 2" xfId="2357" xr:uid="{00000000-0005-0000-0000-00007D090000}"/>
    <cellStyle name="Comma 2 2 2 7 2 3 3" xfId="2358" xr:uid="{00000000-0005-0000-0000-00007E090000}"/>
    <cellStyle name="Comma 2 2 2 7 2 3 4" xfId="2359" xr:uid="{00000000-0005-0000-0000-00007F090000}"/>
    <cellStyle name="Comma 2 2 2 7 2 4" xfId="2360" xr:uid="{00000000-0005-0000-0000-000080090000}"/>
    <cellStyle name="Comma 2 2 2 7 2 5" xfId="2361" xr:uid="{00000000-0005-0000-0000-000081090000}"/>
    <cellStyle name="Comma 2 2 2 7 2 6" xfId="2362" xr:uid="{00000000-0005-0000-0000-000082090000}"/>
    <cellStyle name="Comma 2 2 2 7 3" xfId="2363" xr:uid="{00000000-0005-0000-0000-000083090000}"/>
    <cellStyle name="Comma 2 2 2 7 3 2" xfId="2364" xr:uid="{00000000-0005-0000-0000-000084090000}"/>
    <cellStyle name="Comma 2 2 2 7 3 2 2" xfId="2365" xr:uid="{00000000-0005-0000-0000-000085090000}"/>
    <cellStyle name="Comma 2 2 2 7 3 2 2 2" xfId="2366" xr:uid="{00000000-0005-0000-0000-000086090000}"/>
    <cellStyle name="Comma 2 2 2 7 3 2 2 3" xfId="2367" xr:uid="{00000000-0005-0000-0000-000087090000}"/>
    <cellStyle name="Comma 2 2 2 7 3 2 2 4" xfId="2368" xr:uid="{00000000-0005-0000-0000-000088090000}"/>
    <cellStyle name="Comma 2 2 2 7 3 2 3" xfId="2369" xr:uid="{00000000-0005-0000-0000-000089090000}"/>
    <cellStyle name="Comma 2 2 2 7 3 2 4" xfId="2370" xr:uid="{00000000-0005-0000-0000-00008A090000}"/>
    <cellStyle name="Comma 2 2 2 7 3 2 5" xfId="2371" xr:uid="{00000000-0005-0000-0000-00008B090000}"/>
    <cellStyle name="Comma 2 2 2 7 3 3" xfId="2372" xr:uid="{00000000-0005-0000-0000-00008C090000}"/>
    <cellStyle name="Comma 2 2 2 7 3 3 2" xfId="2373" xr:uid="{00000000-0005-0000-0000-00008D090000}"/>
    <cellStyle name="Comma 2 2 2 7 3 3 3" xfId="2374" xr:uid="{00000000-0005-0000-0000-00008E090000}"/>
    <cellStyle name="Comma 2 2 2 7 3 3 4" xfId="2375" xr:uid="{00000000-0005-0000-0000-00008F090000}"/>
    <cellStyle name="Comma 2 2 2 7 3 4" xfId="2376" xr:uid="{00000000-0005-0000-0000-000090090000}"/>
    <cellStyle name="Comma 2 2 2 7 3 5" xfId="2377" xr:uid="{00000000-0005-0000-0000-000091090000}"/>
    <cellStyle name="Comma 2 2 2 7 3 6" xfId="2378" xr:uid="{00000000-0005-0000-0000-000092090000}"/>
    <cellStyle name="Comma 2 2 2 7 4" xfId="2379" xr:uid="{00000000-0005-0000-0000-000093090000}"/>
    <cellStyle name="Comma 2 2 2 7 5" xfId="2380" xr:uid="{00000000-0005-0000-0000-000094090000}"/>
    <cellStyle name="Comma 2 2 2 7 5 2" xfId="2381" xr:uid="{00000000-0005-0000-0000-000095090000}"/>
    <cellStyle name="Comma 2 2 2 7 5 2 2" xfId="2382" xr:uid="{00000000-0005-0000-0000-000096090000}"/>
    <cellStyle name="Comma 2 2 2 7 5 2 3" xfId="2383" xr:uid="{00000000-0005-0000-0000-000097090000}"/>
    <cellStyle name="Comma 2 2 2 7 5 2 4" xfId="2384" xr:uid="{00000000-0005-0000-0000-000098090000}"/>
    <cellStyle name="Comma 2 2 2 7 5 3" xfId="2385" xr:uid="{00000000-0005-0000-0000-000099090000}"/>
    <cellStyle name="Comma 2 2 2 7 5 4" xfId="2386" xr:uid="{00000000-0005-0000-0000-00009A090000}"/>
    <cellStyle name="Comma 2 2 2 7 5 5" xfId="2387" xr:uid="{00000000-0005-0000-0000-00009B090000}"/>
    <cellStyle name="Comma 2 2 2 7 6" xfId="2388" xr:uid="{00000000-0005-0000-0000-00009C090000}"/>
    <cellStyle name="Comma 2 2 2 7 6 2" xfId="2389" xr:uid="{00000000-0005-0000-0000-00009D090000}"/>
    <cellStyle name="Comma 2 2 2 7 6 3" xfId="2390" xr:uid="{00000000-0005-0000-0000-00009E090000}"/>
    <cellStyle name="Comma 2 2 2 7 6 4" xfId="2391" xr:uid="{00000000-0005-0000-0000-00009F090000}"/>
    <cellStyle name="Comma 2 2 2 7 7" xfId="2392" xr:uid="{00000000-0005-0000-0000-0000A0090000}"/>
    <cellStyle name="Comma 2 2 2 7 8" xfId="2393" xr:uid="{00000000-0005-0000-0000-0000A1090000}"/>
    <cellStyle name="Comma 2 2 2 7 9" xfId="2394" xr:uid="{00000000-0005-0000-0000-0000A2090000}"/>
    <cellStyle name="Comma 2 2 2 8" xfId="2395" xr:uid="{00000000-0005-0000-0000-0000A3090000}"/>
    <cellStyle name="Comma 2 2 2 8 2" xfId="2396" xr:uid="{00000000-0005-0000-0000-0000A4090000}"/>
    <cellStyle name="Comma 2 2 2 8 2 2" xfId="2397" xr:uid="{00000000-0005-0000-0000-0000A5090000}"/>
    <cellStyle name="Comma 2 2 2 8 2 2 2" xfId="2398" xr:uid="{00000000-0005-0000-0000-0000A6090000}"/>
    <cellStyle name="Comma 2 2 2 8 2 2 2 2" xfId="2399" xr:uid="{00000000-0005-0000-0000-0000A7090000}"/>
    <cellStyle name="Comma 2 2 2 8 2 2 2 3" xfId="2400" xr:uid="{00000000-0005-0000-0000-0000A8090000}"/>
    <cellStyle name="Comma 2 2 2 8 2 2 2 4" xfId="2401" xr:uid="{00000000-0005-0000-0000-0000A9090000}"/>
    <cellStyle name="Comma 2 2 2 8 2 2 3" xfId="2402" xr:uid="{00000000-0005-0000-0000-0000AA090000}"/>
    <cellStyle name="Comma 2 2 2 8 2 2 4" xfId="2403" xr:uid="{00000000-0005-0000-0000-0000AB090000}"/>
    <cellStyle name="Comma 2 2 2 8 2 2 5" xfId="2404" xr:uid="{00000000-0005-0000-0000-0000AC090000}"/>
    <cellStyle name="Comma 2 2 2 8 2 3" xfId="2405" xr:uid="{00000000-0005-0000-0000-0000AD090000}"/>
    <cellStyle name="Comma 2 2 2 8 2 3 2" xfId="2406" xr:uid="{00000000-0005-0000-0000-0000AE090000}"/>
    <cellStyle name="Comma 2 2 2 8 2 3 3" xfId="2407" xr:uid="{00000000-0005-0000-0000-0000AF090000}"/>
    <cellStyle name="Comma 2 2 2 8 2 3 4" xfId="2408" xr:uid="{00000000-0005-0000-0000-0000B0090000}"/>
    <cellStyle name="Comma 2 2 2 8 2 4" xfId="2409" xr:uid="{00000000-0005-0000-0000-0000B1090000}"/>
    <cellStyle name="Comma 2 2 2 8 2 5" xfId="2410" xr:uid="{00000000-0005-0000-0000-0000B2090000}"/>
    <cellStyle name="Comma 2 2 2 8 2 6" xfId="2411" xr:uid="{00000000-0005-0000-0000-0000B3090000}"/>
    <cellStyle name="Comma 2 2 2 8 3" xfId="2412" xr:uid="{00000000-0005-0000-0000-0000B4090000}"/>
    <cellStyle name="Comma 2 2 2 8 3 2" xfId="2413" xr:uid="{00000000-0005-0000-0000-0000B5090000}"/>
    <cellStyle name="Comma 2 2 2 8 3 2 2" xfId="2414" xr:uid="{00000000-0005-0000-0000-0000B6090000}"/>
    <cellStyle name="Comma 2 2 2 8 3 2 2 2" xfId="2415" xr:uid="{00000000-0005-0000-0000-0000B7090000}"/>
    <cellStyle name="Comma 2 2 2 8 3 2 2 3" xfId="2416" xr:uid="{00000000-0005-0000-0000-0000B8090000}"/>
    <cellStyle name="Comma 2 2 2 8 3 2 2 4" xfId="2417" xr:uid="{00000000-0005-0000-0000-0000B9090000}"/>
    <cellStyle name="Comma 2 2 2 8 3 2 3" xfId="2418" xr:uid="{00000000-0005-0000-0000-0000BA090000}"/>
    <cellStyle name="Comma 2 2 2 8 3 2 4" xfId="2419" xr:uid="{00000000-0005-0000-0000-0000BB090000}"/>
    <cellStyle name="Comma 2 2 2 8 3 2 5" xfId="2420" xr:uid="{00000000-0005-0000-0000-0000BC090000}"/>
    <cellStyle name="Comma 2 2 2 8 3 3" xfId="2421" xr:uid="{00000000-0005-0000-0000-0000BD090000}"/>
    <cellStyle name="Comma 2 2 2 8 3 3 2" xfId="2422" xr:uid="{00000000-0005-0000-0000-0000BE090000}"/>
    <cellStyle name="Comma 2 2 2 8 3 3 3" xfId="2423" xr:uid="{00000000-0005-0000-0000-0000BF090000}"/>
    <cellStyle name="Comma 2 2 2 8 3 3 4" xfId="2424" xr:uid="{00000000-0005-0000-0000-0000C0090000}"/>
    <cellStyle name="Comma 2 2 2 8 3 4" xfId="2425" xr:uid="{00000000-0005-0000-0000-0000C1090000}"/>
    <cellStyle name="Comma 2 2 2 8 3 5" xfId="2426" xr:uid="{00000000-0005-0000-0000-0000C2090000}"/>
    <cellStyle name="Comma 2 2 2 8 3 6" xfId="2427" xr:uid="{00000000-0005-0000-0000-0000C3090000}"/>
    <cellStyle name="Comma 2 2 2 8 4" xfId="2428" xr:uid="{00000000-0005-0000-0000-0000C4090000}"/>
    <cellStyle name="Comma 2 2 2 8 5" xfId="2429" xr:uid="{00000000-0005-0000-0000-0000C5090000}"/>
    <cellStyle name="Comma 2 2 2 8 5 2" xfId="2430" xr:uid="{00000000-0005-0000-0000-0000C6090000}"/>
    <cellStyle name="Comma 2 2 2 8 5 2 2" xfId="2431" xr:uid="{00000000-0005-0000-0000-0000C7090000}"/>
    <cellStyle name="Comma 2 2 2 8 5 2 3" xfId="2432" xr:uid="{00000000-0005-0000-0000-0000C8090000}"/>
    <cellStyle name="Comma 2 2 2 8 5 2 4" xfId="2433" xr:uid="{00000000-0005-0000-0000-0000C9090000}"/>
    <cellStyle name="Comma 2 2 2 8 5 3" xfId="2434" xr:uid="{00000000-0005-0000-0000-0000CA090000}"/>
    <cellStyle name="Comma 2 2 2 8 5 4" xfId="2435" xr:uid="{00000000-0005-0000-0000-0000CB090000}"/>
    <cellStyle name="Comma 2 2 2 8 5 5" xfId="2436" xr:uid="{00000000-0005-0000-0000-0000CC090000}"/>
    <cellStyle name="Comma 2 2 2 8 6" xfId="2437" xr:uid="{00000000-0005-0000-0000-0000CD090000}"/>
    <cellStyle name="Comma 2 2 2 8 6 2" xfId="2438" xr:uid="{00000000-0005-0000-0000-0000CE090000}"/>
    <cellStyle name="Comma 2 2 2 8 6 3" xfId="2439" xr:uid="{00000000-0005-0000-0000-0000CF090000}"/>
    <cellStyle name="Comma 2 2 2 8 6 4" xfId="2440" xr:uid="{00000000-0005-0000-0000-0000D0090000}"/>
    <cellStyle name="Comma 2 2 2 8 7" xfId="2441" xr:uid="{00000000-0005-0000-0000-0000D1090000}"/>
    <cellStyle name="Comma 2 2 2 8 8" xfId="2442" xr:uid="{00000000-0005-0000-0000-0000D2090000}"/>
    <cellStyle name="Comma 2 2 2 8 9" xfId="2443" xr:uid="{00000000-0005-0000-0000-0000D3090000}"/>
    <cellStyle name="Comma 2 2 2 9" xfId="2444" xr:uid="{00000000-0005-0000-0000-0000D4090000}"/>
    <cellStyle name="Comma 2 2 2 9 2" xfId="2445" xr:uid="{00000000-0005-0000-0000-0000D5090000}"/>
    <cellStyle name="Comma 2 2 2 9 3" xfId="2446" xr:uid="{00000000-0005-0000-0000-0000D6090000}"/>
    <cellStyle name="Comma 2 2 2 9 3 2" xfId="2447" xr:uid="{00000000-0005-0000-0000-0000D7090000}"/>
    <cellStyle name="Comma 2 2 2 9 3 2 2" xfId="2448" xr:uid="{00000000-0005-0000-0000-0000D8090000}"/>
    <cellStyle name="Comma 2 2 2 9 3 2 3" xfId="2449" xr:uid="{00000000-0005-0000-0000-0000D9090000}"/>
    <cellStyle name="Comma 2 2 2 9 3 2 4" xfId="2450" xr:uid="{00000000-0005-0000-0000-0000DA090000}"/>
    <cellStyle name="Comma 2 2 2 9 3 3" xfId="2451" xr:uid="{00000000-0005-0000-0000-0000DB090000}"/>
    <cellStyle name="Comma 2 2 2 9 3 4" xfId="2452" xr:uid="{00000000-0005-0000-0000-0000DC090000}"/>
    <cellStyle name="Comma 2 2 2 9 3 5" xfId="2453" xr:uid="{00000000-0005-0000-0000-0000DD090000}"/>
    <cellStyle name="Comma 2 2 2 9 4" xfId="2454" xr:uid="{00000000-0005-0000-0000-0000DE090000}"/>
    <cellStyle name="Comma 2 2 2 9 4 2" xfId="2455" xr:uid="{00000000-0005-0000-0000-0000DF090000}"/>
    <cellStyle name="Comma 2 2 2 9 4 3" xfId="2456" xr:uid="{00000000-0005-0000-0000-0000E0090000}"/>
    <cellStyle name="Comma 2 2 2 9 4 4" xfId="2457" xr:uid="{00000000-0005-0000-0000-0000E1090000}"/>
    <cellStyle name="Comma 2 2 2 9 5" xfId="2458" xr:uid="{00000000-0005-0000-0000-0000E2090000}"/>
    <cellStyle name="Comma 2 2 2 9 6" xfId="2459" xr:uid="{00000000-0005-0000-0000-0000E3090000}"/>
    <cellStyle name="Comma 2 2 2 9 7" xfId="2460" xr:uid="{00000000-0005-0000-0000-0000E4090000}"/>
    <cellStyle name="Comma 2 2 20" xfId="2461" xr:uid="{00000000-0005-0000-0000-0000E5090000}"/>
    <cellStyle name="Comma 2 2 20 2" xfId="2462" xr:uid="{00000000-0005-0000-0000-0000E6090000}"/>
    <cellStyle name="Comma 2 2 20 3" xfId="2463" xr:uid="{00000000-0005-0000-0000-0000E7090000}"/>
    <cellStyle name="Comma 2 2 20 4" xfId="2464" xr:uid="{00000000-0005-0000-0000-0000E8090000}"/>
    <cellStyle name="Comma 2 2 21" xfId="2465" xr:uid="{00000000-0005-0000-0000-0000E9090000}"/>
    <cellStyle name="Comma 2 2 22" xfId="2466" xr:uid="{00000000-0005-0000-0000-0000EA090000}"/>
    <cellStyle name="Comma 2 2 23" xfId="2467" xr:uid="{00000000-0005-0000-0000-0000EB090000}"/>
    <cellStyle name="Comma 2 2 24" xfId="28656" xr:uid="{60B35BCB-1E9D-45EB-9014-F7312BCFD0C3}"/>
    <cellStyle name="Comma 2 2 3" xfId="2468" xr:uid="{00000000-0005-0000-0000-0000EC090000}"/>
    <cellStyle name="Comma 2 2 3 10" xfId="2469" xr:uid="{00000000-0005-0000-0000-0000ED090000}"/>
    <cellStyle name="Comma 2 2 3 10 2" xfId="2470" xr:uid="{00000000-0005-0000-0000-0000EE090000}"/>
    <cellStyle name="Comma 2 2 3 10 2 2" xfId="2471" xr:uid="{00000000-0005-0000-0000-0000EF090000}"/>
    <cellStyle name="Comma 2 2 3 10 2 3" xfId="2472" xr:uid="{00000000-0005-0000-0000-0000F0090000}"/>
    <cellStyle name="Comma 2 2 3 10 2 4" xfId="2473" xr:uid="{00000000-0005-0000-0000-0000F1090000}"/>
    <cellStyle name="Comma 2 2 3 11" xfId="2474" xr:uid="{00000000-0005-0000-0000-0000F2090000}"/>
    <cellStyle name="Comma 2 2 3 11 2" xfId="2475" xr:uid="{00000000-0005-0000-0000-0000F3090000}"/>
    <cellStyle name="Comma 2 2 3 11 2 2" xfId="2476" xr:uid="{00000000-0005-0000-0000-0000F4090000}"/>
    <cellStyle name="Comma 2 2 3 11 2 3" xfId="2477" xr:uid="{00000000-0005-0000-0000-0000F5090000}"/>
    <cellStyle name="Comma 2 2 3 11 2 4" xfId="2478" xr:uid="{00000000-0005-0000-0000-0000F6090000}"/>
    <cellStyle name="Comma 2 2 3 12" xfId="2479" xr:uid="{00000000-0005-0000-0000-0000F7090000}"/>
    <cellStyle name="Comma 2 2 3 12 2" xfId="2480" xr:uid="{00000000-0005-0000-0000-0000F8090000}"/>
    <cellStyle name="Comma 2 2 3 12 2 2" xfId="2481" xr:uid="{00000000-0005-0000-0000-0000F9090000}"/>
    <cellStyle name="Comma 2 2 3 12 2 3" xfId="2482" xr:uid="{00000000-0005-0000-0000-0000FA090000}"/>
    <cellStyle name="Comma 2 2 3 12 2 4" xfId="2483" xr:uid="{00000000-0005-0000-0000-0000FB090000}"/>
    <cellStyle name="Comma 2 2 3 13" xfId="2484" xr:uid="{00000000-0005-0000-0000-0000FC090000}"/>
    <cellStyle name="Comma 2 2 3 13 2" xfId="2485" xr:uid="{00000000-0005-0000-0000-0000FD090000}"/>
    <cellStyle name="Comma 2 2 3 13 2 2" xfId="2486" xr:uid="{00000000-0005-0000-0000-0000FE090000}"/>
    <cellStyle name="Comma 2 2 3 13 2 3" xfId="2487" xr:uid="{00000000-0005-0000-0000-0000FF090000}"/>
    <cellStyle name="Comma 2 2 3 13 2 4" xfId="2488" xr:uid="{00000000-0005-0000-0000-0000000A0000}"/>
    <cellStyle name="Comma 2 2 3 14" xfId="2489" xr:uid="{00000000-0005-0000-0000-0000010A0000}"/>
    <cellStyle name="Comma 2 2 3 14 2" xfId="2490" xr:uid="{00000000-0005-0000-0000-0000020A0000}"/>
    <cellStyle name="Comma 2 2 3 14 2 2" xfId="2491" xr:uid="{00000000-0005-0000-0000-0000030A0000}"/>
    <cellStyle name="Comma 2 2 3 14 2 3" xfId="2492" xr:uid="{00000000-0005-0000-0000-0000040A0000}"/>
    <cellStyle name="Comma 2 2 3 14 2 4" xfId="2493" xr:uid="{00000000-0005-0000-0000-0000050A0000}"/>
    <cellStyle name="Comma 2 2 3 15" xfId="2494" xr:uid="{00000000-0005-0000-0000-0000060A0000}"/>
    <cellStyle name="Comma 2 2 3 15 2" xfId="2495" xr:uid="{00000000-0005-0000-0000-0000070A0000}"/>
    <cellStyle name="Comma 2 2 3 15 2 2" xfId="2496" xr:uid="{00000000-0005-0000-0000-0000080A0000}"/>
    <cellStyle name="Comma 2 2 3 15 2 3" xfId="2497" xr:uid="{00000000-0005-0000-0000-0000090A0000}"/>
    <cellStyle name="Comma 2 2 3 15 2 4" xfId="2498" xr:uid="{00000000-0005-0000-0000-00000A0A0000}"/>
    <cellStyle name="Comma 2 2 3 15 3" xfId="2499" xr:uid="{00000000-0005-0000-0000-00000B0A0000}"/>
    <cellStyle name="Comma 2 2 3 15 4" xfId="2500" xr:uid="{00000000-0005-0000-0000-00000C0A0000}"/>
    <cellStyle name="Comma 2 2 3 15 5" xfId="2501" xr:uid="{00000000-0005-0000-0000-00000D0A0000}"/>
    <cellStyle name="Comma 2 2 3 16" xfId="2502" xr:uid="{00000000-0005-0000-0000-00000E0A0000}"/>
    <cellStyle name="Comma 2 2 3 16 2" xfId="2503" xr:uid="{00000000-0005-0000-0000-00000F0A0000}"/>
    <cellStyle name="Comma 2 2 3 16 3" xfId="2504" xr:uid="{00000000-0005-0000-0000-0000100A0000}"/>
    <cellStyle name="Comma 2 2 3 16 4" xfId="2505" xr:uid="{00000000-0005-0000-0000-0000110A0000}"/>
    <cellStyle name="Comma 2 2 3 17" xfId="2506" xr:uid="{00000000-0005-0000-0000-0000120A0000}"/>
    <cellStyle name="Comma 2 2 3 17 2" xfId="2507" xr:uid="{00000000-0005-0000-0000-0000130A0000}"/>
    <cellStyle name="Comma 2 2 3 17 3" xfId="2508" xr:uid="{00000000-0005-0000-0000-0000140A0000}"/>
    <cellStyle name="Comma 2 2 3 17 4" xfId="2509" xr:uid="{00000000-0005-0000-0000-0000150A0000}"/>
    <cellStyle name="Comma 2 2 3 18" xfId="2510" xr:uid="{00000000-0005-0000-0000-0000160A0000}"/>
    <cellStyle name="Comma 2 2 3 19" xfId="2511" xr:uid="{00000000-0005-0000-0000-0000170A0000}"/>
    <cellStyle name="Comma 2 2 3 2" xfId="2512" xr:uid="{00000000-0005-0000-0000-0000180A0000}"/>
    <cellStyle name="Comma 2 2 3 2 10" xfId="2513" xr:uid="{00000000-0005-0000-0000-0000190A0000}"/>
    <cellStyle name="Comma 2 2 3 2 2" xfId="2514" xr:uid="{00000000-0005-0000-0000-00001A0A0000}"/>
    <cellStyle name="Comma 2 2 3 2 2 2" xfId="2515" xr:uid="{00000000-0005-0000-0000-00001B0A0000}"/>
    <cellStyle name="Comma 2 2 3 2 2 2 2" xfId="2516" xr:uid="{00000000-0005-0000-0000-00001C0A0000}"/>
    <cellStyle name="Comma 2 2 3 2 2 2 2 2" xfId="2517" xr:uid="{00000000-0005-0000-0000-00001D0A0000}"/>
    <cellStyle name="Comma 2 2 3 2 2 2 2 2 2" xfId="2518" xr:uid="{00000000-0005-0000-0000-00001E0A0000}"/>
    <cellStyle name="Comma 2 2 3 2 2 2 2 2 3" xfId="2519" xr:uid="{00000000-0005-0000-0000-00001F0A0000}"/>
    <cellStyle name="Comma 2 2 3 2 2 2 2 2 4" xfId="2520" xr:uid="{00000000-0005-0000-0000-0000200A0000}"/>
    <cellStyle name="Comma 2 2 3 2 2 2 2 3" xfId="2521" xr:uid="{00000000-0005-0000-0000-0000210A0000}"/>
    <cellStyle name="Comma 2 2 3 2 2 2 2 4" xfId="2522" xr:uid="{00000000-0005-0000-0000-0000220A0000}"/>
    <cellStyle name="Comma 2 2 3 2 2 2 2 5" xfId="2523" xr:uid="{00000000-0005-0000-0000-0000230A0000}"/>
    <cellStyle name="Comma 2 2 3 2 2 2 3" xfId="2524" xr:uid="{00000000-0005-0000-0000-0000240A0000}"/>
    <cellStyle name="Comma 2 2 3 2 2 2 3 2" xfId="2525" xr:uid="{00000000-0005-0000-0000-0000250A0000}"/>
    <cellStyle name="Comma 2 2 3 2 2 2 3 3" xfId="2526" xr:uid="{00000000-0005-0000-0000-0000260A0000}"/>
    <cellStyle name="Comma 2 2 3 2 2 2 3 4" xfId="2527" xr:uid="{00000000-0005-0000-0000-0000270A0000}"/>
    <cellStyle name="Comma 2 2 3 2 2 2 4" xfId="2528" xr:uid="{00000000-0005-0000-0000-0000280A0000}"/>
    <cellStyle name="Comma 2 2 3 2 2 2 5" xfId="2529" xr:uid="{00000000-0005-0000-0000-0000290A0000}"/>
    <cellStyle name="Comma 2 2 3 2 2 2 6" xfId="2530" xr:uid="{00000000-0005-0000-0000-00002A0A0000}"/>
    <cellStyle name="Comma 2 2 3 2 2 3" xfId="2531" xr:uid="{00000000-0005-0000-0000-00002B0A0000}"/>
    <cellStyle name="Comma 2 2 3 2 2 3 2" xfId="2532" xr:uid="{00000000-0005-0000-0000-00002C0A0000}"/>
    <cellStyle name="Comma 2 2 3 2 2 3 2 2" xfId="2533" xr:uid="{00000000-0005-0000-0000-00002D0A0000}"/>
    <cellStyle name="Comma 2 2 3 2 2 3 2 2 2" xfId="2534" xr:uid="{00000000-0005-0000-0000-00002E0A0000}"/>
    <cellStyle name="Comma 2 2 3 2 2 3 2 2 3" xfId="2535" xr:uid="{00000000-0005-0000-0000-00002F0A0000}"/>
    <cellStyle name="Comma 2 2 3 2 2 3 2 2 4" xfId="2536" xr:uid="{00000000-0005-0000-0000-0000300A0000}"/>
    <cellStyle name="Comma 2 2 3 2 2 3 2 3" xfId="2537" xr:uid="{00000000-0005-0000-0000-0000310A0000}"/>
    <cellStyle name="Comma 2 2 3 2 2 3 2 4" xfId="2538" xr:uid="{00000000-0005-0000-0000-0000320A0000}"/>
    <cellStyle name="Comma 2 2 3 2 2 3 2 5" xfId="2539" xr:uid="{00000000-0005-0000-0000-0000330A0000}"/>
    <cellStyle name="Comma 2 2 3 2 2 3 3" xfId="2540" xr:uid="{00000000-0005-0000-0000-0000340A0000}"/>
    <cellStyle name="Comma 2 2 3 2 2 3 3 2" xfId="2541" xr:uid="{00000000-0005-0000-0000-0000350A0000}"/>
    <cellStyle name="Comma 2 2 3 2 2 3 3 3" xfId="2542" xr:uid="{00000000-0005-0000-0000-0000360A0000}"/>
    <cellStyle name="Comma 2 2 3 2 2 3 3 4" xfId="2543" xr:uid="{00000000-0005-0000-0000-0000370A0000}"/>
    <cellStyle name="Comma 2 2 3 2 2 3 4" xfId="2544" xr:uid="{00000000-0005-0000-0000-0000380A0000}"/>
    <cellStyle name="Comma 2 2 3 2 2 3 5" xfId="2545" xr:uid="{00000000-0005-0000-0000-0000390A0000}"/>
    <cellStyle name="Comma 2 2 3 2 2 3 6" xfId="2546" xr:uid="{00000000-0005-0000-0000-00003A0A0000}"/>
    <cellStyle name="Comma 2 2 3 2 2 4" xfId="2547" xr:uid="{00000000-0005-0000-0000-00003B0A0000}"/>
    <cellStyle name="Comma 2 2 3 2 2 4 2" xfId="2548" xr:uid="{00000000-0005-0000-0000-00003C0A0000}"/>
    <cellStyle name="Comma 2 2 3 2 2 4 2 2" xfId="2549" xr:uid="{00000000-0005-0000-0000-00003D0A0000}"/>
    <cellStyle name="Comma 2 2 3 2 2 4 2 3" xfId="2550" xr:uid="{00000000-0005-0000-0000-00003E0A0000}"/>
    <cellStyle name="Comma 2 2 3 2 2 4 2 4" xfId="2551" xr:uid="{00000000-0005-0000-0000-00003F0A0000}"/>
    <cellStyle name="Comma 2 2 3 2 2 4 3" xfId="2552" xr:uid="{00000000-0005-0000-0000-0000400A0000}"/>
    <cellStyle name="Comma 2 2 3 2 2 4 4" xfId="2553" xr:uid="{00000000-0005-0000-0000-0000410A0000}"/>
    <cellStyle name="Comma 2 2 3 2 2 4 5" xfId="2554" xr:uid="{00000000-0005-0000-0000-0000420A0000}"/>
    <cellStyle name="Comma 2 2 3 2 2 5" xfId="2555" xr:uid="{00000000-0005-0000-0000-0000430A0000}"/>
    <cellStyle name="Comma 2 2 3 2 2 5 2" xfId="2556" xr:uid="{00000000-0005-0000-0000-0000440A0000}"/>
    <cellStyle name="Comma 2 2 3 2 2 5 3" xfId="2557" xr:uid="{00000000-0005-0000-0000-0000450A0000}"/>
    <cellStyle name="Comma 2 2 3 2 2 5 4" xfId="2558" xr:uid="{00000000-0005-0000-0000-0000460A0000}"/>
    <cellStyle name="Comma 2 2 3 2 2 6" xfId="2559" xr:uid="{00000000-0005-0000-0000-0000470A0000}"/>
    <cellStyle name="Comma 2 2 3 2 2 7" xfId="2560" xr:uid="{00000000-0005-0000-0000-0000480A0000}"/>
    <cellStyle name="Comma 2 2 3 2 2 8" xfId="2561" xr:uid="{00000000-0005-0000-0000-0000490A0000}"/>
    <cellStyle name="Comma 2 2 3 2 3" xfId="2562" xr:uid="{00000000-0005-0000-0000-00004A0A0000}"/>
    <cellStyle name="Comma 2 2 3 2 3 2" xfId="2563" xr:uid="{00000000-0005-0000-0000-00004B0A0000}"/>
    <cellStyle name="Comma 2 2 3 2 3 2 2" xfId="2564" xr:uid="{00000000-0005-0000-0000-00004C0A0000}"/>
    <cellStyle name="Comma 2 2 3 2 3 2 2 2" xfId="2565" xr:uid="{00000000-0005-0000-0000-00004D0A0000}"/>
    <cellStyle name="Comma 2 2 3 2 3 2 2 3" xfId="2566" xr:uid="{00000000-0005-0000-0000-00004E0A0000}"/>
    <cellStyle name="Comma 2 2 3 2 3 2 2 4" xfId="2567" xr:uid="{00000000-0005-0000-0000-00004F0A0000}"/>
    <cellStyle name="Comma 2 2 3 2 3 2 3" xfId="2568" xr:uid="{00000000-0005-0000-0000-0000500A0000}"/>
    <cellStyle name="Comma 2 2 3 2 3 2 4" xfId="2569" xr:uid="{00000000-0005-0000-0000-0000510A0000}"/>
    <cellStyle name="Comma 2 2 3 2 3 2 5" xfId="2570" xr:uid="{00000000-0005-0000-0000-0000520A0000}"/>
    <cellStyle name="Comma 2 2 3 2 3 3" xfId="2571" xr:uid="{00000000-0005-0000-0000-0000530A0000}"/>
    <cellStyle name="Comma 2 2 3 2 3 3 2" xfId="2572" xr:uid="{00000000-0005-0000-0000-0000540A0000}"/>
    <cellStyle name="Comma 2 2 3 2 3 3 3" xfId="2573" xr:uid="{00000000-0005-0000-0000-0000550A0000}"/>
    <cellStyle name="Comma 2 2 3 2 3 3 4" xfId="2574" xr:uid="{00000000-0005-0000-0000-0000560A0000}"/>
    <cellStyle name="Comma 2 2 3 2 3 4" xfId="2575" xr:uid="{00000000-0005-0000-0000-0000570A0000}"/>
    <cellStyle name="Comma 2 2 3 2 3 4 2" xfId="2576" xr:uid="{00000000-0005-0000-0000-0000580A0000}"/>
    <cellStyle name="Comma 2 2 3 2 3 4 3" xfId="2577" xr:uid="{00000000-0005-0000-0000-0000590A0000}"/>
    <cellStyle name="Comma 2 2 3 2 3 4 4" xfId="2578" xr:uid="{00000000-0005-0000-0000-00005A0A0000}"/>
    <cellStyle name="Comma 2 2 3 2 3 5" xfId="2579" xr:uid="{00000000-0005-0000-0000-00005B0A0000}"/>
    <cellStyle name="Comma 2 2 3 2 3 6" xfId="2580" xr:uid="{00000000-0005-0000-0000-00005C0A0000}"/>
    <cellStyle name="Comma 2 2 3 2 3 7" xfId="2581" xr:uid="{00000000-0005-0000-0000-00005D0A0000}"/>
    <cellStyle name="Comma 2 2 3 2 4" xfId="2582" xr:uid="{00000000-0005-0000-0000-00005E0A0000}"/>
    <cellStyle name="Comma 2 2 3 2 4 2" xfId="2583" xr:uid="{00000000-0005-0000-0000-00005F0A0000}"/>
    <cellStyle name="Comma 2 2 3 2 4 2 2" xfId="2584" xr:uid="{00000000-0005-0000-0000-0000600A0000}"/>
    <cellStyle name="Comma 2 2 3 2 4 2 2 2" xfId="2585" xr:uid="{00000000-0005-0000-0000-0000610A0000}"/>
    <cellStyle name="Comma 2 2 3 2 4 2 2 3" xfId="2586" xr:uid="{00000000-0005-0000-0000-0000620A0000}"/>
    <cellStyle name="Comma 2 2 3 2 4 2 2 4" xfId="2587" xr:uid="{00000000-0005-0000-0000-0000630A0000}"/>
    <cellStyle name="Comma 2 2 3 2 4 2 3" xfId="2588" xr:uid="{00000000-0005-0000-0000-0000640A0000}"/>
    <cellStyle name="Comma 2 2 3 2 4 2 4" xfId="2589" xr:uid="{00000000-0005-0000-0000-0000650A0000}"/>
    <cellStyle name="Comma 2 2 3 2 4 2 5" xfId="2590" xr:uid="{00000000-0005-0000-0000-0000660A0000}"/>
    <cellStyle name="Comma 2 2 3 2 4 3" xfId="2591" xr:uid="{00000000-0005-0000-0000-0000670A0000}"/>
    <cellStyle name="Comma 2 2 3 2 4 3 2" xfId="2592" xr:uid="{00000000-0005-0000-0000-0000680A0000}"/>
    <cellStyle name="Comma 2 2 3 2 4 3 3" xfId="2593" xr:uid="{00000000-0005-0000-0000-0000690A0000}"/>
    <cellStyle name="Comma 2 2 3 2 4 3 4" xfId="2594" xr:uid="{00000000-0005-0000-0000-00006A0A0000}"/>
    <cellStyle name="Comma 2 2 3 2 4 4" xfId="2595" xr:uid="{00000000-0005-0000-0000-00006B0A0000}"/>
    <cellStyle name="Comma 2 2 3 2 4 4 2" xfId="2596" xr:uid="{00000000-0005-0000-0000-00006C0A0000}"/>
    <cellStyle name="Comma 2 2 3 2 4 4 3" xfId="2597" xr:uid="{00000000-0005-0000-0000-00006D0A0000}"/>
    <cellStyle name="Comma 2 2 3 2 4 4 4" xfId="2598" xr:uid="{00000000-0005-0000-0000-00006E0A0000}"/>
    <cellStyle name="Comma 2 2 3 2 4 5" xfId="2599" xr:uid="{00000000-0005-0000-0000-00006F0A0000}"/>
    <cellStyle name="Comma 2 2 3 2 4 6" xfId="2600" xr:uid="{00000000-0005-0000-0000-0000700A0000}"/>
    <cellStyle name="Comma 2 2 3 2 4 7" xfId="2601" xr:uid="{00000000-0005-0000-0000-0000710A0000}"/>
    <cellStyle name="Comma 2 2 3 2 5" xfId="2602" xr:uid="{00000000-0005-0000-0000-0000720A0000}"/>
    <cellStyle name="Comma 2 2 3 2 6" xfId="2603" xr:uid="{00000000-0005-0000-0000-0000730A0000}"/>
    <cellStyle name="Comma 2 2 3 2 6 2" xfId="2604" xr:uid="{00000000-0005-0000-0000-0000740A0000}"/>
    <cellStyle name="Comma 2 2 3 2 6 2 2" xfId="2605" xr:uid="{00000000-0005-0000-0000-0000750A0000}"/>
    <cellStyle name="Comma 2 2 3 2 6 2 3" xfId="2606" xr:uid="{00000000-0005-0000-0000-0000760A0000}"/>
    <cellStyle name="Comma 2 2 3 2 6 2 4" xfId="2607" xr:uid="{00000000-0005-0000-0000-0000770A0000}"/>
    <cellStyle name="Comma 2 2 3 2 6 3" xfId="2608" xr:uid="{00000000-0005-0000-0000-0000780A0000}"/>
    <cellStyle name="Comma 2 2 3 2 6 4" xfId="2609" xr:uid="{00000000-0005-0000-0000-0000790A0000}"/>
    <cellStyle name="Comma 2 2 3 2 6 5" xfId="2610" xr:uid="{00000000-0005-0000-0000-00007A0A0000}"/>
    <cellStyle name="Comma 2 2 3 2 7" xfId="2611" xr:uid="{00000000-0005-0000-0000-00007B0A0000}"/>
    <cellStyle name="Comma 2 2 3 2 7 2" xfId="2612" xr:uid="{00000000-0005-0000-0000-00007C0A0000}"/>
    <cellStyle name="Comma 2 2 3 2 7 3" xfId="2613" xr:uid="{00000000-0005-0000-0000-00007D0A0000}"/>
    <cellStyle name="Comma 2 2 3 2 7 4" xfId="2614" xr:uid="{00000000-0005-0000-0000-00007E0A0000}"/>
    <cellStyle name="Comma 2 2 3 2 8" xfId="2615" xr:uid="{00000000-0005-0000-0000-00007F0A0000}"/>
    <cellStyle name="Comma 2 2 3 2 9" xfId="2616" xr:uid="{00000000-0005-0000-0000-0000800A0000}"/>
    <cellStyle name="Comma 2 2 3 20" xfId="2617" xr:uid="{00000000-0005-0000-0000-0000810A0000}"/>
    <cellStyle name="Comma 2 2 3 21" xfId="28658" xr:uid="{5DF3A9E1-01D8-4687-86FB-0BA249E96E77}"/>
    <cellStyle name="Comma 2 2 3 3" xfId="2618" xr:uid="{00000000-0005-0000-0000-0000820A0000}"/>
    <cellStyle name="Comma 2 2 3 3 10" xfId="2619" xr:uid="{00000000-0005-0000-0000-0000830A0000}"/>
    <cellStyle name="Comma 2 2 3 3 2" xfId="2620" xr:uid="{00000000-0005-0000-0000-0000840A0000}"/>
    <cellStyle name="Comma 2 2 3 3 2 2" xfId="2621" xr:uid="{00000000-0005-0000-0000-0000850A0000}"/>
    <cellStyle name="Comma 2 2 3 3 2 2 2" xfId="2622" xr:uid="{00000000-0005-0000-0000-0000860A0000}"/>
    <cellStyle name="Comma 2 2 3 3 2 2 2 2" xfId="2623" xr:uid="{00000000-0005-0000-0000-0000870A0000}"/>
    <cellStyle name="Comma 2 2 3 3 2 2 2 2 2" xfId="2624" xr:uid="{00000000-0005-0000-0000-0000880A0000}"/>
    <cellStyle name="Comma 2 2 3 3 2 2 2 2 3" xfId="2625" xr:uid="{00000000-0005-0000-0000-0000890A0000}"/>
    <cellStyle name="Comma 2 2 3 3 2 2 2 2 4" xfId="2626" xr:uid="{00000000-0005-0000-0000-00008A0A0000}"/>
    <cellStyle name="Comma 2 2 3 3 2 2 2 3" xfId="2627" xr:uid="{00000000-0005-0000-0000-00008B0A0000}"/>
    <cellStyle name="Comma 2 2 3 3 2 2 2 4" xfId="2628" xr:uid="{00000000-0005-0000-0000-00008C0A0000}"/>
    <cellStyle name="Comma 2 2 3 3 2 2 2 5" xfId="2629" xr:uid="{00000000-0005-0000-0000-00008D0A0000}"/>
    <cellStyle name="Comma 2 2 3 3 2 2 3" xfId="2630" xr:uid="{00000000-0005-0000-0000-00008E0A0000}"/>
    <cellStyle name="Comma 2 2 3 3 2 2 3 2" xfId="2631" xr:uid="{00000000-0005-0000-0000-00008F0A0000}"/>
    <cellStyle name="Comma 2 2 3 3 2 2 3 3" xfId="2632" xr:uid="{00000000-0005-0000-0000-0000900A0000}"/>
    <cellStyle name="Comma 2 2 3 3 2 2 3 4" xfId="2633" xr:uid="{00000000-0005-0000-0000-0000910A0000}"/>
    <cellStyle name="Comma 2 2 3 3 2 2 4" xfId="2634" xr:uid="{00000000-0005-0000-0000-0000920A0000}"/>
    <cellStyle name="Comma 2 2 3 3 2 2 5" xfId="2635" xr:uid="{00000000-0005-0000-0000-0000930A0000}"/>
    <cellStyle name="Comma 2 2 3 3 2 2 6" xfId="2636" xr:uid="{00000000-0005-0000-0000-0000940A0000}"/>
    <cellStyle name="Comma 2 2 3 3 2 3" xfId="2637" xr:uid="{00000000-0005-0000-0000-0000950A0000}"/>
    <cellStyle name="Comma 2 2 3 3 2 3 2" xfId="2638" xr:uid="{00000000-0005-0000-0000-0000960A0000}"/>
    <cellStyle name="Comma 2 2 3 3 2 3 2 2" xfId="2639" xr:uid="{00000000-0005-0000-0000-0000970A0000}"/>
    <cellStyle name="Comma 2 2 3 3 2 3 2 2 2" xfId="2640" xr:uid="{00000000-0005-0000-0000-0000980A0000}"/>
    <cellStyle name="Comma 2 2 3 3 2 3 2 2 3" xfId="2641" xr:uid="{00000000-0005-0000-0000-0000990A0000}"/>
    <cellStyle name="Comma 2 2 3 3 2 3 2 2 4" xfId="2642" xr:uid="{00000000-0005-0000-0000-00009A0A0000}"/>
    <cellStyle name="Comma 2 2 3 3 2 3 2 3" xfId="2643" xr:uid="{00000000-0005-0000-0000-00009B0A0000}"/>
    <cellStyle name="Comma 2 2 3 3 2 3 2 4" xfId="2644" xr:uid="{00000000-0005-0000-0000-00009C0A0000}"/>
    <cellStyle name="Comma 2 2 3 3 2 3 2 5" xfId="2645" xr:uid="{00000000-0005-0000-0000-00009D0A0000}"/>
    <cellStyle name="Comma 2 2 3 3 2 3 3" xfId="2646" xr:uid="{00000000-0005-0000-0000-00009E0A0000}"/>
    <cellStyle name="Comma 2 2 3 3 2 3 3 2" xfId="2647" xr:uid="{00000000-0005-0000-0000-00009F0A0000}"/>
    <cellStyle name="Comma 2 2 3 3 2 3 3 3" xfId="2648" xr:uid="{00000000-0005-0000-0000-0000A00A0000}"/>
    <cellStyle name="Comma 2 2 3 3 2 3 3 4" xfId="2649" xr:uid="{00000000-0005-0000-0000-0000A10A0000}"/>
    <cellStyle name="Comma 2 2 3 3 2 3 4" xfId="2650" xr:uid="{00000000-0005-0000-0000-0000A20A0000}"/>
    <cellStyle name="Comma 2 2 3 3 2 3 5" xfId="2651" xr:uid="{00000000-0005-0000-0000-0000A30A0000}"/>
    <cellStyle name="Comma 2 2 3 3 2 3 6" xfId="2652" xr:uid="{00000000-0005-0000-0000-0000A40A0000}"/>
    <cellStyle name="Comma 2 2 3 3 2 4" xfId="2653" xr:uid="{00000000-0005-0000-0000-0000A50A0000}"/>
    <cellStyle name="Comma 2 2 3 3 2 4 2" xfId="2654" xr:uid="{00000000-0005-0000-0000-0000A60A0000}"/>
    <cellStyle name="Comma 2 2 3 3 2 4 2 2" xfId="2655" xr:uid="{00000000-0005-0000-0000-0000A70A0000}"/>
    <cellStyle name="Comma 2 2 3 3 2 4 2 3" xfId="2656" xr:uid="{00000000-0005-0000-0000-0000A80A0000}"/>
    <cellStyle name="Comma 2 2 3 3 2 4 2 4" xfId="2657" xr:uid="{00000000-0005-0000-0000-0000A90A0000}"/>
    <cellStyle name="Comma 2 2 3 3 2 4 3" xfId="2658" xr:uid="{00000000-0005-0000-0000-0000AA0A0000}"/>
    <cellStyle name="Comma 2 2 3 3 2 4 4" xfId="2659" xr:uid="{00000000-0005-0000-0000-0000AB0A0000}"/>
    <cellStyle name="Comma 2 2 3 3 2 4 5" xfId="2660" xr:uid="{00000000-0005-0000-0000-0000AC0A0000}"/>
    <cellStyle name="Comma 2 2 3 3 2 5" xfId="2661" xr:uid="{00000000-0005-0000-0000-0000AD0A0000}"/>
    <cellStyle name="Comma 2 2 3 3 2 5 2" xfId="2662" xr:uid="{00000000-0005-0000-0000-0000AE0A0000}"/>
    <cellStyle name="Comma 2 2 3 3 2 5 3" xfId="2663" xr:uid="{00000000-0005-0000-0000-0000AF0A0000}"/>
    <cellStyle name="Comma 2 2 3 3 2 5 4" xfId="2664" xr:uid="{00000000-0005-0000-0000-0000B00A0000}"/>
    <cellStyle name="Comma 2 2 3 3 2 6" xfId="2665" xr:uid="{00000000-0005-0000-0000-0000B10A0000}"/>
    <cellStyle name="Comma 2 2 3 3 2 7" xfId="2666" xr:uid="{00000000-0005-0000-0000-0000B20A0000}"/>
    <cellStyle name="Comma 2 2 3 3 2 8" xfId="2667" xr:uid="{00000000-0005-0000-0000-0000B30A0000}"/>
    <cellStyle name="Comma 2 2 3 3 3" xfId="2668" xr:uid="{00000000-0005-0000-0000-0000B40A0000}"/>
    <cellStyle name="Comma 2 2 3 3 3 2" xfId="2669" xr:uid="{00000000-0005-0000-0000-0000B50A0000}"/>
    <cellStyle name="Comma 2 2 3 3 3 2 2" xfId="2670" xr:uid="{00000000-0005-0000-0000-0000B60A0000}"/>
    <cellStyle name="Comma 2 2 3 3 3 2 2 2" xfId="2671" xr:uid="{00000000-0005-0000-0000-0000B70A0000}"/>
    <cellStyle name="Comma 2 2 3 3 3 2 2 3" xfId="2672" xr:uid="{00000000-0005-0000-0000-0000B80A0000}"/>
    <cellStyle name="Comma 2 2 3 3 3 2 2 4" xfId="2673" xr:uid="{00000000-0005-0000-0000-0000B90A0000}"/>
    <cellStyle name="Comma 2 2 3 3 3 2 3" xfId="2674" xr:uid="{00000000-0005-0000-0000-0000BA0A0000}"/>
    <cellStyle name="Comma 2 2 3 3 3 2 4" xfId="2675" xr:uid="{00000000-0005-0000-0000-0000BB0A0000}"/>
    <cellStyle name="Comma 2 2 3 3 3 2 5" xfId="2676" xr:uid="{00000000-0005-0000-0000-0000BC0A0000}"/>
    <cellStyle name="Comma 2 2 3 3 3 3" xfId="2677" xr:uid="{00000000-0005-0000-0000-0000BD0A0000}"/>
    <cellStyle name="Comma 2 2 3 3 3 3 2" xfId="2678" xr:uid="{00000000-0005-0000-0000-0000BE0A0000}"/>
    <cellStyle name="Comma 2 2 3 3 3 3 3" xfId="2679" xr:uid="{00000000-0005-0000-0000-0000BF0A0000}"/>
    <cellStyle name="Comma 2 2 3 3 3 3 4" xfId="2680" xr:uid="{00000000-0005-0000-0000-0000C00A0000}"/>
    <cellStyle name="Comma 2 2 3 3 3 4" xfId="2681" xr:uid="{00000000-0005-0000-0000-0000C10A0000}"/>
    <cellStyle name="Comma 2 2 3 3 3 5" xfId="2682" xr:uid="{00000000-0005-0000-0000-0000C20A0000}"/>
    <cellStyle name="Comma 2 2 3 3 3 6" xfId="2683" xr:uid="{00000000-0005-0000-0000-0000C30A0000}"/>
    <cellStyle name="Comma 2 2 3 3 4" xfId="2684" xr:uid="{00000000-0005-0000-0000-0000C40A0000}"/>
    <cellStyle name="Comma 2 2 3 3 4 2" xfId="2685" xr:uid="{00000000-0005-0000-0000-0000C50A0000}"/>
    <cellStyle name="Comma 2 2 3 3 4 2 2" xfId="2686" xr:uid="{00000000-0005-0000-0000-0000C60A0000}"/>
    <cellStyle name="Comma 2 2 3 3 4 2 2 2" xfId="2687" xr:uid="{00000000-0005-0000-0000-0000C70A0000}"/>
    <cellStyle name="Comma 2 2 3 3 4 2 2 3" xfId="2688" xr:uid="{00000000-0005-0000-0000-0000C80A0000}"/>
    <cellStyle name="Comma 2 2 3 3 4 2 2 4" xfId="2689" xr:uid="{00000000-0005-0000-0000-0000C90A0000}"/>
    <cellStyle name="Comma 2 2 3 3 4 2 3" xfId="2690" xr:uid="{00000000-0005-0000-0000-0000CA0A0000}"/>
    <cellStyle name="Comma 2 2 3 3 4 2 4" xfId="2691" xr:uid="{00000000-0005-0000-0000-0000CB0A0000}"/>
    <cellStyle name="Comma 2 2 3 3 4 2 5" xfId="2692" xr:uid="{00000000-0005-0000-0000-0000CC0A0000}"/>
    <cellStyle name="Comma 2 2 3 3 4 3" xfId="2693" xr:uid="{00000000-0005-0000-0000-0000CD0A0000}"/>
    <cellStyle name="Comma 2 2 3 3 4 3 2" xfId="2694" xr:uid="{00000000-0005-0000-0000-0000CE0A0000}"/>
    <cellStyle name="Comma 2 2 3 3 4 3 3" xfId="2695" xr:uid="{00000000-0005-0000-0000-0000CF0A0000}"/>
    <cellStyle name="Comma 2 2 3 3 4 3 4" xfId="2696" xr:uid="{00000000-0005-0000-0000-0000D00A0000}"/>
    <cellStyle name="Comma 2 2 3 3 4 4" xfId="2697" xr:uid="{00000000-0005-0000-0000-0000D10A0000}"/>
    <cellStyle name="Comma 2 2 3 3 4 5" xfId="2698" xr:uid="{00000000-0005-0000-0000-0000D20A0000}"/>
    <cellStyle name="Comma 2 2 3 3 4 6" xfId="2699" xr:uid="{00000000-0005-0000-0000-0000D30A0000}"/>
    <cellStyle name="Comma 2 2 3 3 5" xfId="2700" xr:uid="{00000000-0005-0000-0000-0000D40A0000}"/>
    <cellStyle name="Comma 2 2 3 3 6" xfId="2701" xr:uid="{00000000-0005-0000-0000-0000D50A0000}"/>
    <cellStyle name="Comma 2 2 3 3 6 2" xfId="2702" xr:uid="{00000000-0005-0000-0000-0000D60A0000}"/>
    <cellStyle name="Comma 2 2 3 3 6 2 2" xfId="2703" xr:uid="{00000000-0005-0000-0000-0000D70A0000}"/>
    <cellStyle name="Comma 2 2 3 3 6 2 3" xfId="2704" xr:uid="{00000000-0005-0000-0000-0000D80A0000}"/>
    <cellStyle name="Comma 2 2 3 3 6 2 4" xfId="2705" xr:uid="{00000000-0005-0000-0000-0000D90A0000}"/>
    <cellStyle name="Comma 2 2 3 3 6 3" xfId="2706" xr:uid="{00000000-0005-0000-0000-0000DA0A0000}"/>
    <cellStyle name="Comma 2 2 3 3 6 4" xfId="2707" xr:uid="{00000000-0005-0000-0000-0000DB0A0000}"/>
    <cellStyle name="Comma 2 2 3 3 6 5" xfId="2708" xr:uid="{00000000-0005-0000-0000-0000DC0A0000}"/>
    <cellStyle name="Comma 2 2 3 3 7" xfId="2709" xr:uid="{00000000-0005-0000-0000-0000DD0A0000}"/>
    <cellStyle name="Comma 2 2 3 3 7 2" xfId="2710" xr:uid="{00000000-0005-0000-0000-0000DE0A0000}"/>
    <cellStyle name="Comma 2 2 3 3 7 3" xfId="2711" xr:uid="{00000000-0005-0000-0000-0000DF0A0000}"/>
    <cellStyle name="Comma 2 2 3 3 7 4" xfId="2712" xr:uid="{00000000-0005-0000-0000-0000E00A0000}"/>
    <cellStyle name="Comma 2 2 3 3 8" xfId="2713" xr:uid="{00000000-0005-0000-0000-0000E10A0000}"/>
    <cellStyle name="Comma 2 2 3 3 9" xfId="2714" xr:uid="{00000000-0005-0000-0000-0000E20A0000}"/>
    <cellStyle name="Comma 2 2 3 4" xfId="2715" xr:uid="{00000000-0005-0000-0000-0000E30A0000}"/>
    <cellStyle name="Comma 2 2 3 4 2" xfId="2716" xr:uid="{00000000-0005-0000-0000-0000E40A0000}"/>
    <cellStyle name="Comma 2 2 3 4 2 2" xfId="2717" xr:uid="{00000000-0005-0000-0000-0000E50A0000}"/>
    <cellStyle name="Comma 2 2 3 4 2 3" xfId="2718" xr:uid="{00000000-0005-0000-0000-0000E60A0000}"/>
    <cellStyle name="Comma 2 2 3 4 2 4" xfId="2719" xr:uid="{00000000-0005-0000-0000-0000E70A0000}"/>
    <cellStyle name="Comma 2 2 3 5" xfId="2720" xr:uid="{00000000-0005-0000-0000-0000E80A0000}"/>
    <cellStyle name="Comma 2 2 3 5 10" xfId="2721" xr:uid="{00000000-0005-0000-0000-0000E90A0000}"/>
    <cellStyle name="Comma 2 2 3 5 2" xfId="2722" xr:uid="{00000000-0005-0000-0000-0000EA0A0000}"/>
    <cellStyle name="Comma 2 2 3 5 2 2" xfId="2723" xr:uid="{00000000-0005-0000-0000-0000EB0A0000}"/>
    <cellStyle name="Comma 2 2 3 5 2 2 2" xfId="2724" xr:uid="{00000000-0005-0000-0000-0000EC0A0000}"/>
    <cellStyle name="Comma 2 2 3 5 2 2 2 2" xfId="2725" xr:uid="{00000000-0005-0000-0000-0000ED0A0000}"/>
    <cellStyle name="Comma 2 2 3 5 2 2 2 2 2" xfId="2726" xr:uid="{00000000-0005-0000-0000-0000EE0A0000}"/>
    <cellStyle name="Comma 2 2 3 5 2 2 2 2 3" xfId="2727" xr:uid="{00000000-0005-0000-0000-0000EF0A0000}"/>
    <cellStyle name="Comma 2 2 3 5 2 2 2 2 4" xfId="2728" xr:uid="{00000000-0005-0000-0000-0000F00A0000}"/>
    <cellStyle name="Comma 2 2 3 5 2 2 2 3" xfId="2729" xr:uid="{00000000-0005-0000-0000-0000F10A0000}"/>
    <cellStyle name="Comma 2 2 3 5 2 2 2 4" xfId="2730" xr:uid="{00000000-0005-0000-0000-0000F20A0000}"/>
    <cellStyle name="Comma 2 2 3 5 2 2 2 5" xfId="2731" xr:uid="{00000000-0005-0000-0000-0000F30A0000}"/>
    <cellStyle name="Comma 2 2 3 5 2 2 3" xfId="2732" xr:uid="{00000000-0005-0000-0000-0000F40A0000}"/>
    <cellStyle name="Comma 2 2 3 5 2 2 3 2" xfId="2733" xr:uid="{00000000-0005-0000-0000-0000F50A0000}"/>
    <cellStyle name="Comma 2 2 3 5 2 2 3 3" xfId="2734" xr:uid="{00000000-0005-0000-0000-0000F60A0000}"/>
    <cellStyle name="Comma 2 2 3 5 2 2 3 4" xfId="2735" xr:uid="{00000000-0005-0000-0000-0000F70A0000}"/>
    <cellStyle name="Comma 2 2 3 5 2 2 4" xfId="2736" xr:uid="{00000000-0005-0000-0000-0000F80A0000}"/>
    <cellStyle name="Comma 2 2 3 5 2 2 5" xfId="2737" xr:uid="{00000000-0005-0000-0000-0000F90A0000}"/>
    <cellStyle name="Comma 2 2 3 5 2 2 6" xfId="2738" xr:uid="{00000000-0005-0000-0000-0000FA0A0000}"/>
    <cellStyle name="Comma 2 2 3 5 2 3" xfId="2739" xr:uid="{00000000-0005-0000-0000-0000FB0A0000}"/>
    <cellStyle name="Comma 2 2 3 5 2 3 2" xfId="2740" xr:uid="{00000000-0005-0000-0000-0000FC0A0000}"/>
    <cellStyle name="Comma 2 2 3 5 2 3 2 2" xfId="2741" xr:uid="{00000000-0005-0000-0000-0000FD0A0000}"/>
    <cellStyle name="Comma 2 2 3 5 2 3 2 2 2" xfId="2742" xr:uid="{00000000-0005-0000-0000-0000FE0A0000}"/>
    <cellStyle name="Comma 2 2 3 5 2 3 2 2 3" xfId="2743" xr:uid="{00000000-0005-0000-0000-0000FF0A0000}"/>
    <cellStyle name="Comma 2 2 3 5 2 3 2 2 4" xfId="2744" xr:uid="{00000000-0005-0000-0000-0000000B0000}"/>
    <cellStyle name="Comma 2 2 3 5 2 3 2 3" xfId="2745" xr:uid="{00000000-0005-0000-0000-0000010B0000}"/>
    <cellStyle name="Comma 2 2 3 5 2 3 2 4" xfId="2746" xr:uid="{00000000-0005-0000-0000-0000020B0000}"/>
    <cellStyle name="Comma 2 2 3 5 2 3 2 5" xfId="2747" xr:uid="{00000000-0005-0000-0000-0000030B0000}"/>
    <cellStyle name="Comma 2 2 3 5 2 3 3" xfId="2748" xr:uid="{00000000-0005-0000-0000-0000040B0000}"/>
    <cellStyle name="Comma 2 2 3 5 2 3 3 2" xfId="2749" xr:uid="{00000000-0005-0000-0000-0000050B0000}"/>
    <cellStyle name="Comma 2 2 3 5 2 3 3 3" xfId="2750" xr:uid="{00000000-0005-0000-0000-0000060B0000}"/>
    <cellStyle name="Comma 2 2 3 5 2 3 3 4" xfId="2751" xr:uid="{00000000-0005-0000-0000-0000070B0000}"/>
    <cellStyle name="Comma 2 2 3 5 2 3 4" xfId="2752" xr:uid="{00000000-0005-0000-0000-0000080B0000}"/>
    <cellStyle name="Comma 2 2 3 5 2 3 5" xfId="2753" xr:uid="{00000000-0005-0000-0000-0000090B0000}"/>
    <cellStyle name="Comma 2 2 3 5 2 3 6" xfId="2754" xr:uid="{00000000-0005-0000-0000-00000A0B0000}"/>
    <cellStyle name="Comma 2 2 3 5 2 4" xfId="2755" xr:uid="{00000000-0005-0000-0000-00000B0B0000}"/>
    <cellStyle name="Comma 2 2 3 5 2 4 2" xfId="2756" xr:uid="{00000000-0005-0000-0000-00000C0B0000}"/>
    <cellStyle name="Comma 2 2 3 5 2 4 2 2" xfId="2757" xr:uid="{00000000-0005-0000-0000-00000D0B0000}"/>
    <cellStyle name="Comma 2 2 3 5 2 4 2 3" xfId="2758" xr:uid="{00000000-0005-0000-0000-00000E0B0000}"/>
    <cellStyle name="Comma 2 2 3 5 2 4 2 4" xfId="2759" xr:uid="{00000000-0005-0000-0000-00000F0B0000}"/>
    <cellStyle name="Comma 2 2 3 5 2 4 3" xfId="2760" xr:uid="{00000000-0005-0000-0000-0000100B0000}"/>
    <cellStyle name="Comma 2 2 3 5 2 4 4" xfId="2761" xr:uid="{00000000-0005-0000-0000-0000110B0000}"/>
    <cellStyle name="Comma 2 2 3 5 2 4 5" xfId="2762" xr:uid="{00000000-0005-0000-0000-0000120B0000}"/>
    <cellStyle name="Comma 2 2 3 5 2 5" xfId="2763" xr:uid="{00000000-0005-0000-0000-0000130B0000}"/>
    <cellStyle name="Comma 2 2 3 5 2 5 2" xfId="2764" xr:uid="{00000000-0005-0000-0000-0000140B0000}"/>
    <cellStyle name="Comma 2 2 3 5 2 5 3" xfId="2765" xr:uid="{00000000-0005-0000-0000-0000150B0000}"/>
    <cellStyle name="Comma 2 2 3 5 2 5 4" xfId="2766" xr:uid="{00000000-0005-0000-0000-0000160B0000}"/>
    <cellStyle name="Comma 2 2 3 5 2 6" xfId="2767" xr:uid="{00000000-0005-0000-0000-0000170B0000}"/>
    <cellStyle name="Comma 2 2 3 5 2 7" xfId="2768" xr:uid="{00000000-0005-0000-0000-0000180B0000}"/>
    <cellStyle name="Comma 2 2 3 5 2 8" xfId="2769" xr:uid="{00000000-0005-0000-0000-0000190B0000}"/>
    <cellStyle name="Comma 2 2 3 5 3" xfId="2770" xr:uid="{00000000-0005-0000-0000-00001A0B0000}"/>
    <cellStyle name="Comma 2 2 3 5 3 2" xfId="2771" xr:uid="{00000000-0005-0000-0000-00001B0B0000}"/>
    <cellStyle name="Comma 2 2 3 5 3 2 2" xfId="2772" xr:uid="{00000000-0005-0000-0000-00001C0B0000}"/>
    <cellStyle name="Comma 2 2 3 5 3 2 2 2" xfId="2773" xr:uid="{00000000-0005-0000-0000-00001D0B0000}"/>
    <cellStyle name="Comma 2 2 3 5 3 2 2 3" xfId="2774" xr:uid="{00000000-0005-0000-0000-00001E0B0000}"/>
    <cellStyle name="Comma 2 2 3 5 3 2 2 4" xfId="2775" xr:uid="{00000000-0005-0000-0000-00001F0B0000}"/>
    <cellStyle name="Comma 2 2 3 5 3 2 3" xfId="2776" xr:uid="{00000000-0005-0000-0000-0000200B0000}"/>
    <cellStyle name="Comma 2 2 3 5 3 2 4" xfId="2777" xr:uid="{00000000-0005-0000-0000-0000210B0000}"/>
    <cellStyle name="Comma 2 2 3 5 3 2 5" xfId="2778" xr:uid="{00000000-0005-0000-0000-0000220B0000}"/>
    <cellStyle name="Comma 2 2 3 5 3 3" xfId="2779" xr:uid="{00000000-0005-0000-0000-0000230B0000}"/>
    <cellStyle name="Comma 2 2 3 5 3 3 2" xfId="2780" xr:uid="{00000000-0005-0000-0000-0000240B0000}"/>
    <cellStyle name="Comma 2 2 3 5 3 3 3" xfId="2781" xr:uid="{00000000-0005-0000-0000-0000250B0000}"/>
    <cellStyle name="Comma 2 2 3 5 3 3 4" xfId="2782" xr:uid="{00000000-0005-0000-0000-0000260B0000}"/>
    <cellStyle name="Comma 2 2 3 5 3 4" xfId="2783" xr:uid="{00000000-0005-0000-0000-0000270B0000}"/>
    <cellStyle name="Comma 2 2 3 5 3 5" xfId="2784" xr:uid="{00000000-0005-0000-0000-0000280B0000}"/>
    <cellStyle name="Comma 2 2 3 5 3 6" xfId="2785" xr:uid="{00000000-0005-0000-0000-0000290B0000}"/>
    <cellStyle name="Comma 2 2 3 5 4" xfId="2786" xr:uid="{00000000-0005-0000-0000-00002A0B0000}"/>
    <cellStyle name="Comma 2 2 3 5 4 2" xfId="2787" xr:uid="{00000000-0005-0000-0000-00002B0B0000}"/>
    <cellStyle name="Comma 2 2 3 5 4 2 2" xfId="2788" xr:uid="{00000000-0005-0000-0000-00002C0B0000}"/>
    <cellStyle name="Comma 2 2 3 5 4 2 2 2" xfId="2789" xr:uid="{00000000-0005-0000-0000-00002D0B0000}"/>
    <cellStyle name="Comma 2 2 3 5 4 2 2 3" xfId="2790" xr:uid="{00000000-0005-0000-0000-00002E0B0000}"/>
    <cellStyle name="Comma 2 2 3 5 4 2 2 4" xfId="2791" xr:uid="{00000000-0005-0000-0000-00002F0B0000}"/>
    <cellStyle name="Comma 2 2 3 5 4 2 3" xfId="2792" xr:uid="{00000000-0005-0000-0000-0000300B0000}"/>
    <cellStyle name="Comma 2 2 3 5 4 2 4" xfId="2793" xr:uid="{00000000-0005-0000-0000-0000310B0000}"/>
    <cellStyle name="Comma 2 2 3 5 4 2 5" xfId="2794" xr:uid="{00000000-0005-0000-0000-0000320B0000}"/>
    <cellStyle name="Comma 2 2 3 5 4 3" xfId="2795" xr:uid="{00000000-0005-0000-0000-0000330B0000}"/>
    <cellStyle name="Comma 2 2 3 5 4 3 2" xfId="2796" xr:uid="{00000000-0005-0000-0000-0000340B0000}"/>
    <cellStyle name="Comma 2 2 3 5 4 3 3" xfId="2797" xr:uid="{00000000-0005-0000-0000-0000350B0000}"/>
    <cellStyle name="Comma 2 2 3 5 4 3 4" xfId="2798" xr:uid="{00000000-0005-0000-0000-0000360B0000}"/>
    <cellStyle name="Comma 2 2 3 5 4 4" xfId="2799" xr:uid="{00000000-0005-0000-0000-0000370B0000}"/>
    <cellStyle name="Comma 2 2 3 5 4 5" xfId="2800" xr:uid="{00000000-0005-0000-0000-0000380B0000}"/>
    <cellStyle name="Comma 2 2 3 5 4 6" xfId="2801" xr:uid="{00000000-0005-0000-0000-0000390B0000}"/>
    <cellStyle name="Comma 2 2 3 5 5" xfId="2802" xr:uid="{00000000-0005-0000-0000-00003A0B0000}"/>
    <cellStyle name="Comma 2 2 3 5 6" xfId="2803" xr:uid="{00000000-0005-0000-0000-00003B0B0000}"/>
    <cellStyle name="Comma 2 2 3 5 6 2" xfId="2804" xr:uid="{00000000-0005-0000-0000-00003C0B0000}"/>
    <cellStyle name="Comma 2 2 3 5 6 2 2" xfId="2805" xr:uid="{00000000-0005-0000-0000-00003D0B0000}"/>
    <cellStyle name="Comma 2 2 3 5 6 2 3" xfId="2806" xr:uid="{00000000-0005-0000-0000-00003E0B0000}"/>
    <cellStyle name="Comma 2 2 3 5 6 2 4" xfId="2807" xr:uid="{00000000-0005-0000-0000-00003F0B0000}"/>
    <cellStyle name="Comma 2 2 3 5 6 3" xfId="2808" xr:uid="{00000000-0005-0000-0000-0000400B0000}"/>
    <cellStyle name="Comma 2 2 3 5 6 4" xfId="2809" xr:uid="{00000000-0005-0000-0000-0000410B0000}"/>
    <cellStyle name="Comma 2 2 3 5 6 5" xfId="2810" xr:uid="{00000000-0005-0000-0000-0000420B0000}"/>
    <cellStyle name="Comma 2 2 3 5 7" xfId="2811" xr:uid="{00000000-0005-0000-0000-0000430B0000}"/>
    <cellStyle name="Comma 2 2 3 5 7 2" xfId="2812" xr:uid="{00000000-0005-0000-0000-0000440B0000}"/>
    <cellStyle name="Comma 2 2 3 5 7 3" xfId="2813" xr:uid="{00000000-0005-0000-0000-0000450B0000}"/>
    <cellStyle name="Comma 2 2 3 5 7 4" xfId="2814" xr:uid="{00000000-0005-0000-0000-0000460B0000}"/>
    <cellStyle name="Comma 2 2 3 5 8" xfId="2815" xr:uid="{00000000-0005-0000-0000-0000470B0000}"/>
    <cellStyle name="Comma 2 2 3 5 9" xfId="2816" xr:uid="{00000000-0005-0000-0000-0000480B0000}"/>
    <cellStyle name="Comma 2 2 3 6" xfId="2817" xr:uid="{00000000-0005-0000-0000-0000490B0000}"/>
    <cellStyle name="Comma 2 2 3 6 2" xfId="2818" xr:uid="{00000000-0005-0000-0000-00004A0B0000}"/>
    <cellStyle name="Comma 2 2 3 6 2 2" xfId="2819" xr:uid="{00000000-0005-0000-0000-00004B0B0000}"/>
    <cellStyle name="Comma 2 2 3 6 2 2 2" xfId="2820" xr:uid="{00000000-0005-0000-0000-00004C0B0000}"/>
    <cellStyle name="Comma 2 2 3 6 2 2 2 2" xfId="2821" xr:uid="{00000000-0005-0000-0000-00004D0B0000}"/>
    <cellStyle name="Comma 2 2 3 6 2 2 2 3" xfId="2822" xr:uid="{00000000-0005-0000-0000-00004E0B0000}"/>
    <cellStyle name="Comma 2 2 3 6 2 2 2 4" xfId="2823" xr:uid="{00000000-0005-0000-0000-00004F0B0000}"/>
    <cellStyle name="Comma 2 2 3 6 2 2 3" xfId="2824" xr:uid="{00000000-0005-0000-0000-0000500B0000}"/>
    <cellStyle name="Comma 2 2 3 6 2 2 4" xfId="2825" xr:uid="{00000000-0005-0000-0000-0000510B0000}"/>
    <cellStyle name="Comma 2 2 3 6 2 2 5" xfId="2826" xr:uid="{00000000-0005-0000-0000-0000520B0000}"/>
    <cellStyle name="Comma 2 2 3 6 2 3" xfId="2827" xr:uid="{00000000-0005-0000-0000-0000530B0000}"/>
    <cellStyle name="Comma 2 2 3 6 2 3 2" xfId="2828" xr:uid="{00000000-0005-0000-0000-0000540B0000}"/>
    <cellStyle name="Comma 2 2 3 6 2 3 3" xfId="2829" xr:uid="{00000000-0005-0000-0000-0000550B0000}"/>
    <cellStyle name="Comma 2 2 3 6 2 3 4" xfId="2830" xr:uid="{00000000-0005-0000-0000-0000560B0000}"/>
    <cellStyle name="Comma 2 2 3 6 2 4" xfId="2831" xr:uid="{00000000-0005-0000-0000-0000570B0000}"/>
    <cellStyle name="Comma 2 2 3 6 2 5" xfId="2832" xr:uid="{00000000-0005-0000-0000-0000580B0000}"/>
    <cellStyle name="Comma 2 2 3 6 2 6" xfId="2833" xr:uid="{00000000-0005-0000-0000-0000590B0000}"/>
    <cellStyle name="Comma 2 2 3 6 3" xfId="2834" xr:uid="{00000000-0005-0000-0000-00005A0B0000}"/>
    <cellStyle name="Comma 2 2 3 6 3 2" xfId="2835" xr:uid="{00000000-0005-0000-0000-00005B0B0000}"/>
    <cellStyle name="Comma 2 2 3 6 3 2 2" xfId="2836" xr:uid="{00000000-0005-0000-0000-00005C0B0000}"/>
    <cellStyle name="Comma 2 2 3 6 3 2 2 2" xfId="2837" xr:uid="{00000000-0005-0000-0000-00005D0B0000}"/>
    <cellStyle name="Comma 2 2 3 6 3 2 2 3" xfId="2838" xr:uid="{00000000-0005-0000-0000-00005E0B0000}"/>
    <cellStyle name="Comma 2 2 3 6 3 2 2 4" xfId="2839" xr:uid="{00000000-0005-0000-0000-00005F0B0000}"/>
    <cellStyle name="Comma 2 2 3 6 3 2 3" xfId="2840" xr:uid="{00000000-0005-0000-0000-0000600B0000}"/>
    <cellStyle name="Comma 2 2 3 6 3 2 4" xfId="2841" xr:uid="{00000000-0005-0000-0000-0000610B0000}"/>
    <cellStyle name="Comma 2 2 3 6 3 2 5" xfId="2842" xr:uid="{00000000-0005-0000-0000-0000620B0000}"/>
    <cellStyle name="Comma 2 2 3 6 3 3" xfId="2843" xr:uid="{00000000-0005-0000-0000-0000630B0000}"/>
    <cellStyle name="Comma 2 2 3 6 3 3 2" xfId="2844" xr:uid="{00000000-0005-0000-0000-0000640B0000}"/>
    <cellStyle name="Comma 2 2 3 6 3 3 3" xfId="2845" xr:uid="{00000000-0005-0000-0000-0000650B0000}"/>
    <cellStyle name="Comma 2 2 3 6 3 3 4" xfId="2846" xr:uid="{00000000-0005-0000-0000-0000660B0000}"/>
    <cellStyle name="Comma 2 2 3 6 3 4" xfId="2847" xr:uid="{00000000-0005-0000-0000-0000670B0000}"/>
    <cellStyle name="Comma 2 2 3 6 3 5" xfId="2848" xr:uid="{00000000-0005-0000-0000-0000680B0000}"/>
    <cellStyle name="Comma 2 2 3 6 3 6" xfId="2849" xr:uid="{00000000-0005-0000-0000-0000690B0000}"/>
    <cellStyle name="Comma 2 2 3 6 4" xfId="2850" xr:uid="{00000000-0005-0000-0000-00006A0B0000}"/>
    <cellStyle name="Comma 2 2 3 6 5" xfId="2851" xr:uid="{00000000-0005-0000-0000-00006B0B0000}"/>
    <cellStyle name="Comma 2 2 3 6 5 2" xfId="2852" xr:uid="{00000000-0005-0000-0000-00006C0B0000}"/>
    <cellStyle name="Comma 2 2 3 6 5 2 2" xfId="2853" xr:uid="{00000000-0005-0000-0000-00006D0B0000}"/>
    <cellStyle name="Comma 2 2 3 6 5 2 3" xfId="2854" xr:uid="{00000000-0005-0000-0000-00006E0B0000}"/>
    <cellStyle name="Comma 2 2 3 6 5 2 4" xfId="2855" xr:uid="{00000000-0005-0000-0000-00006F0B0000}"/>
    <cellStyle name="Comma 2 2 3 6 5 3" xfId="2856" xr:uid="{00000000-0005-0000-0000-0000700B0000}"/>
    <cellStyle name="Comma 2 2 3 6 5 4" xfId="2857" xr:uid="{00000000-0005-0000-0000-0000710B0000}"/>
    <cellStyle name="Comma 2 2 3 6 5 5" xfId="2858" xr:uid="{00000000-0005-0000-0000-0000720B0000}"/>
    <cellStyle name="Comma 2 2 3 6 6" xfId="2859" xr:uid="{00000000-0005-0000-0000-0000730B0000}"/>
    <cellStyle name="Comma 2 2 3 6 6 2" xfId="2860" xr:uid="{00000000-0005-0000-0000-0000740B0000}"/>
    <cellStyle name="Comma 2 2 3 6 6 3" xfId="2861" xr:uid="{00000000-0005-0000-0000-0000750B0000}"/>
    <cellStyle name="Comma 2 2 3 6 6 4" xfId="2862" xr:uid="{00000000-0005-0000-0000-0000760B0000}"/>
    <cellStyle name="Comma 2 2 3 6 7" xfId="2863" xr:uid="{00000000-0005-0000-0000-0000770B0000}"/>
    <cellStyle name="Comma 2 2 3 6 8" xfId="2864" xr:uid="{00000000-0005-0000-0000-0000780B0000}"/>
    <cellStyle name="Comma 2 2 3 6 9" xfId="2865" xr:uid="{00000000-0005-0000-0000-0000790B0000}"/>
    <cellStyle name="Comma 2 2 3 7" xfId="2866" xr:uid="{00000000-0005-0000-0000-00007A0B0000}"/>
    <cellStyle name="Comma 2 2 3 7 2" xfId="2867" xr:uid="{00000000-0005-0000-0000-00007B0B0000}"/>
    <cellStyle name="Comma 2 2 3 7 2 2" xfId="2868" xr:uid="{00000000-0005-0000-0000-00007C0B0000}"/>
    <cellStyle name="Comma 2 2 3 7 2 2 2" xfId="2869" xr:uid="{00000000-0005-0000-0000-00007D0B0000}"/>
    <cellStyle name="Comma 2 2 3 7 2 2 2 2" xfId="2870" xr:uid="{00000000-0005-0000-0000-00007E0B0000}"/>
    <cellStyle name="Comma 2 2 3 7 2 2 2 3" xfId="2871" xr:uid="{00000000-0005-0000-0000-00007F0B0000}"/>
    <cellStyle name="Comma 2 2 3 7 2 2 2 4" xfId="2872" xr:uid="{00000000-0005-0000-0000-0000800B0000}"/>
    <cellStyle name="Comma 2 2 3 7 2 2 3" xfId="2873" xr:uid="{00000000-0005-0000-0000-0000810B0000}"/>
    <cellStyle name="Comma 2 2 3 7 2 2 4" xfId="2874" xr:uid="{00000000-0005-0000-0000-0000820B0000}"/>
    <cellStyle name="Comma 2 2 3 7 2 2 5" xfId="2875" xr:uid="{00000000-0005-0000-0000-0000830B0000}"/>
    <cellStyle name="Comma 2 2 3 7 2 3" xfId="2876" xr:uid="{00000000-0005-0000-0000-0000840B0000}"/>
    <cellStyle name="Comma 2 2 3 7 2 3 2" xfId="2877" xr:uid="{00000000-0005-0000-0000-0000850B0000}"/>
    <cellStyle name="Comma 2 2 3 7 2 3 3" xfId="2878" xr:uid="{00000000-0005-0000-0000-0000860B0000}"/>
    <cellStyle name="Comma 2 2 3 7 2 3 4" xfId="2879" xr:uid="{00000000-0005-0000-0000-0000870B0000}"/>
    <cellStyle name="Comma 2 2 3 7 2 4" xfId="2880" xr:uid="{00000000-0005-0000-0000-0000880B0000}"/>
    <cellStyle name="Comma 2 2 3 7 2 5" xfId="2881" xr:uid="{00000000-0005-0000-0000-0000890B0000}"/>
    <cellStyle name="Comma 2 2 3 7 2 6" xfId="2882" xr:uid="{00000000-0005-0000-0000-00008A0B0000}"/>
    <cellStyle name="Comma 2 2 3 7 3" xfId="2883" xr:uid="{00000000-0005-0000-0000-00008B0B0000}"/>
    <cellStyle name="Comma 2 2 3 7 3 2" xfId="2884" xr:uid="{00000000-0005-0000-0000-00008C0B0000}"/>
    <cellStyle name="Comma 2 2 3 7 3 2 2" xfId="2885" xr:uid="{00000000-0005-0000-0000-00008D0B0000}"/>
    <cellStyle name="Comma 2 2 3 7 3 2 2 2" xfId="2886" xr:uid="{00000000-0005-0000-0000-00008E0B0000}"/>
    <cellStyle name="Comma 2 2 3 7 3 2 2 3" xfId="2887" xr:uid="{00000000-0005-0000-0000-00008F0B0000}"/>
    <cellStyle name="Comma 2 2 3 7 3 2 2 4" xfId="2888" xr:uid="{00000000-0005-0000-0000-0000900B0000}"/>
    <cellStyle name="Comma 2 2 3 7 3 2 3" xfId="2889" xr:uid="{00000000-0005-0000-0000-0000910B0000}"/>
    <cellStyle name="Comma 2 2 3 7 3 2 4" xfId="2890" xr:uid="{00000000-0005-0000-0000-0000920B0000}"/>
    <cellStyle name="Comma 2 2 3 7 3 2 5" xfId="2891" xr:uid="{00000000-0005-0000-0000-0000930B0000}"/>
    <cellStyle name="Comma 2 2 3 7 3 3" xfId="2892" xr:uid="{00000000-0005-0000-0000-0000940B0000}"/>
    <cellStyle name="Comma 2 2 3 7 3 3 2" xfId="2893" xr:uid="{00000000-0005-0000-0000-0000950B0000}"/>
    <cellStyle name="Comma 2 2 3 7 3 3 3" xfId="2894" xr:uid="{00000000-0005-0000-0000-0000960B0000}"/>
    <cellStyle name="Comma 2 2 3 7 3 3 4" xfId="2895" xr:uid="{00000000-0005-0000-0000-0000970B0000}"/>
    <cellStyle name="Comma 2 2 3 7 3 4" xfId="2896" xr:uid="{00000000-0005-0000-0000-0000980B0000}"/>
    <cellStyle name="Comma 2 2 3 7 3 5" xfId="2897" xr:uid="{00000000-0005-0000-0000-0000990B0000}"/>
    <cellStyle name="Comma 2 2 3 7 3 6" xfId="2898" xr:uid="{00000000-0005-0000-0000-00009A0B0000}"/>
    <cellStyle name="Comma 2 2 3 7 4" xfId="2899" xr:uid="{00000000-0005-0000-0000-00009B0B0000}"/>
    <cellStyle name="Comma 2 2 3 7 5" xfId="2900" xr:uid="{00000000-0005-0000-0000-00009C0B0000}"/>
    <cellStyle name="Comma 2 2 3 7 5 2" xfId="2901" xr:uid="{00000000-0005-0000-0000-00009D0B0000}"/>
    <cellStyle name="Comma 2 2 3 7 5 2 2" xfId="2902" xr:uid="{00000000-0005-0000-0000-00009E0B0000}"/>
    <cellStyle name="Comma 2 2 3 7 5 2 3" xfId="2903" xr:uid="{00000000-0005-0000-0000-00009F0B0000}"/>
    <cellStyle name="Comma 2 2 3 7 5 2 4" xfId="2904" xr:uid="{00000000-0005-0000-0000-0000A00B0000}"/>
    <cellStyle name="Comma 2 2 3 7 5 3" xfId="2905" xr:uid="{00000000-0005-0000-0000-0000A10B0000}"/>
    <cellStyle name="Comma 2 2 3 7 5 4" xfId="2906" xr:uid="{00000000-0005-0000-0000-0000A20B0000}"/>
    <cellStyle name="Comma 2 2 3 7 5 5" xfId="2907" xr:uid="{00000000-0005-0000-0000-0000A30B0000}"/>
    <cellStyle name="Comma 2 2 3 7 6" xfId="2908" xr:uid="{00000000-0005-0000-0000-0000A40B0000}"/>
    <cellStyle name="Comma 2 2 3 7 6 2" xfId="2909" xr:uid="{00000000-0005-0000-0000-0000A50B0000}"/>
    <cellStyle name="Comma 2 2 3 7 6 3" xfId="2910" xr:uid="{00000000-0005-0000-0000-0000A60B0000}"/>
    <cellStyle name="Comma 2 2 3 7 6 4" xfId="2911" xr:uid="{00000000-0005-0000-0000-0000A70B0000}"/>
    <cellStyle name="Comma 2 2 3 7 7" xfId="2912" xr:uid="{00000000-0005-0000-0000-0000A80B0000}"/>
    <cellStyle name="Comma 2 2 3 7 8" xfId="2913" xr:uid="{00000000-0005-0000-0000-0000A90B0000}"/>
    <cellStyle name="Comma 2 2 3 7 9" xfId="2914" xr:uid="{00000000-0005-0000-0000-0000AA0B0000}"/>
    <cellStyle name="Comma 2 2 3 8" xfId="2915" xr:uid="{00000000-0005-0000-0000-0000AB0B0000}"/>
    <cellStyle name="Comma 2 2 3 8 2" xfId="2916" xr:uid="{00000000-0005-0000-0000-0000AC0B0000}"/>
    <cellStyle name="Comma 2 2 3 8 3" xfId="2917" xr:uid="{00000000-0005-0000-0000-0000AD0B0000}"/>
    <cellStyle name="Comma 2 2 3 8 3 2" xfId="2918" xr:uid="{00000000-0005-0000-0000-0000AE0B0000}"/>
    <cellStyle name="Comma 2 2 3 8 3 2 2" xfId="2919" xr:uid="{00000000-0005-0000-0000-0000AF0B0000}"/>
    <cellStyle name="Comma 2 2 3 8 3 2 3" xfId="2920" xr:uid="{00000000-0005-0000-0000-0000B00B0000}"/>
    <cellStyle name="Comma 2 2 3 8 3 2 4" xfId="2921" xr:uid="{00000000-0005-0000-0000-0000B10B0000}"/>
    <cellStyle name="Comma 2 2 3 8 3 3" xfId="2922" xr:uid="{00000000-0005-0000-0000-0000B20B0000}"/>
    <cellStyle name="Comma 2 2 3 8 3 4" xfId="2923" xr:uid="{00000000-0005-0000-0000-0000B30B0000}"/>
    <cellStyle name="Comma 2 2 3 8 3 5" xfId="2924" xr:uid="{00000000-0005-0000-0000-0000B40B0000}"/>
    <cellStyle name="Comma 2 2 3 8 4" xfId="2925" xr:uid="{00000000-0005-0000-0000-0000B50B0000}"/>
    <cellStyle name="Comma 2 2 3 8 4 2" xfId="2926" xr:uid="{00000000-0005-0000-0000-0000B60B0000}"/>
    <cellStyle name="Comma 2 2 3 8 4 3" xfId="2927" xr:uid="{00000000-0005-0000-0000-0000B70B0000}"/>
    <cellStyle name="Comma 2 2 3 8 4 4" xfId="2928" xr:uid="{00000000-0005-0000-0000-0000B80B0000}"/>
    <cellStyle name="Comma 2 2 3 8 5" xfId="2929" xr:uid="{00000000-0005-0000-0000-0000B90B0000}"/>
    <cellStyle name="Comma 2 2 3 8 6" xfId="2930" xr:uid="{00000000-0005-0000-0000-0000BA0B0000}"/>
    <cellStyle name="Comma 2 2 3 8 7" xfId="2931" xr:uid="{00000000-0005-0000-0000-0000BB0B0000}"/>
    <cellStyle name="Comma 2 2 3 9" xfId="2932" xr:uid="{00000000-0005-0000-0000-0000BC0B0000}"/>
    <cellStyle name="Comma 2 2 3 9 2" xfId="2933" xr:uid="{00000000-0005-0000-0000-0000BD0B0000}"/>
    <cellStyle name="Comma 2 2 3 9 3" xfId="2934" xr:uid="{00000000-0005-0000-0000-0000BE0B0000}"/>
    <cellStyle name="Comma 2 2 3 9 3 2" xfId="2935" xr:uid="{00000000-0005-0000-0000-0000BF0B0000}"/>
    <cellStyle name="Comma 2 2 3 9 3 2 2" xfId="2936" xr:uid="{00000000-0005-0000-0000-0000C00B0000}"/>
    <cellStyle name="Comma 2 2 3 9 3 2 3" xfId="2937" xr:uid="{00000000-0005-0000-0000-0000C10B0000}"/>
    <cellStyle name="Comma 2 2 3 9 3 2 4" xfId="2938" xr:uid="{00000000-0005-0000-0000-0000C20B0000}"/>
    <cellStyle name="Comma 2 2 3 9 3 3" xfId="2939" xr:uid="{00000000-0005-0000-0000-0000C30B0000}"/>
    <cellStyle name="Comma 2 2 3 9 3 4" xfId="2940" xr:uid="{00000000-0005-0000-0000-0000C40B0000}"/>
    <cellStyle name="Comma 2 2 3 9 3 5" xfId="2941" xr:uid="{00000000-0005-0000-0000-0000C50B0000}"/>
    <cellStyle name="Comma 2 2 3 9 4" xfId="2942" xr:uid="{00000000-0005-0000-0000-0000C60B0000}"/>
    <cellStyle name="Comma 2 2 3 9 4 2" xfId="2943" xr:uid="{00000000-0005-0000-0000-0000C70B0000}"/>
    <cellStyle name="Comma 2 2 3 9 4 3" xfId="2944" xr:uid="{00000000-0005-0000-0000-0000C80B0000}"/>
    <cellStyle name="Comma 2 2 3 9 4 4" xfId="2945" xr:uid="{00000000-0005-0000-0000-0000C90B0000}"/>
    <cellStyle name="Comma 2 2 3 9 5" xfId="2946" xr:uid="{00000000-0005-0000-0000-0000CA0B0000}"/>
    <cellStyle name="Comma 2 2 3 9 6" xfId="2947" xr:uid="{00000000-0005-0000-0000-0000CB0B0000}"/>
    <cellStyle name="Comma 2 2 3 9 7" xfId="2948" xr:uid="{00000000-0005-0000-0000-0000CC0B0000}"/>
    <cellStyle name="Comma 2 2 4" xfId="2949" xr:uid="{00000000-0005-0000-0000-0000CD0B0000}"/>
    <cellStyle name="Comma 2 2 4 10" xfId="2950" xr:uid="{00000000-0005-0000-0000-0000CE0B0000}"/>
    <cellStyle name="Comma 2 2 4 2" xfId="2951" xr:uid="{00000000-0005-0000-0000-0000CF0B0000}"/>
    <cellStyle name="Comma 2 2 4 2 2" xfId="2952" xr:uid="{00000000-0005-0000-0000-0000D00B0000}"/>
    <cellStyle name="Comma 2 2 4 2 2 2" xfId="2953" xr:uid="{00000000-0005-0000-0000-0000D10B0000}"/>
    <cellStyle name="Comma 2 2 4 2 2 2 2" xfId="2954" xr:uid="{00000000-0005-0000-0000-0000D20B0000}"/>
    <cellStyle name="Comma 2 2 4 2 2 2 2 2" xfId="2955" xr:uid="{00000000-0005-0000-0000-0000D30B0000}"/>
    <cellStyle name="Comma 2 2 4 2 2 2 2 3" xfId="2956" xr:uid="{00000000-0005-0000-0000-0000D40B0000}"/>
    <cellStyle name="Comma 2 2 4 2 2 2 2 4" xfId="2957" xr:uid="{00000000-0005-0000-0000-0000D50B0000}"/>
    <cellStyle name="Comma 2 2 4 2 2 2 3" xfId="2958" xr:uid="{00000000-0005-0000-0000-0000D60B0000}"/>
    <cellStyle name="Comma 2 2 4 2 2 2 4" xfId="2959" xr:uid="{00000000-0005-0000-0000-0000D70B0000}"/>
    <cellStyle name="Comma 2 2 4 2 2 2 5" xfId="2960" xr:uid="{00000000-0005-0000-0000-0000D80B0000}"/>
    <cellStyle name="Comma 2 2 4 2 2 3" xfId="2961" xr:uid="{00000000-0005-0000-0000-0000D90B0000}"/>
    <cellStyle name="Comma 2 2 4 2 2 3 2" xfId="2962" xr:uid="{00000000-0005-0000-0000-0000DA0B0000}"/>
    <cellStyle name="Comma 2 2 4 2 2 3 3" xfId="2963" xr:uid="{00000000-0005-0000-0000-0000DB0B0000}"/>
    <cellStyle name="Comma 2 2 4 2 2 3 4" xfId="2964" xr:uid="{00000000-0005-0000-0000-0000DC0B0000}"/>
    <cellStyle name="Comma 2 2 4 2 2 4" xfId="2965" xr:uid="{00000000-0005-0000-0000-0000DD0B0000}"/>
    <cellStyle name="Comma 2 2 4 2 2 4 2" xfId="2966" xr:uid="{00000000-0005-0000-0000-0000DE0B0000}"/>
    <cellStyle name="Comma 2 2 4 2 2 4 3" xfId="2967" xr:uid="{00000000-0005-0000-0000-0000DF0B0000}"/>
    <cellStyle name="Comma 2 2 4 2 2 4 4" xfId="2968" xr:uid="{00000000-0005-0000-0000-0000E00B0000}"/>
    <cellStyle name="Comma 2 2 4 2 2 5" xfId="2969" xr:uid="{00000000-0005-0000-0000-0000E10B0000}"/>
    <cellStyle name="Comma 2 2 4 2 2 6" xfId="2970" xr:uid="{00000000-0005-0000-0000-0000E20B0000}"/>
    <cellStyle name="Comma 2 2 4 2 2 7" xfId="2971" xr:uid="{00000000-0005-0000-0000-0000E30B0000}"/>
    <cellStyle name="Comma 2 2 4 2 3" xfId="2972" xr:uid="{00000000-0005-0000-0000-0000E40B0000}"/>
    <cellStyle name="Comma 2 2 4 2 3 2" xfId="2973" xr:uid="{00000000-0005-0000-0000-0000E50B0000}"/>
    <cellStyle name="Comma 2 2 4 2 3 2 2" xfId="2974" xr:uid="{00000000-0005-0000-0000-0000E60B0000}"/>
    <cellStyle name="Comma 2 2 4 2 3 2 2 2" xfId="2975" xr:uid="{00000000-0005-0000-0000-0000E70B0000}"/>
    <cellStyle name="Comma 2 2 4 2 3 2 2 3" xfId="2976" xr:uid="{00000000-0005-0000-0000-0000E80B0000}"/>
    <cellStyle name="Comma 2 2 4 2 3 2 2 4" xfId="2977" xr:uid="{00000000-0005-0000-0000-0000E90B0000}"/>
    <cellStyle name="Comma 2 2 4 2 3 2 3" xfId="2978" xr:uid="{00000000-0005-0000-0000-0000EA0B0000}"/>
    <cellStyle name="Comma 2 2 4 2 3 2 4" xfId="2979" xr:uid="{00000000-0005-0000-0000-0000EB0B0000}"/>
    <cellStyle name="Comma 2 2 4 2 3 2 5" xfId="2980" xr:uid="{00000000-0005-0000-0000-0000EC0B0000}"/>
    <cellStyle name="Comma 2 2 4 2 3 3" xfId="2981" xr:uid="{00000000-0005-0000-0000-0000ED0B0000}"/>
    <cellStyle name="Comma 2 2 4 2 3 3 2" xfId="2982" xr:uid="{00000000-0005-0000-0000-0000EE0B0000}"/>
    <cellStyle name="Comma 2 2 4 2 3 3 3" xfId="2983" xr:uid="{00000000-0005-0000-0000-0000EF0B0000}"/>
    <cellStyle name="Comma 2 2 4 2 3 3 4" xfId="2984" xr:uid="{00000000-0005-0000-0000-0000F00B0000}"/>
    <cellStyle name="Comma 2 2 4 2 3 4" xfId="2985" xr:uid="{00000000-0005-0000-0000-0000F10B0000}"/>
    <cellStyle name="Comma 2 2 4 2 3 4 2" xfId="2986" xr:uid="{00000000-0005-0000-0000-0000F20B0000}"/>
    <cellStyle name="Comma 2 2 4 2 3 4 3" xfId="2987" xr:uid="{00000000-0005-0000-0000-0000F30B0000}"/>
    <cellStyle name="Comma 2 2 4 2 3 4 4" xfId="2988" xr:uid="{00000000-0005-0000-0000-0000F40B0000}"/>
    <cellStyle name="Comma 2 2 4 2 3 5" xfId="2989" xr:uid="{00000000-0005-0000-0000-0000F50B0000}"/>
    <cellStyle name="Comma 2 2 4 2 3 6" xfId="2990" xr:uid="{00000000-0005-0000-0000-0000F60B0000}"/>
    <cellStyle name="Comma 2 2 4 2 3 7" xfId="2991" xr:uid="{00000000-0005-0000-0000-0000F70B0000}"/>
    <cellStyle name="Comma 2 2 4 2 4" xfId="2992" xr:uid="{00000000-0005-0000-0000-0000F80B0000}"/>
    <cellStyle name="Comma 2 2 4 2 4 2" xfId="2993" xr:uid="{00000000-0005-0000-0000-0000F90B0000}"/>
    <cellStyle name="Comma 2 2 4 2 4 2 2" xfId="2994" xr:uid="{00000000-0005-0000-0000-0000FA0B0000}"/>
    <cellStyle name="Comma 2 2 4 2 4 2 3" xfId="2995" xr:uid="{00000000-0005-0000-0000-0000FB0B0000}"/>
    <cellStyle name="Comma 2 2 4 2 4 2 4" xfId="2996" xr:uid="{00000000-0005-0000-0000-0000FC0B0000}"/>
    <cellStyle name="Comma 2 2 4 2 5" xfId="2997" xr:uid="{00000000-0005-0000-0000-0000FD0B0000}"/>
    <cellStyle name="Comma 2 2 4 2 5 2" xfId="2998" xr:uid="{00000000-0005-0000-0000-0000FE0B0000}"/>
    <cellStyle name="Comma 2 2 4 2 5 2 2" xfId="2999" xr:uid="{00000000-0005-0000-0000-0000FF0B0000}"/>
    <cellStyle name="Comma 2 2 4 2 5 2 3" xfId="3000" xr:uid="{00000000-0005-0000-0000-0000000C0000}"/>
    <cellStyle name="Comma 2 2 4 2 5 2 4" xfId="3001" xr:uid="{00000000-0005-0000-0000-0000010C0000}"/>
    <cellStyle name="Comma 2 2 4 2 5 3" xfId="3002" xr:uid="{00000000-0005-0000-0000-0000020C0000}"/>
    <cellStyle name="Comma 2 2 4 2 5 4" xfId="3003" xr:uid="{00000000-0005-0000-0000-0000030C0000}"/>
    <cellStyle name="Comma 2 2 4 2 5 5" xfId="3004" xr:uid="{00000000-0005-0000-0000-0000040C0000}"/>
    <cellStyle name="Comma 2 2 4 2 6" xfId="3005" xr:uid="{00000000-0005-0000-0000-0000050C0000}"/>
    <cellStyle name="Comma 2 2 4 2 6 2" xfId="3006" xr:uid="{00000000-0005-0000-0000-0000060C0000}"/>
    <cellStyle name="Comma 2 2 4 2 6 3" xfId="3007" xr:uid="{00000000-0005-0000-0000-0000070C0000}"/>
    <cellStyle name="Comma 2 2 4 2 6 4" xfId="3008" xr:uid="{00000000-0005-0000-0000-0000080C0000}"/>
    <cellStyle name="Comma 2 2 4 2 7" xfId="3009" xr:uid="{00000000-0005-0000-0000-0000090C0000}"/>
    <cellStyle name="Comma 2 2 4 2 8" xfId="3010" xr:uid="{00000000-0005-0000-0000-00000A0C0000}"/>
    <cellStyle name="Comma 2 2 4 2 9" xfId="3011" xr:uid="{00000000-0005-0000-0000-00000B0C0000}"/>
    <cellStyle name="Comma 2 2 4 3" xfId="3012" xr:uid="{00000000-0005-0000-0000-00000C0C0000}"/>
    <cellStyle name="Comma 2 2 4 3 2" xfId="3013" xr:uid="{00000000-0005-0000-0000-00000D0C0000}"/>
    <cellStyle name="Comma 2 2 4 3 2 2" xfId="3014" xr:uid="{00000000-0005-0000-0000-00000E0C0000}"/>
    <cellStyle name="Comma 2 2 4 3 2 2 2" xfId="3015" xr:uid="{00000000-0005-0000-0000-00000F0C0000}"/>
    <cellStyle name="Comma 2 2 4 3 2 2 3" xfId="3016" xr:uid="{00000000-0005-0000-0000-0000100C0000}"/>
    <cellStyle name="Comma 2 2 4 3 2 2 4" xfId="3017" xr:uid="{00000000-0005-0000-0000-0000110C0000}"/>
    <cellStyle name="Comma 2 2 4 3 2 3" xfId="3018" xr:uid="{00000000-0005-0000-0000-0000120C0000}"/>
    <cellStyle name="Comma 2 2 4 3 2 4" xfId="3019" xr:uid="{00000000-0005-0000-0000-0000130C0000}"/>
    <cellStyle name="Comma 2 2 4 3 2 5" xfId="3020" xr:uid="{00000000-0005-0000-0000-0000140C0000}"/>
    <cellStyle name="Comma 2 2 4 3 3" xfId="3021" xr:uid="{00000000-0005-0000-0000-0000150C0000}"/>
    <cellStyle name="Comma 2 2 4 3 3 2" xfId="3022" xr:uid="{00000000-0005-0000-0000-0000160C0000}"/>
    <cellStyle name="Comma 2 2 4 3 3 3" xfId="3023" xr:uid="{00000000-0005-0000-0000-0000170C0000}"/>
    <cellStyle name="Comma 2 2 4 3 3 4" xfId="3024" xr:uid="{00000000-0005-0000-0000-0000180C0000}"/>
    <cellStyle name="Comma 2 2 4 3 4" xfId="3025" xr:uid="{00000000-0005-0000-0000-0000190C0000}"/>
    <cellStyle name="Comma 2 2 4 3 5" xfId="3026" xr:uid="{00000000-0005-0000-0000-00001A0C0000}"/>
    <cellStyle name="Comma 2 2 4 3 6" xfId="3027" xr:uid="{00000000-0005-0000-0000-00001B0C0000}"/>
    <cellStyle name="Comma 2 2 4 4" xfId="3028" xr:uid="{00000000-0005-0000-0000-00001C0C0000}"/>
    <cellStyle name="Comma 2 2 4 4 2" xfId="3029" xr:uid="{00000000-0005-0000-0000-00001D0C0000}"/>
    <cellStyle name="Comma 2 2 4 4 2 2" xfId="3030" xr:uid="{00000000-0005-0000-0000-00001E0C0000}"/>
    <cellStyle name="Comma 2 2 4 4 2 2 2" xfId="3031" xr:uid="{00000000-0005-0000-0000-00001F0C0000}"/>
    <cellStyle name="Comma 2 2 4 4 2 2 3" xfId="3032" xr:uid="{00000000-0005-0000-0000-0000200C0000}"/>
    <cellStyle name="Comma 2 2 4 4 2 2 4" xfId="3033" xr:uid="{00000000-0005-0000-0000-0000210C0000}"/>
    <cellStyle name="Comma 2 2 4 4 2 3" xfId="3034" xr:uid="{00000000-0005-0000-0000-0000220C0000}"/>
    <cellStyle name="Comma 2 2 4 4 2 4" xfId="3035" xr:uid="{00000000-0005-0000-0000-0000230C0000}"/>
    <cellStyle name="Comma 2 2 4 4 2 5" xfId="3036" xr:uid="{00000000-0005-0000-0000-0000240C0000}"/>
    <cellStyle name="Comma 2 2 4 4 3" xfId="3037" xr:uid="{00000000-0005-0000-0000-0000250C0000}"/>
    <cellStyle name="Comma 2 2 4 4 3 2" xfId="3038" xr:uid="{00000000-0005-0000-0000-0000260C0000}"/>
    <cellStyle name="Comma 2 2 4 4 3 3" xfId="3039" xr:uid="{00000000-0005-0000-0000-0000270C0000}"/>
    <cellStyle name="Comma 2 2 4 4 3 4" xfId="3040" xr:uid="{00000000-0005-0000-0000-0000280C0000}"/>
    <cellStyle name="Comma 2 2 4 4 4" xfId="3041" xr:uid="{00000000-0005-0000-0000-0000290C0000}"/>
    <cellStyle name="Comma 2 2 4 4 5" xfId="3042" xr:uid="{00000000-0005-0000-0000-00002A0C0000}"/>
    <cellStyle name="Comma 2 2 4 4 6" xfId="3043" xr:uid="{00000000-0005-0000-0000-00002B0C0000}"/>
    <cellStyle name="Comma 2 2 4 5" xfId="3044" xr:uid="{00000000-0005-0000-0000-00002C0C0000}"/>
    <cellStyle name="Comma 2 2 4 6" xfId="3045" xr:uid="{00000000-0005-0000-0000-00002D0C0000}"/>
    <cellStyle name="Comma 2 2 4 6 2" xfId="3046" xr:uid="{00000000-0005-0000-0000-00002E0C0000}"/>
    <cellStyle name="Comma 2 2 4 6 2 2" xfId="3047" xr:uid="{00000000-0005-0000-0000-00002F0C0000}"/>
    <cellStyle name="Comma 2 2 4 6 2 3" xfId="3048" xr:uid="{00000000-0005-0000-0000-0000300C0000}"/>
    <cellStyle name="Comma 2 2 4 6 2 4" xfId="3049" xr:uid="{00000000-0005-0000-0000-0000310C0000}"/>
    <cellStyle name="Comma 2 2 4 6 3" xfId="3050" xr:uid="{00000000-0005-0000-0000-0000320C0000}"/>
    <cellStyle name="Comma 2 2 4 6 4" xfId="3051" xr:uid="{00000000-0005-0000-0000-0000330C0000}"/>
    <cellStyle name="Comma 2 2 4 6 5" xfId="3052" xr:uid="{00000000-0005-0000-0000-0000340C0000}"/>
    <cellStyle name="Comma 2 2 4 7" xfId="3053" xr:uid="{00000000-0005-0000-0000-0000350C0000}"/>
    <cellStyle name="Comma 2 2 4 7 2" xfId="3054" xr:uid="{00000000-0005-0000-0000-0000360C0000}"/>
    <cellStyle name="Comma 2 2 4 7 3" xfId="3055" xr:uid="{00000000-0005-0000-0000-0000370C0000}"/>
    <cellStyle name="Comma 2 2 4 7 4" xfId="3056" xr:uid="{00000000-0005-0000-0000-0000380C0000}"/>
    <cellStyle name="Comma 2 2 4 8" xfId="3057" xr:uid="{00000000-0005-0000-0000-0000390C0000}"/>
    <cellStyle name="Comma 2 2 4 9" xfId="3058" xr:uid="{00000000-0005-0000-0000-00003A0C0000}"/>
    <cellStyle name="Comma 2 2 5" xfId="3059" xr:uid="{00000000-0005-0000-0000-00003B0C0000}"/>
    <cellStyle name="Comma 2 2 5 10" xfId="3060" xr:uid="{00000000-0005-0000-0000-00003C0C0000}"/>
    <cellStyle name="Comma 2 2 5 11" xfId="3061" xr:uid="{00000000-0005-0000-0000-00003D0C0000}"/>
    <cellStyle name="Comma 2 2 5 2" xfId="3062" xr:uid="{00000000-0005-0000-0000-00003E0C0000}"/>
    <cellStyle name="Comma 2 2 5 2 2" xfId="3063" xr:uid="{00000000-0005-0000-0000-00003F0C0000}"/>
    <cellStyle name="Comma 2 2 5 2 2 2" xfId="3064" xr:uid="{00000000-0005-0000-0000-0000400C0000}"/>
    <cellStyle name="Comma 2 2 5 2 2 2 2" xfId="3065" xr:uid="{00000000-0005-0000-0000-0000410C0000}"/>
    <cellStyle name="Comma 2 2 5 2 2 2 2 2" xfId="3066" xr:uid="{00000000-0005-0000-0000-0000420C0000}"/>
    <cellStyle name="Comma 2 2 5 2 2 2 2 3" xfId="3067" xr:uid="{00000000-0005-0000-0000-0000430C0000}"/>
    <cellStyle name="Comma 2 2 5 2 2 2 2 4" xfId="3068" xr:uid="{00000000-0005-0000-0000-0000440C0000}"/>
    <cellStyle name="Comma 2 2 5 2 2 2 3" xfId="3069" xr:uid="{00000000-0005-0000-0000-0000450C0000}"/>
    <cellStyle name="Comma 2 2 5 2 2 2 4" xfId="3070" xr:uid="{00000000-0005-0000-0000-0000460C0000}"/>
    <cellStyle name="Comma 2 2 5 2 2 2 5" xfId="3071" xr:uid="{00000000-0005-0000-0000-0000470C0000}"/>
    <cellStyle name="Comma 2 2 5 2 2 3" xfId="3072" xr:uid="{00000000-0005-0000-0000-0000480C0000}"/>
    <cellStyle name="Comma 2 2 5 2 2 3 2" xfId="3073" xr:uid="{00000000-0005-0000-0000-0000490C0000}"/>
    <cellStyle name="Comma 2 2 5 2 2 3 3" xfId="3074" xr:uid="{00000000-0005-0000-0000-00004A0C0000}"/>
    <cellStyle name="Comma 2 2 5 2 2 3 4" xfId="3075" xr:uid="{00000000-0005-0000-0000-00004B0C0000}"/>
    <cellStyle name="Comma 2 2 5 2 2 4" xfId="3076" xr:uid="{00000000-0005-0000-0000-00004C0C0000}"/>
    <cellStyle name="Comma 2 2 5 2 2 5" xfId="3077" xr:uid="{00000000-0005-0000-0000-00004D0C0000}"/>
    <cellStyle name="Comma 2 2 5 2 2 6" xfId="3078" xr:uid="{00000000-0005-0000-0000-00004E0C0000}"/>
    <cellStyle name="Comma 2 2 5 2 3" xfId="3079" xr:uid="{00000000-0005-0000-0000-00004F0C0000}"/>
    <cellStyle name="Comma 2 2 5 2 3 2" xfId="3080" xr:uid="{00000000-0005-0000-0000-0000500C0000}"/>
    <cellStyle name="Comma 2 2 5 2 3 2 2" xfId="3081" xr:uid="{00000000-0005-0000-0000-0000510C0000}"/>
    <cellStyle name="Comma 2 2 5 2 3 2 2 2" xfId="3082" xr:uid="{00000000-0005-0000-0000-0000520C0000}"/>
    <cellStyle name="Comma 2 2 5 2 3 2 2 3" xfId="3083" xr:uid="{00000000-0005-0000-0000-0000530C0000}"/>
    <cellStyle name="Comma 2 2 5 2 3 2 2 4" xfId="3084" xr:uid="{00000000-0005-0000-0000-0000540C0000}"/>
    <cellStyle name="Comma 2 2 5 2 3 2 3" xfId="3085" xr:uid="{00000000-0005-0000-0000-0000550C0000}"/>
    <cellStyle name="Comma 2 2 5 2 3 2 4" xfId="3086" xr:uid="{00000000-0005-0000-0000-0000560C0000}"/>
    <cellStyle name="Comma 2 2 5 2 3 2 5" xfId="3087" xr:uid="{00000000-0005-0000-0000-0000570C0000}"/>
    <cellStyle name="Comma 2 2 5 2 3 3" xfId="3088" xr:uid="{00000000-0005-0000-0000-0000580C0000}"/>
    <cellStyle name="Comma 2 2 5 2 3 3 2" xfId="3089" xr:uid="{00000000-0005-0000-0000-0000590C0000}"/>
    <cellStyle name="Comma 2 2 5 2 3 3 3" xfId="3090" xr:uid="{00000000-0005-0000-0000-00005A0C0000}"/>
    <cellStyle name="Comma 2 2 5 2 3 3 4" xfId="3091" xr:uid="{00000000-0005-0000-0000-00005B0C0000}"/>
    <cellStyle name="Comma 2 2 5 2 3 4" xfId="3092" xr:uid="{00000000-0005-0000-0000-00005C0C0000}"/>
    <cellStyle name="Comma 2 2 5 2 3 5" xfId="3093" xr:uid="{00000000-0005-0000-0000-00005D0C0000}"/>
    <cellStyle name="Comma 2 2 5 2 3 6" xfId="3094" xr:uid="{00000000-0005-0000-0000-00005E0C0000}"/>
    <cellStyle name="Comma 2 2 5 2 4" xfId="3095" xr:uid="{00000000-0005-0000-0000-00005F0C0000}"/>
    <cellStyle name="Comma 2 2 5 2 4 2" xfId="3096" xr:uid="{00000000-0005-0000-0000-0000600C0000}"/>
    <cellStyle name="Comma 2 2 5 2 4 2 2" xfId="3097" xr:uid="{00000000-0005-0000-0000-0000610C0000}"/>
    <cellStyle name="Comma 2 2 5 2 4 2 3" xfId="3098" xr:uid="{00000000-0005-0000-0000-0000620C0000}"/>
    <cellStyle name="Comma 2 2 5 2 4 2 4" xfId="3099" xr:uid="{00000000-0005-0000-0000-0000630C0000}"/>
    <cellStyle name="Comma 2 2 5 2 4 3" xfId="3100" xr:uid="{00000000-0005-0000-0000-0000640C0000}"/>
    <cellStyle name="Comma 2 2 5 2 4 4" xfId="3101" xr:uid="{00000000-0005-0000-0000-0000650C0000}"/>
    <cellStyle name="Comma 2 2 5 2 4 5" xfId="3102" xr:uid="{00000000-0005-0000-0000-0000660C0000}"/>
    <cellStyle name="Comma 2 2 5 2 5" xfId="3103" xr:uid="{00000000-0005-0000-0000-0000670C0000}"/>
    <cellStyle name="Comma 2 2 5 2 5 2" xfId="3104" xr:uid="{00000000-0005-0000-0000-0000680C0000}"/>
    <cellStyle name="Comma 2 2 5 2 5 3" xfId="3105" xr:uid="{00000000-0005-0000-0000-0000690C0000}"/>
    <cellStyle name="Comma 2 2 5 2 5 4" xfId="3106" xr:uid="{00000000-0005-0000-0000-00006A0C0000}"/>
    <cellStyle name="Comma 2 2 5 2 6" xfId="3107" xr:uid="{00000000-0005-0000-0000-00006B0C0000}"/>
    <cellStyle name="Comma 2 2 5 2 7" xfId="3108" xr:uid="{00000000-0005-0000-0000-00006C0C0000}"/>
    <cellStyle name="Comma 2 2 5 2 8" xfId="3109" xr:uid="{00000000-0005-0000-0000-00006D0C0000}"/>
    <cellStyle name="Comma 2 2 5 3" xfId="3110" xr:uid="{00000000-0005-0000-0000-00006E0C0000}"/>
    <cellStyle name="Comma 2 2 5 3 2" xfId="3111" xr:uid="{00000000-0005-0000-0000-00006F0C0000}"/>
    <cellStyle name="Comma 2 2 5 3 2 2" xfId="3112" xr:uid="{00000000-0005-0000-0000-0000700C0000}"/>
    <cellStyle name="Comma 2 2 5 3 2 2 2" xfId="3113" xr:uid="{00000000-0005-0000-0000-0000710C0000}"/>
    <cellStyle name="Comma 2 2 5 3 2 2 3" xfId="3114" xr:uid="{00000000-0005-0000-0000-0000720C0000}"/>
    <cellStyle name="Comma 2 2 5 3 2 2 4" xfId="3115" xr:uid="{00000000-0005-0000-0000-0000730C0000}"/>
    <cellStyle name="Comma 2 2 5 3 2 3" xfId="3116" xr:uid="{00000000-0005-0000-0000-0000740C0000}"/>
    <cellStyle name="Comma 2 2 5 3 2 4" xfId="3117" xr:uid="{00000000-0005-0000-0000-0000750C0000}"/>
    <cellStyle name="Comma 2 2 5 3 2 5" xfId="3118" xr:uid="{00000000-0005-0000-0000-0000760C0000}"/>
    <cellStyle name="Comma 2 2 5 3 3" xfId="3119" xr:uid="{00000000-0005-0000-0000-0000770C0000}"/>
    <cellStyle name="Comma 2 2 5 3 3 2" xfId="3120" xr:uid="{00000000-0005-0000-0000-0000780C0000}"/>
    <cellStyle name="Comma 2 2 5 3 3 3" xfId="3121" xr:uid="{00000000-0005-0000-0000-0000790C0000}"/>
    <cellStyle name="Comma 2 2 5 3 3 4" xfId="3122" xr:uid="{00000000-0005-0000-0000-00007A0C0000}"/>
    <cellStyle name="Comma 2 2 5 3 4" xfId="3123" xr:uid="{00000000-0005-0000-0000-00007B0C0000}"/>
    <cellStyle name="Comma 2 2 5 3 5" xfId="3124" xr:uid="{00000000-0005-0000-0000-00007C0C0000}"/>
    <cellStyle name="Comma 2 2 5 3 6" xfId="3125" xr:uid="{00000000-0005-0000-0000-00007D0C0000}"/>
    <cellStyle name="Comma 2 2 5 4" xfId="3126" xr:uid="{00000000-0005-0000-0000-00007E0C0000}"/>
    <cellStyle name="Comma 2 2 5 4 2" xfId="3127" xr:uid="{00000000-0005-0000-0000-00007F0C0000}"/>
    <cellStyle name="Comma 2 2 5 4 2 2" xfId="3128" xr:uid="{00000000-0005-0000-0000-0000800C0000}"/>
    <cellStyle name="Comma 2 2 5 4 2 2 2" xfId="3129" xr:uid="{00000000-0005-0000-0000-0000810C0000}"/>
    <cellStyle name="Comma 2 2 5 4 2 2 3" xfId="3130" xr:uid="{00000000-0005-0000-0000-0000820C0000}"/>
    <cellStyle name="Comma 2 2 5 4 2 2 4" xfId="3131" xr:uid="{00000000-0005-0000-0000-0000830C0000}"/>
    <cellStyle name="Comma 2 2 5 4 2 3" xfId="3132" xr:uid="{00000000-0005-0000-0000-0000840C0000}"/>
    <cellStyle name="Comma 2 2 5 4 2 4" xfId="3133" xr:uid="{00000000-0005-0000-0000-0000850C0000}"/>
    <cellStyle name="Comma 2 2 5 4 2 5" xfId="3134" xr:uid="{00000000-0005-0000-0000-0000860C0000}"/>
    <cellStyle name="Comma 2 2 5 4 3" xfId="3135" xr:uid="{00000000-0005-0000-0000-0000870C0000}"/>
    <cellStyle name="Comma 2 2 5 4 3 2" xfId="3136" xr:uid="{00000000-0005-0000-0000-0000880C0000}"/>
    <cellStyle name="Comma 2 2 5 4 3 3" xfId="3137" xr:uid="{00000000-0005-0000-0000-0000890C0000}"/>
    <cellStyle name="Comma 2 2 5 4 3 4" xfId="3138" xr:uid="{00000000-0005-0000-0000-00008A0C0000}"/>
    <cellStyle name="Comma 2 2 5 4 4" xfId="3139" xr:uid="{00000000-0005-0000-0000-00008B0C0000}"/>
    <cellStyle name="Comma 2 2 5 4 5" xfId="3140" xr:uid="{00000000-0005-0000-0000-00008C0C0000}"/>
    <cellStyle name="Comma 2 2 5 4 6" xfId="3141" xr:uid="{00000000-0005-0000-0000-00008D0C0000}"/>
    <cellStyle name="Comma 2 2 5 5" xfId="3142" xr:uid="{00000000-0005-0000-0000-00008E0C0000}"/>
    <cellStyle name="Comma 2 2 5 6" xfId="3143" xr:uid="{00000000-0005-0000-0000-00008F0C0000}"/>
    <cellStyle name="Comma 2 2 5 6 2" xfId="3144" xr:uid="{00000000-0005-0000-0000-0000900C0000}"/>
    <cellStyle name="Comma 2 2 5 6 2 2" xfId="3145" xr:uid="{00000000-0005-0000-0000-0000910C0000}"/>
    <cellStyle name="Comma 2 2 5 6 2 3" xfId="3146" xr:uid="{00000000-0005-0000-0000-0000920C0000}"/>
    <cellStyle name="Comma 2 2 5 6 2 4" xfId="3147" xr:uid="{00000000-0005-0000-0000-0000930C0000}"/>
    <cellStyle name="Comma 2 2 5 6 3" xfId="3148" xr:uid="{00000000-0005-0000-0000-0000940C0000}"/>
    <cellStyle name="Comma 2 2 5 6 4" xfId="3149" xr:uid="{00000000-0005-0000-0000-0000950C0000}"/>
    <cellStyle name="Comma 2 2 5 6 5" xfId="3150" xr:uid="{00000000-0005-0000-0000-0000960C0000}"/>
    <cellStyle name="Comma 2 2 5 7" xfId="3151" xr:uid="{00000000-0005-0000-0000-0000970C0000}"/>
    <cellStyle name="Comma 2 2 5 7 2" xfId="3152" xr:uid="{00000000-0005-0000-0000-0000980C0000}"/>
    <cellStyle name="Comma 2 2 5 7 3" xfId="3153" xr:uid="{00000000-0005-0000-0000-0000990C0000}"/>
    <cellStyle name="Comma 2 2 5 7 4" xfId="3154" xr:uid="{00000000-0005-0000-0000-00009A0C0000}"/>
    <cellStyle name="Comma 2 2 5 8" xfId="3155" xr:uid="{00000000-0005-0000-0000-00009B0C0000}"/>
    <cellStyle name="Comma 2 2 5 8 2" xfId="3156" xr:uid="{00000000-0005-0000-0000-00009C0C0000}"/>
    <cellStyle name="Comma 2 2 5 8 3" xfId="3157" xr:uid="{00000000-0005-0000-0000-00009D0C0000}"/>
    <cellStyle name="Comma 2 2 5 8 4" xfId="3158" xr:uid="{00000000-0005-0000-0000-00009E0C0000}"/>
    <cellStyle name="Comma 2 2 5 9" xfId="3159" xr:uid="{00000000-0005-0000-0000-00009F0C0000}"/>
    <cellStyle name="Comma 2 2 6" xfId="3160" xr:uid="{00000000-0005-0000-0000-0000A00C0000}"/>
    <cellStyle name="Comma 2 2 6 2" xfId="3161" xr:uid="{00000000-0005-0000-0000-0000A10C0000}"/>
    <cellStyle name="Comma 2 2 6 3" xfId="3162" xr:uid="{00000000-0005-0000-0000-0000A20C0000}"/>
    <cellStyle name="Comma 2 2 6 3 2" xfId="3163" xr:uid="{00000000-0005-0000-0000-0000A30C0000}"/>
    <cellStyle name="Comma 2 2 6 3 3" xfId="3164" xr:uid="{00000000-0005-0000-0000-0000A40C0000}"/>
    <cellStyle name="Comma 2 2 6 3 4" xfId="3165" xr:uid="{00000000-0005-0000-0000-0000A50C0000}"/>
    <cellStyle name="Comma 2 2 7" xfId="3166" xr:uid="{00000000-0005-0000-0000-0000A60C0000}"/>
    <cellStyle name="Comma 2 2 7 10" xfId="3167" xr:uid="{00000000-0005-0000-0000-0000A70C0000}"/>
    <cellStyle name="Comma 2 2 7 11" xfId="3168" xr:uid="{00000000-0005-0000-0000-0000A80C0000}"/>
    <cellStyle name="Comma 2 2 7 2" xfId="3169" xr:uid="{00000000-0005-0000-0000-0000A90C0000}"/>
    <cellStyle name="Comma 2 2 7 2 2" xfId="3170" xr:uid="{00000000-0005-0000-0000-0000AA0C0000}"/>
    <cellStyle name="Comma 2 2 7 2 2 2" xfId="3171" xr:uid="{00000000-0005-0000-0000-0000AB0C0000}"/>
    <cellStyle name="Comma 2 2 7 2 2 2 2" xfId="3172" xr:uid="{00000000-0005-0000-0000-0000AC0C0000}"/>
    <cellStyle name="Comma 2 2 7 2 2 2 2 2" xfId="3173" xr:uid="{00000000-0005-0000-0000-0000AD0C0000}"/>
    <cellStyle name="Comma 2 2 7 2 2 2 2 3" xfId="3174" xr:uid="{00000000-0005-0000-0000-0000AE0C0000}"/>
    <cellStyle name="Comma 2 2 7 2 2 2 2 4" xfId="3175" xr:uid="{00000000-0005-0000-0000-0000AF0C0000}"/>
    <cellStyle name="Comma 2 2 7 2 2 2 3" xfId="3176" xr:uid="{00000000-0005-0000-0000-0000B00C0000}"/>
    <cellStyle name="Comma 2 2 7 2 2 2 4" xfId="3177" xr:uid="{00000000-0005-0000-0000-0000B10C0000}"/>
    <cellStyle name="Comma 2 2 7 2 2 2 5" xfId="3178" xr:uid="{00000000-0005-0000-0000-0000B20C0000}"/>
    <cellStyle name="Comma 2 2 7 2 2 3" xfId="3179" xr:uid="{00000000-0005-0000-0000-0000B30C0000}"/>
    <cellStyle name="Comma 2 2 7 2 2 3 2" xfId="3180" xr:uid="{00000000-0005-0000-0000-0000B40C0000}"/>
    <cellStyle name="Comma 2 2 7 2 2 3 3" xfId="3181" xr:uid="{00000000-0005-0000-0000-0000B50C0000}"/>
    <cellStyle name="Comma 2 2 7 2 2 3 4" xfId="3182" xr:uid="{00000000-0005-0000-0000-0000B60C0000}"/>
    <cellStyle name="Comma 2 2 7 2 2 4" xfId="3183" xr:uid="{00000000-0005-0000-0000-0000B70C0000}"/>
    <cellStyle name="Comma 2 2 7 2 2 5" xfId="3184" xr:uid="{00000000-0005-0000-0000-0000B80C0000}"/>
    <cellStyle name="Comma 2 2 7 2 2 6" xfId="3185" xr:uid="{00000000-0005-0000-0000-0000B90C0000}"/>
    <cellStyle name="Comma 2 2 7 2 3" xfId="3186" xr:uid="{00000000-0005-0000-0000-0000BA0C0000}"/>
    <cellStyle name="Comma 2 2 7 2 3 2" xfId="3187" xr:uid="{00000000-0005-0000-0000-0000BB0C0000}"/>
    <cellStyle name="Comma 2 2 7 2 3 2 2" xfId="3188" xr:uid="{00000000-0005-0000-0000-0000BC0C0000}"/>
    <cellStyle name="Comma 2 2 7 2 3 2 2 2" xfId="3189" xr:uid="{00000000-0005-0000-0000-0000BD0C0000}"/>
    <cellStyle name="Comma 2 2 7 2 3 2 2 3" xfId="3190" xr:uid="{00000000-0005-0000-0000-0000BE0C0000}"/>
    <cellStyle name="Comma 2 2 7 2 3 2 2 4" xfId="3191" xr:uid="{00000000-0005-0000-0000-0000BF0C0000}"/>
    <cellStyle name="Comma 2 2 7 2 3 2 3" xfId="3192" xr:uid="{00000000-0005-0000-0000-0000C00C0000}"/>
    <cellStyle name="Comma 2 2 7 2 3 2 4" xfId="3193" xr:uid="{00000000-0005-0000-0000-0000C10C0000}"/>
    <cellStyle name="Comma 2 2 7 2 3 2 5" xfId="3194" xr:uid="{00000000-0005-0000-0000-0000C20C0000}"/>
    <cellStyle name="Comma 2 2 7 2 3 3" xfId="3195" xr:uid="{00000000-0005-0000-0000-0000C30C0000}"/>
    <cellStyle name="Comma 2 2 7 2 3 3 2" xfId="3196" xr:uid="{00000000-0005-0000-0000-0000C40C0000}"/>
    <cellStyle name="Comma 2 2 7 2 3 3 3" xfId="3197" xr:uid="{00000000-0005-0000-0000-0000C50C0000}"/>
    <cellStyle name="Comma 2 2 7 2 3 3 4" xfId="3198" xr:uid="{00000000-0005-0000-0000-0000C60C0000}"/>
    <cellStyle name="Comma 2 2 7 2 3 4" xfId="3199" xr:uid="{00000000-0005-0000-0000-0000C70C0000}"/>
    <cellStyle name="Comma 2 2 7 2 3 5" xfId="3200" xr:uid="{00000000-0005-0000-0000-0000C80C0000}"/>
    <cellStyle name="Comma 2 2 7 2 3 6" xfId="3201" xr:uid="{00000000-0005-0000-0000-0000C90C0000}"/>
    <cellStyle name="Comma 2 2 7 2 4" xfId="3202" xr:uid="{00000000-0005-0000-0000-0000CA0C0000}"/>
    <cellStyle name="Comma 2 2 7 2 4 2" xfId="3203" xr:uid="{00000000-0005-0000-0000-0000CB0C0000}"/>
    <cellStyle name="Comma 2 2 7 2 4 2 2" xfId="3204" xr:uid="{00000000-0005-0000-0000-0000CC0C0000}"/>
    <cellStyle name="Comma 2 2 7 2 4 2 3" xfId="3205" xr:uid="{00000000-0005-0000-0000-0000CD0C0000}"/>
    <cellStyle name="Comma 2 2 7 2 4 2 4" xfId="3206" xr:uid="{00000000-0005-0000-0000-0000CE0C0000}"/>
    <cellStyle name="Comma 2 2 7 2 4 3" xfId="3207" xr:uid="{00000000-0005-0000-0000-0000CF0C0000}"/>
    <cellStyle name="Comma 2 2 7 2 4 4" xfId="3208" xr:uid="{00000000-0005-0000-0000-0000D00C0000}"/>
    <cellStyle name="Comma 2 2 7 2 4 5" xfId="3209" xr:uid="{00000000-0005-0000-0000-0000D10C0000}"/>
    <cellStyle name="Comma 2 2 7 2 5" xfId="3210" xr:uid="{00000000-0005-0000-0000-0000D20C0000}"/>
    <cellStyle name="Comma 2 2 7 2 5 2" xfId="3211" xr:uid="{00000000-0005-0000-0000-0000D30C0000}"/>
    <cellStyle name="Comma 2 2 7 2 5 3" xfId="3212" xr:uid="{00000000-0005-0000-0000-0000D40C0000}"/>
    <cellStyle name="Comma 2 2 7 2 5 4" xfId="3213" xr:uid="{00000000-0005-0000-0000-0000D50C0000}"/>
    <cellStyle name="Comma 2 2 7 2 6" xfId="3214" xr:uid="{00000000-0005-0000-0000-0000D60C0000}"/>
    <cellStyle name="Comma 2 2 7 2 7" xfId="3215" xr:uid="{00000000-0005-0000-0000-0000D70C0000}"/>
    <cellStyle name="Comma 2 2 7 2 8" xfId="3216" xr:uid="{00000000-0005-0000-0000-0000D80C0000}"/>
    <cellStyle name="Comma 2 2 7 3" xfId="3217" xr:uid="{00000000-0005-0000-0000-0000D90C0000}"/>
    <cellStyle name="Comma 2 2 7 3 2" xfId="3218" xr:uid="{00000000-0005-0000-0000-0000DA0C0000}"/>
    <cellStyle name="Comma 2 2 7 3 2 2" xfId="3219" xr:uid="{00000000-0005-0000-0000-0000DB0C0000}"/>
    <cellStyle name="Comma 2 2 7 3 2 2 2" xfId="3220" xr:uid="{00000000-0005-0000-0000-0000DC0C0000}"/>
    <cellStyle name="Comma 2 2 7 3 2 2 3" xfId="3221" xr:uid="{00000000-0005-0000-0000-0000DD0C0000}"/>
    <cellStyle name="Comma 2 2 7 3 2 2 4" xfId="3222" xr:uid="{00000000-0005-0000-0000-0000DE0C0000}"/>
    <cellStyle name="Comma 2 2 7 3 2 3" xfId="3223" xr:uid="{00000000-0005-0000-0000-0000DF0C0000}"/>
    <cellStyle name="Comma 2 2 7 3 2 4" xfId="3224" xr:uid="{00000000-0005-0000-0000-0000E00C0000}"/>
    <cellStyle name="Comma 2 2 7 3 2 5" xfId="3225" xr:uid="{00000000-0005-0000-0000-0000E10C0000}"/>
    <cellStyle name="Comma 2 2 7 3 3" xfId="3226" xr:uid="{00000000-0005-0000-0000-0000E20C0000}"/>
    <cellStyle name="Comma 2 2 7 3 3 2" xfId="3227" xr:uid="{00000000-0005-0000-0000-0000E30C0000}"/>
    <cellStyle name="Comma 2 2 7 3 3 3" xfId="3228" xr:uid="{00000000-0005-0000-0000-0000E40C0000}"/>
    <cellStyle name="Comma 2 2 7 3 3 4" xfId="3229" xr:uid="{00000000-0005-0000-0000-0000E50C0000}"/>
    <cellStyle name="Comma 2 2 7 3 4" xfId="3230" xr:uid="{00000000-0005-0000-0000-0000E60C0000}"/>
    <cellStyle name="Comma 2 2 7 3 5" xfId="3231" xr:uid="{00000000-0005-0000-0000-0000E70C0000}"/>
    <cellStyle name="Comma 2 2 7 3 6" xfId="3232" xr:uid="{00000000-0005-0000-0000-0000E80C0000}"/>
    <cellStyle name="Comma 2 2 7 4" xfId="3233" xr:uid="{00000000-0005-0000-0000-0000E90C0000}"/>
    <cellStyle name="Comma 2 2 7 4 2" xfId="3234" xr:uid="{00000000-0005-0000-0000-0000EA0C0000}"/>
    <cellStyle name="Comma 2 2 7 4 2 2" xfId="3235" xr:uid="{00000000-0005-0000-0000-0000EB0C0000}"/>
    <cellStyle name="Comma 2 2 7 4 2 2 2" xfId="3236" xr:uid="{00000000-0005-0000-0000-0000EC0C0000}"/>
    <cellStyle name="Comma 2 2 7 4 2 2 3" xfId="3237" xr:uid="{00000000-0005-0000-0000-0000ED0C0000}"/>
    <cellStyle name="Comma 2 2 7 4 2 2 4" xfId="3238" xr:uid="{00000000-0005-0000-0000-0000EE0C0000}"/>
    <cellStyle name="Comma 2 2 7 4 2 3" xfId="3239" xr:uid="{00000000-0005-0000-0000-0000EF0C0000}"/>
    <cellStyle name="Comma 2 2 7 4 2 4" xfId="3240" xr:uid="{00000000-0005-0000-0000-0000F00C0000}"/>
    <cellStyle name="Comma 2 2 7 4 2 5" xfId="3241" xr:uid="{00000000-0005-0000-0000-0000F10C0000}"/>
    <cellStyle name="Comma 2 2 7 4 3" xfId="3242" xr:uid="{00000000-0005-0000-0000-0000F20C0000}"/>
    <cellStyle name="Comma 2 2 7 4 3 2" xfId="3243" xr:uid="{00000000-0005-0000-0000-0000F30C0000}"/>
    <cellStyle name="Comma 2 2 7 4 3 3" xfId="3244" xr:uid="{00000000-0005-0000-0000-0000F40C0000}"/>
    <cellStyle name="Comma 2 2 7 4 3 4" xfId="3245" xr:uid="{00000000-0005-0000-0000-0000F50C0000}"/>
    <cellStyle name="Comma 2 2 7 4 4" xfId="3246" xr:uid="{00000000-0005-0000-0000-0000F60C0000}"/>
    <cellStyle name="Comma 2 2 7 4 5" xfId="3247" xr:uid="{00000000-0005-0000-0000-0000F70C0000}"/>
    <cellStyle name="Comma 2 2 7 4 6" xfId="3248" xr:uid="{00000000-0005-0000-0000-0000F80C0000}"/>
    <cellStyle name="Comma 2 2 7 5" xfId="3249" xr:uid="{00000000-0005-0000-0000-0000F90C0000}"/>
    <cellStyle name="Comma 2 2 7 6" xfId="3250" xr:uid="{00000000-0005-0000-0000-0000FA0C0000}"/>
    <cellStyle name="Comma 2 2 7 6 2" xfId="3251" xr:uid="{00000000-0005-0000-0000-0000FB0C0000}"/>
    <cellStyle name="Comma 2 2 7 6 2 2" xfId="3252" xr:uid="{00000000-0005-0000-0000-0000FC0C0000}"/>
    <cellStyle name="Comma 2 2 7 6 2 3" xfId="3253" xr:uid="{00000000-0005-0000-0000-0000FD0C0000}"/>
    <cellStyle name="Comma 2 2 7 6 2 4" xfId="3254" xr:uid="{00000000-0005-0000-0000-0000FE0C0000}"/>
    <cellStyle name="Comma 2 2 7 6 3" xfId="3255" xr:uid="{00000000-0005-0000-0000-0000FF0C0000}"/>
    <cellStyle name="Comma 2 2 7 6 4" xfId="3256" xr:uid="{00000000-0005-0000-0000-0000000D0000}"/>
    <cellStyle name="Comma 2 2 7 6 5" xfId="3257" xr:uid="{00000000-0005-0000-0000-0000010D0000}"/>
    <cellStyle name="Comma 2 2 7 7" xfId="3258" xr:uid="{00000000-0005-0000-0000-0000020D0000}"/>
    <cellStyle name="Comma 2 2 7 7 2" xfId="3259" xr:uid="{00000000-0005-0000-0000-0000030D0000}"/>
    <cellStyle name="Comma 2 2 7 7 3" xfId="3260" xr:uid="{00000000-0005-0000-0000-0000040D0000}"/>
    <cellStyle name="Comma 2 2 7 7 4" xfId="3261" xr:uid="{00000000-0005-0000-0000-0000050D0000}"/>
    <cellStyle name="Comma 2 2 7 8" xfId="3262" xr:uid="{00000000-0005-0000-0000-0000060D0000}"/>
    <cellStyle name="Comma 2 2 7 8 2" xfId="3263" xr:uid="{00000000-0005-0000-0000-0000070D0000}"/>
    <cellStyle name="Comma 2 2 7 8 3" xfId="3264" xr:uid="{00000000-0005-0000-0000-0000080D0000}"/>
    <cellStyle name="Comma 2 2 7 8 4" xfId="3265" xr:uid="{00000000-0005-0000-0000-0000090D0000}"/>
    <cellStyle name="Comma 2 2 7 9" xfId="3266" xr:uid="{00000000-0005-0000-0000-00000A0D0000}"/>
    <cellStyle name="Comma 2 2 8" xfId="3267" xr:uid="{00000000-0005-0000-0000-00000B0D0000}"/>
    <cellStyle name="Comma 2 2 8 10" xfId="3268" xr:uid="{00000000-0005-0000-0000-00000C0D0000}"/>
    <cellStyle name="Comma 2 2 8 2" xfId="3269" xr:uid="{00000000-0005-0000-0000-00000D0D0000}"/>
    <cellStyle name="Comma 2 2 8 2 2" xfId="3270" xr:uid="{00000000-0005-0000-0000-00000E0D0000}"/>
    <cellStyle name="Comma 2 2 8 2 2 2" xfId="3271" xr:uid="{00000000-0005-0000-0000-00000F0D0000}"/>
    <cellStyle name="Comma 2 2 8 2 2 2 2" xfId="3272" xr:uid="{00000000-0005-0000-0000-0000100D0000}"/>
    <cellStyle name="Comma 2 2 8 2 2 2 3" xfId="3273" xr:uid="{00000000-0005-0000-0000-0000110D0000}"/>
    <cellStyle name="Comma 2 2 8 2 2 2 4" xfId="3274" xr:uid="{00000000-0005-0000-0000-0000120D0000}"/>
    <cellStyle name="Comma 2 2 8 2 2 3" xfId="3275" xr:uid="{00000000-0005-0000-0000-0000130D0000}"/>
    <cellStyle name="Comma 2 2 8 2 2 4" xfId="3276" xr:uid="{00000000-0005-0000-0000-0000140D0000}"/>
    <cellStyle name="Comma 2 2 8 2 2 5" xfId="3277" xr:uid="{00000000-0005-0000-0000-0000150D0000}"/>
    <cellStyle name="Comma 2 2 8 2 3" xfId="3278" xr:uid="{00000000-0005-0000-0000-0000160D0000}"/>
    <cellStyle name="Comma 2 2 8 2 3 2" xfId="3279" xr:uid="{00000000-0005-0000-0000-0000170D0000}"/>
    <cellStyle name="Comma 2 2 8 2 3 3" xfId="3280" xr:uid="{00000000-0005-0000-0000-0000180D0000}"/>
    <cellStyle name="Comma 2 2 8 2 3 4" xfId="3281" xr:uid="{00000000-0005-0000-0000-0000190D0000}"/>
    <cellStyle name="Comma 2 2 8 2 4" xfId="3282" xr:uid="{00000000-0005-0000-0000-00001A0D0000}"/>
    <cellStyle name="Comma 2 2 8 2 5" xfId="3283" xr:uid="{00000000-0005-0000-0000-00001B0D0000}"/>
    <cellStyle name="Comma 2 2 8 2 6" xfId="3284" xr:uid="{00000000-0005-0000-0000-00001C0D0000}"/>
    <cellStyle name="Comma 2 2 8 3" xfId="3285" xr:uid="{00000000-0005-0000-0000-00001D0D0000}"/>
    <cellStyle name="Comma 2 2 8 3 2" xfId="3286" xr:uid="{00000000-0005-0000-0000-00001E0D0000}"/>
    <cellStyle name="Comma 2 2 8 3 2 2" xfId="3287" xr:uid="{00000000-0005-0000-0000-00001F0D0000}"/>
    <cellStyle name="Comma 2 2 8 3 2 2 2" xfId="3288" xr:uid="{00000000-0005-0000-0000-0000200D0000}"/>
    <cellStyle name="Comma 2 2 8 3 2 2 3" xfId="3289" xr:uid="{00000000-0005-0000-0000-0000210D0000}"/>
    <cellStyle name="Comma 2 2 8 3 2 2 4" xfId="3290" xr:uid="{00000000-0005-0000-0000-0000220D0000}"/>
    <cellStyle name="Comma 2 2 8 3 2 3" xfId="3291" xr:uid="{00000000-0005-0000-0000-0000230D0000}"/>
    <cellStyle name="Comma 2 2 8 3 2 4" xfId="3292" xr:uid="{00000000-0005-0000-0000-0000240D0000}"/>
    <cellStyle name="Comma 2 2 8 3 2 5" xfId="3293" xr:uid="{00000000-0005-0000-0000-0000250D0000}"/>
    <cellStyle name="Comma 2 2 8 3 3" xfId="3294" xr:uid="{00000000-0005-0000-0000-0000260D0000}"/>
    <cellStyle name="Comma 2 2 8 3 3 2" xfId="3295" xr:uid="{00000000-0005-0000-0000-0000270D0000}"/>
    <cellStyle name="Comma 2 2 8 3 3 3" xfId="3296" xr:uid="{00000000-0005-0000-0000-0000280D0000}"/>
    <cellStyle name="Comma 2 2 8 3 3 4" xfId="3297" xr:uid="{00000000-0005-0000-0000-0000290D0000}"/>
    <cellStyle name="Comma 2 2 8 3 4" xfId="3298" xr:uid="{00000000-0005-0000-0000-00002A0D0000}"/>
    <cellStyle name="Comma 2 2 8 3 5" xfId="3299" xr:uid="{00000000-0005-0000-0000-00002B0D0000}"/>
    <cellStyle name="Comma 2 2 8 3 6" xfId="3300" xr:uid="{00000000-0005-0000-0000-00002C0D0000}"/>
    <cellStyle name="Comma 2 2 8 4" xfId="3301" xr:uid="{00000000-0005-0000-0000-00002D0D0000}"/>
    <cellStyle name="Comma 2 2 8 5" xfId="3302" xr:uid="{00000000-0005-0000-0000-00002E0D0000}"/>
    <cellStyle name="Comma 2 2 8 5 2" xfId="3303" xr:uid="{00000000-0005-0000-0000-00002F0D0000}"/>
    <cellStyle name="Comma 2 2 8 5 2 2" xfId="3304" xr:uid="{00000000-0005-0000-0000-0000300D0000}"/>
    <cellStyle name="Comma 2 2 8 5 2 3" xfId="3305" xr:uid="{00000000-0005-0000-0000-0000310D0000}"/>
    <cellStyle name="Comma 2 2 8 5 2 4" xfId="3306" xr:uid="{00000000-0005-0000-0000-0000320D0000}"/>
    <cellStyle name="Comma 2 2 8 5 3" xfId="3307" xr:uid="{00000000-0005-0000-0000-0000330D0000}"/>
    <cellStyle name="Comma 2 2 8 5 4" xfId="3308" xr:uid="{00000000-0005-0000-0000-0000340D0000}"/>
    <cellStyle name="Comma 2 2 8 5 5" xfId="3309" xr:uid="{00000000-0005-0000-0000-0000350D0000}"/>
    <cellStyle name="Comma 2 2 8 6" xfId="3310" xr:uid="{00000000-0005-0000-0000-0000360D0000}"/>
    <cellStyle name="Comma 2 2 8 6 2" xfId="3311" xr:uid="{00000000-0005-0000-0000-0000370D0000}"/>
    <cellStyle name="Comma 2 2 8 6 3" xfId="3312" xr:uid="{00000000-0005-0000-0000-0000380D0000}"/>
    <cellStyle name="Comma 2 2 8 6 4" xfId="3313" xr:uid="{00000000-0005-0000-0000-0000390D0000}"/>
    <cellStyle name="Comma 2 2 8 7" xfId="3314" xr:uid="{00000000-0005-0000-0000-00003A0D0000}"/>
    <cellStyle name="Comma 2 2 8 7 2" xfId="3315" xr:uid="{00000000-0005-0000-0000-00003B0D0000}"/>
    <cellStyle name="Comma 2 2 8 7 3" xfId="3316" xr:uid="{00000000-0005-0000-0000-00003C0D0000}"/>
    <cellStyle name="Comma 2 2 8 7 4" xfId="3317" xr:uid="{00000000-0005-0000-0000-00003D0D0000}"/>
    <cellStyle name="Comma 2 2 8 8" xfId="3318" xr:uid="{00000000-0005-0000-0000-00003E0D0000}"/>
    <cellStyle name="Comma 2 2 8 9" xfId="3319" xr:uid="{00000000-0005-0000-0000-00003F0D0000}"/>
    <cellStyle name="Comma 2 2 9" xfId="3320" xr:uid="{00000000-0005-0000-0000-0000400D0000}"/>
    <cellStyle name="Comma 2 2 9 10" xfId="3321" xr:uid="{00000000-0005-0000-0000-0000410D0000}"/>
    <cellStyle name="Comma 2 2 9 2" xfId="3322" xr:uid="{00000000-0005-0000-0000-0000420D0000}"/>
    <cellStyle name="Comma 2 2 9 2 2" xfId="3323" xr:uid="{00000000-0005-0000-0000-0000430D0000}"/>
    <cellStyle name="Comma 2 2 9 2 2 2" xfId="3324" xr:uid="{00000000-0005-0000-0000-0000440D0000}"/>
    <cellStyle name="Comma 2 2 9 2 2 2 2" xfId="3325" xr:uid="{00000000-0005-0000-0000-0000450D0000}"/>
    <cellStyle name="Comma 2 2 9 2 2 2 3" xfId="3326" xr:uid="{00000000-0005-0000-0000-0000460D0000}"/>
    <cellStyle name="Comma 2 2 9 2 2 2 4" xfId="3327" xr:uid="{00000000-0005-0000-0000-0000470D0000}"/>
    <cellStyle name="Comma 2 2 9 2 2 3" xfId="3328" xr:uid="{00000000-0005-0000-0000-0000480D0000}"/>
    <cellStyle name="Comma 2 2 9 2 2 4" xfId="3329" xr:uid="{00000000-0005-0000-0000-0000490D0000}"/>
    <cellStyle name="Comma 2 2 9 2 2 5" xfId="3330" xr:uid="{00000000-0005-0000-0000-00004A0D0000}"/>
    <cellStyle name="Comma 2 2 9 2 3" xfId="3331" xr:uid="{00000000-0005-0000-0000-00004B0D0000}"/>
    <cellStyle name="Comma 2 2 9 2 3 2" xfId="3332" xr:uid="{00000000-0005-0000-0000-00004C0D0000}"/>
    <cellStyle name="Comma 2 2 9 2 3 3" xfId="3333" xr:uid="{00000000-0005-0000-0000-00004D0D0000}"/>
    <cellStyle name="Comma 2 2 9 2 3 4" xfId="3334" xr:uid="{00000000-0005-0000-0000-00004E0D0000}"/>
    <cellStyle name="Comma 2 2 9 2 4" xfId="3335" xr:uid="{00000000-0005-0000-0000-00004F0D0000}"/>
    <cellStyle name="Comma 2 2 9 2 5" xfId="3336" xr:uid="{00000000-0005-0000-0000-0000500D0000}"/>
    <cellStyle name="Comma 2 2 9 2 6" xfId="3337" xr:uid="{00000000-0005-0000-0000-0000510D0000}"/>
    <cellStyle name="Comma 2 2 9 3" xfId="3338" xr:uid="{00000000-0005-0000-0000-0000520D0000}"/>
    <cellStyle name="Comma 2 2 9 3 2" xfId="3339" xr:uid="{00000000-0005-0000-0000-0000530D0000}"/>
    <cellStyle name="Comma 2 2 9 3 2 2" xfId="3340" xr:uid="{00000000-0005-0000-0000-0000540D0000}"/>
    <cellStyle name="Comma 2 2 9 3 2 2 2" xfId="3341" xr:uid="{00000000-0005-0000-0000-0000550D0000}"/>
    <cellStyle name="Comma 2 2 9 3 2 2 3" xfId="3342" xr:uid="{00000000-0005-0000-0000-0000560D0000}"/>
    <cellStyle name="Comma 2 2 9 3 2 2 4" xfId="3343" xr:uid="{00000000-0005-0000-0000-0000570D0000}"/>
    <cellStyle name="Comma 2 2 9 3 2 3" xfId="3344" xr:uid="{00000000-0005-0000-0000-0000580D0000}"/>
    <cellStyle name="Comma 2 2 9 3 2 4" xfId="3345" xr:uid="{00000000-0005-0000-0000-0000590D0000}"/>
    <cellStyle name="Comma 2 2 9 3 2 5" xfId="3346" xr:uid="{00000000-0005-0000-0000-00005A0D0000}"/>
    <cellStyle name="Comma 2 2 9 3 3" xfId="3347" xr:uid="{00000000-0005-0000-0000-00005B0D0000}"/>
    <cellStyle name="Comma 2 2 9 3 3 2" xfId="3348" xr:uid="{00000000-0005-0000-0000-00005C0D0000}"/>
    <cellStyle name="Comma 2 2 9 3 3 3" xfId="3349" xr:uid="{00000000-0005-0000-0000-00005D0D0000}"/>
    <cellStyle name="Comma 2 2 9 3 3 4" xfId="3350" xr:uid="{00000000-0005-0000-0000-00005E0D0000}"/>
    <cellStyle name="Comma 2 2 9 3 4" xfId="3351" xr:uid="{00000000-0005-0000-0000-00005F0D0000}"/>
    <cellStyle name="Comma 2 2 9 3 5" xfId="3352" xr:uid="{00000000-0005-0000-0000-0000600D0000}"/>
    <cellStyle name="Comma 2 2 9 3 6" xfId="3353" xr:uid="{00000000-0005-0000-0000-0000610D0000}"/>
    <cellStyle name="Comma 2 2 9 4" xfId="3354" xr:uid="{00000000-0005-0000-0000-0000620D0000}"/>
    <cellStyle name="Comma 2 2 9 5" xfId="3355" xr:uid="{00000000-0005-0000-0000-0000630D0000}"/>
    <cellStyle name="Comma 2 2 9 5 2" xfId="3356" xr:uid="{00000000-0005-0000-0000-0000640D0000}"/>
    <cellStyle name="Comma 2 2 9 5 2 2" xfId="3357" xr:uid="{00000000-0005-0000-0000-0000650D0000}"/>
    <cellStyle name="Comma 2 2 9 5 2 3" xfId="3358" xr:uid="{00000000-0005-0000-0000-0000660D0000}"/>
    <cellStyle name="Comma 2 2 9 5 2 4" xfId="3359" xr:uid="{00000000-0005-0000-0000-0000670D0000}"/>
    <cellStyle name="Comma 2 2 9 5 3" xfId="3360" xr:uid="{00000000-0005-0000-0000-0000680D0000}"/>
    <cellStyle name="Comma 2 2 9 5 4" xfId="3361" xr:uid="{00000000-0005-0000-0000-0000690D0000}"/>
    <cellStyle name="Comma 2 2 9 5 5" xfId="3362" xr:uid="{00000000-0005-0000-0000-00006A0D0000}"/>
    <cellStyle name="Comma 2 2 9 6" xfId="3363" xr:uid="{00000000-0005-0000-0000-00006B0D0000}"/>
    <cellStyle name="Comma 2 2 9 6 2" xfId="3364" xr:uid="{00000000-0005-0000-0000-00006C0D0000}"/>
    <cellStyle name="Comma 2 2 9 6 3" xfId="3365" xr:uid="{00000000-0005-0000-0000-00006D0D0000}"/>
    <cellStyle name="Comma 2 2 9 6 4" xfId="3366" xr:uid="{00000000-0005-0000-0000-00006E0D0000}"/>
    <cellStyle name="Comma 2 2 9 7" xfId="3367" xr:uid="{00000000-0005-0000-0000-00006F0D0000}"/>
    <cellStyle name="Comma 2 2 9 7 2" xfId="3368" xr:uid="{00000000-0005-0000-0000-0000700D0000}"/>
    <cellStyle name="Comma 2 2 9 7 3" xfId="3369" xr:uid="{00000000-0005-0000-0000-0000710D0000}"/>
    <cellStyle name="Comma 2 2 9 7 4" xfId="3370" xr:uid="{00000000-0005-0000-0000-0000720D0000}"/>
    <cellStyle name="Comma 2 2 9 8" xfId="3371" xr:uid="{00000000-0005-0000-0000-0000730D0000}"/>
    <cellStyle name="Comma 2 2 9 9" xfId="3372" xr:uid="{00000000-0005-0000-0000-0000740D0000}"/>
    <cellStyle name="Comma 2 2_Degas HFTO" xfId="28659" xr:uid="{7D0357B3-D02A-4BB1-BE68-72BEC8D78452}"/>
    <cellStyle name="Comma 2 20" xfId="3373" xr:uid="{00000000-0005-0000-0000-0000750D0000}"/>
    <cellStyle name="Comma 2 20 2" xfId="3374" xr:uid="{00000000-0005-0000-0000-0000760D0000}"/>
    <cellStyle name="Comma 2 20 3" xfId="3375" xr:uid="{00000000-0005-0000-0000-0000770D0000}"/>
    <cellStyle name="Comma 2 20 3 2" xfId="3376" xr:uid="{00000000-0005-0000-0000-0000780D0000}"/>
    <cellStyle name="Comma 2 20 3 3" xfId="3377" xr:uid="{00000000-0005-0000-0000-0000790D0000}"/>
    <cellStyle name="Comma 2 20 3 4" xfId="3378" xr:uid="{00000000-0005-0000-0000-00007A0D0000}"/>
    <cellStyle name="Comma 2 20 4" xfId="28660" xr:uid="{53BFDDED-6C88-40B8-A901-A50BA92F5BFC}"/>
    <cellStyle name="Comma 2 21" xfId="3379" xr:uid="{00000000-0005-0000-0000-00007B0D0000}"/>
    <cellStyle name="Comma 2 21 2" xfId="3380" xr:uid="{00000000-0005-0000-0000-00007C0D0000}"/>
    <cellStyle name="Comma 2 21 3" xfId="3381" xr:uid="{00000000-0005-0000-0000-00007D0D0000}"/>
    <cellStyle name="Comma 2 21 3 2" xfId="3382" xr:uid="{00000000-0005-0000-0000-00007E0D0000}"/>
    <cellStyle name="Comma 2 21 3 3" xfId="3383" xr:uid="{00000000-0005-0000-0000-00007F0D0000}"/>
    <cellStyle name="Comma 2 21 3 4" xfId="3384" xr:uid="{00000000-0005-0000-0000-0000800D0000}"/>
    <cellStyle name="Comma 2 21 4" xfId="28661" xr:uid="{23F75EEA-0B21-495A-9FBE-AC8BCE2E4AE4}"/>
    <cellStyle name="Comma 2 22" xfId="3385" xr:uid="{00000000-0005-0000-0000-0000810D0000}"/>
    <cellStyle name="Comma 2 22 2" xfId="3386" xr:uid="{00000000-0005-0000-0000-0000820D0000}"/>
    <cellStyle name="Comma 2 22 3" xfId="3387" xr:uid="{00000000-0005-0000-0000-0000830D0000}"/>
    <cellStyle name="Comma 2 22 3 2" xfId="3388" xr:uid="{00000000-0005-0000-0000-0000840D0000}"/>
    <cellStyle name="Comma 2 22 3 3" xfId="3389" xr:uid="{00000000-0005-0000-0000-0000850D0000}"/>
    <cellStyle name="Comma 2 22 3 4" xfId="3390" xr:uid="{00000000-0005-0000-0000-0000860D0000}"/>
    <cellStyle name="Comma 2 22 4" xfId="28662" xr:uid="{EE29CCB6-347B-4A16-A387-198BAF455989}"/>
    <cellStyle name="Comma 2 23" xfId="3391" xr:uid="{00000000-0005-0000-0000-0000870D0000}"/>
    <cellStyle name="Comma 2 23 2" xfId="3392" xr:uid="{00000000-0005-0000-0000-0000880D0000}"/>
    <cellStyle name="Comma 2 23 3" xfId="3393" xr:uid="{00000000-0005-0000-0000-0000890D0000}"/>
    <cellStyle name="Comma 2 23 3 2" xfId="3394" xr:uid="{00000000-0005-0000-0000-00008A0D0000}"/>
    <cellStyle name="Comma 2 23 3 3" xfId="3395" xr:uid="{00000000-0005-0000-0000-00008B0D0000}"/>
    <cellStyle name="Comma 2 23 3 4" xfId="3396" xr:uid="{00000000-0005-0000-0000-00008C0D0000}"/>
    <cellStyle name="Comma 2 23 4" xfId="3397" xr:uid="{00000000-0005-0000-0000-00008D0D0000}"/>
    <cellStyle name="Comma 2 23 5" xfId="3398" xr:uid="{00000000-0005-0000-0000-00008E0D0000}"/>
    <cellStyle name="Comma 2 23 6" xfId="3399" xr:uid="{00000000-0005-0000-0000-00008F0D0000}"/>
    <cellStyle name="Comma 2 24" xfId="3400" xr:uid="{00000000-0005-0000-0000-0000900D0000}"/>
    <cellStyle name="Comma 2 25" xfId="3401" xr:uid="{00000000-0005-0000-0000-0000910D0000}"/>
    <cellStyle name="Comma 2 26" xfId="3402" xr:uid="{00000000-0005-0000-0000-0000920D0000}"/>
    <cellStyle name="Comma 2 27" xfId="3403" xr:uid="{00000000-0005-0000-0000-0000930D0000}"/>
    <cellStyle name="Comma 2 28" xfId="3404" xr:uid="{00000000-0005-0000-0000-0000940D0000}"/>
    <cellStyle name="Comma 2 29" xfId="3405" xr:uid="{00000000-0005-0000-0000-0000950D0000}"/>
    <cellStyle name="Comma 2 3" xfId="3406" xr:uid="{00000000-0005-0000-0000-0000960D0000}"/>
    <cellStyle name="Comma 2 3 10" xfId="3407" xr:uid="{00000000-0005-0000-0000-0000970D0000}"/>
    <cellStyle name="Comma 2 3 10 2" xfId="3408" xr:uid="{00000000-0005-0000-0000-0000980D0000}"/>
    <cellStyle name="Comma 2 3 10 2 2" xfId="3409" xr:uid="{00000000-0005-0000-0000-0000990D0000}"/>
    <cellStyle name="Comma 2 3 10 2 2 2" xfId="3410" xr:uid="{00000000-0005-0000-0000-00009A0D0000}"/>
    <cellStyle name="Comma 2 3 10 2 2 3" xfId="3411" xr:uid="{00000000-0005-0000-0000-00009B0D0000}"/>
    <cellStyle name="Comma 2 3 10 2 2 4" xfId="3412" xr:uid="{00000000-0005-0000-0000-00009C0D0000}"/>
    <cellStyle name="Comma 2 3 10 2 3" xfId="3413" xr:uid="{00000000-0005-0000-0000-00009D0D0000}"/>
    <cellStyle name="Comma 2 3 10 2 4" xfId="3414" xr:uid="{00000000-0005-0000-0000-00009E0D0000}"/>
    <cellStyle name="Comma 2 3 10 2 5" xfId="3415" xr:uid="{00000000-0005-0000-0000-00009F0D0000}"/>
    <cellStyle name="Comma 2 3 10 3" xfId="3416" xr:uid="{00000000-0005-0000-0000-0000A00D0000}"/>
    <cellStyle name="Comma 2 3 10 3 2" xfId="3417" xr:uid="{00000000-0005-0000-0000-0000A10D0000}"/>
    <cellStyle name="Comma 2 3 10 3 3" xfId="3418" xr:uid="{00000000-0005-0000-0000-0000A20D0000}"/>
    <cellStyle name="Comma 2 3 10 3 4" xfId="3419" xr:uid="{00000000-0005-0000-0000-0000A30D0000}"/>
    <cellStyle name="Comma 2 3 10 4" xfId="3420" xr:uid="{00000000-0005-0000-0000-0000A40D0000}"/>
    <cellStyle name="Comma 2 3 10 5" xfId="3421" xr:uid="{00000000-0005-0000-0000-0000A50D0000}"/>
    <cellStyle name="Comma 2 3 10 6" xfId="3422" xr:uid="{00000000-0005-0000-0000-0000A60D0000}"/>
    <cellStyle name="Comma 2 3 11" xfId="3423" xr:uid="{00000000-0005-0000-0000-0000A70D0000}"/>
    <cellStyle name="Comma 2 3 12" xfId="3424" xr:uid="{00000000-0005-0000-0000-0000A80D0000}"/>
    <cellStyle name="Comma 2 3 12 2" xfId="3425" xr:uid="{00000000-0005-0000-0000-0000A90D0000}"/>
    <cellStyle name="Comma 2 3 12 2 2" xfId="3426" xr:uid="{00000000-0005-0000-0000-0000AA0D0000}"/>
    <cellStyle name="Comma 2 3 12 2 3" xfId="3427" xr:uid="{00000000-0005-0000-0000-0000AB0D0000}"/>
    <cellStyle name="Comma 2 3 12 2 4" xfId="3428" xr:uid="{00000000-0005-0000-0000-0000AC0D0000}"/>
    <cellStyle name="Comma 2 3 12 3" xfId="3429" xr:uid="{00000000-0005-0000-0000-0000AD0D0000}"/>
    <cellStyle name="Comma 2 3 12 4" xfId="3430" xr:uid="{00000000-0005-0000-0000-0000AE0D0000}"/>
    <cellStyle name="Comma 2 3 12 5" xfId="3431" xr:uid="{00000000-0005-0000-0000-0000AF0D0000}"/>
    <cellStyle name="Comma 2 3 13" xfId="3432" xr:uid="{00000000-0005-0000-0000-0000B00D0000}"/>
    <cellStyle name="Comma 2 3 13 2" xfId="3433" xr:uid="{00000000-0005-0000-0000-0000B10D0000}"/>
    <cellStyle name="Comma 2 3 13 3" xfId="3434" xr:uid="{00000000-0005-0000-0000-0000B20D0000}"/>
    <cellStyle name="Comma 2 3 13 4" xfId="3435" xr:uid="{00000000-0005-0000-0000-0000B30D0000}"/>
    <cellStyle name="Comma 2 3 14" xfId="3436" xr:uid="{00000000-0005-0000-0000-0000B40D0000}"/>
    <cellStyle name="Comma 2 3 15" xfId="3437" xr:uid="{00000000-0005-0000-0000-0000B50D0000}"/>
    <cellStyle name="Comma 2 3 16" xfId="3438" xr:uid="{00000000-0005-0000-0000-0000B60D0000}"/>
    <cellStyle name="Comma 2 3 17" xfId="28663" xr:uid="{E9BBC8CE-63F2-472D-8AA1-3024D87F504F}"/>
    <cellStyle name="Comma 2 3 2" xfId="3439" xr:uid="{00000000-0005-0000-0000-0000B70D0000}"/>
    <cellStyle name="Comma 2 3 2 10" xfId="3440" xr:uid="{00000000-0005-0000-0000-0000B80D0000}"/>
    <cellStyle name="Comma 2 3 2 10 2" xfId="3441" xr:uid="{00000000-0005-0000-0000-0000B90D0000}"/>
    <cellStyle name="Comma 2 3 2 10 2 2" xfId="3442" xr:uid="{00000000-0005-0000-0000-0000BA0D0000}"/>
    <cellStyle name="Comma 2 3 2 10 2 3" xfId="3443" xr:uid="{00000000-0005-0000-0000-0000BB0D0000}"/>
    <cellStyle name="Comma 2 3 2 10 2 4" xfId="3444" xr:uid="{00000000-0005-0000-0000-0000BC0D0000}"/>
    <cellStyle name="Comma 2 3 2 10 3" xfId="3445" xr:uid="{00000000-0005-0000-0000-0000BD0D0000}"/>
    <cellStyle name="Comma 2 3 2 10 4" xfId="3446" xr:uid="{00000000-0005-0000-0000-0000BE0D0000}"/>
    <cellStyle name="Comma 2 3 2 10 5" xfId="3447" xr:uid="{00000000-0005-0000-0000-0000BF0D0000}"/>
    <cellStyle name="Comma 2 3 2 11" xfId="3448" xr:uid="{00000000-0005-0000-0000-0000C00D0000}"/>
    <cellStyle name="Comma 2 3 2 11 2" xfId="3449" xr:uid="{00000000-0005-0000-0000-0000C10D0000}"/>
    <cellStyle name="Comma 2 3 2 11 3" xfId="3450" xr:uid="{00000000-0005-0000-0000-0000C20D0000}"/>
    <cellStyle name="Comma 2 3 2 11 4" xfId="3451" xr:uid="{00000000-0005-0000-0000-0000C30D0000}"/>
    <cellStyle name="Comma 2 3 2 12" xfId="3452" xr:uid="{00000000-0005-0000-0000-0000C40D0000}"/>
    <cellStyle name="Comma 2 3 2 13" xfId="3453" xr:uid="{00000000-0005-0000-0000-0000C50D0000}"/>
    <cellStyle name="Comma 2 3 2 14" xfId="3454" xr:uid="{00000000-0005-0000-0000-0000C60D0000}"/>
    <cellStyle name="Comma 2 3 2 15" xfId="28664" xr:uid="{F10E546D-5041-4AF3-AE57-BD5D7D1C93AB}"/>
    <cellStyle name="Comma 2 3 2 2" xfId="3455" xr:uid="{00000000-0005-0000-0000-0000C70D0000}"/>
    <cellStyle name="Comma 2 3 2 2 10" xfId="3456" xr:uid="{00000000-0005-0000-0000-0000C80D0000}"/>
    <cellStyle name="Comma 2 3 2 2 2" xfId="3457" xr:uid="{00000000-0005-0000-0000-0000C90D0000}"/>
    <cellStyle name="Comma 2 3 2 2 2 2" xfId="3458" xr:uid="{00000000-0005-0000-0000-0000CA0D0000}"/>
    <cellStyle name="Comma 2 3 2 2 2 2 2" xfId="3459" xr:uid="{00000000-0005-0000-0000-0000CB0D0000}"/>
    <cellStyle name="Comma 2 3 2 2 2 2 2 2" xfId="3460" xr:uid="{00000000-0005-0000-0000-0000CC0D0000}"/>
    <cellStyle name="Comma 2 3 2 2 2 2 2 2 2" xfId="3461" xr:uid="{00000000-0005-0000-0000-0000CD0D0000}"/>
    <cellStyle name="Comma 2 3 2 2 2 2 2 2 3" xfId="3462" xr:uid="{00000000-0005-0000-0000-0000CE0D0000}"/>
    <cellStyle name="Comma 2 3 2 2 2 2 2 2 4" xfId="3463" xr:uid="{00000000-0005-0000-0000-0000CF0D0000}"/>
    <cellStyle name="Comma 2 3 2 2 2 2 2 3" xfId="3464" xr:uid="{00000000-0005-0000-0000-0000D00D0000}"/>
    <cellStyle name="Comma 2 3 2 2 2 2 2 4" xfId="3465" xr:uid="{00000000-0005-0000-0000-0000D10D0000}"/>
    <cellStyle name="Comma 2 3 2 2 2 2 2 5" xfId="3466" xr:uid="{00000000-0005-0000-0000-0000D20D0000}"/>
    <cellStyle name="Comma 2 3 2 2 2 2 3" xfId="3467" xr:uid="{00000000-0005-0000-0000-0000D30D0000}"/>
    <cellStyle name="Comma 2 3 2 2 2 2 3 2" xfId="3468" xr:uid="{00000000-0005-0000-0000-0000D40D0000}"/>
    <cellStyle name="Comma 2 3 2 2 2 2 3 3" xfId="3469" xr:uid="{00000000-0005-0000-0000-0000D50D0000}"/>
    <cellStyle name="Comma 2 3 2 2 2 2 3 4" xfId="3470" xr:uid="{00000000-0005-0000-0000-0000D60D0000}"/>
    <cellStyle name="Comma 2 3 2 2 2 2 4" xfId="3471" xr:uid="{00000000-0005-0000-0000-0000D70D0000}"/>
    <cellStyle name="Comma 2 3 2 2 2 2 5" xfId="3472" xr:uid="{00000000-0005-0000-0000-0000D80D0000}"/>
    <cellStyle name="Comma 2 3 2 2 2 2 6" xfId="3473" xr:uid="{00000000-0005-0000-0000-0000D90D0000}"/>
    <cellStyle name="Comma 2 3 2 2 2 3" xfId="3474" xr:uid="{00000000-0005-0000-0000-0000DA0D0000}"/>
    <cellStyle name="Comma 2 3 2 2 2 3 2" xfId="3475" xr:uid="{00000000-0005-0000-0000-0000DB0D0000}"/>
    <cellStyle name="Comma 2 3 2 2 2 3 2 2" xfId="3476" xr:uid="{00000000-0005-0000-0000-0000DC0D0000}"/>
    <cellStyle name="Comma 2 3 2 2 2 3 2 2 2" xfId="3477" xr:uid="{00000000-0005-0000-0000-0000DD0D0000}"/>
    <cellStyle name="Comma 2 3 2 2 2 3 2 2 3" xfId="3478" xr:uid="{00000000-0005-0000-0000-0000DE0D0000}"/>
    <cellStyle name="Comma 2 3 2 2 2 3 2 2 4" xfId="3479" xr:uid="{00000000-0005-0000-0000-0000DF0D0000}"/>
    <cellStyle name="Comma 2 3 2 2 2 3 2 3" xfId="3480" xr:uid="{00000000-0005-0000-0000-0000E00D0000}"/>
    <cellStyle name="Comma 2 3 2 2 2 3 2 4" xfId="3481" xr:uid="{00000000-0005-0000-0000-0000E10D0000}"/>
    <cellStyle name="Comma 2 3 2 2 2 3 2 5" xfId="3482" xr:uid="{00000000-0005-0000-0000-0000E20D0000}"/>
    <cellStyle name="Comma 2 3 2 2 2 3 3" xfId="3483" xr:uid="{00000000-0005-0000-0000-0000E30D0000}"/>
    <cellStyle name="Comma 2 3 2 2 2 3 3 2" xfId="3484" xr:uid="{00000000-0005-0000-0000-0000E40D0000}"/>
    <cellStyle name="Comma 2 3 2 2 2 3 3 3" xfId="3485" xr:uid="{00000000-0005-0000-0000-0000E50D0000}"/>
    <cellStyle name="Comma 2 3 2 2 2 3 3 4" xfId="3486" xr:uid="{00000000-0005-0000-0000-0000E60D0000}"/>
    <cellStyle name="Comma 2 3 2 2 2 3 4" xfId="3487" xr:uid="{00000000-0005-0000-0000-0000E70D0000}"/>
    <cellStyle name="Comma 2 3 2 2 2 3 5" xfId="3488" xr:uid="{00000000-0005-0000-0000-0000E80D0000}"/>
    <cellStyle name="Comma 2 3 2 2 2 3 6" xfId="3489" xr:uid="{00000000-0005-0000-0000-0000E90D0000}"/>
    <cellStyle name="Comma 2 3 2 2 2 4" xfId="3490" xr:uid="{00000000-0005-0000-0000-0000EA0D0000}"/>
    <cellStyle name="Comma 2 3 2 2 2 4 2" xfId="3491" xr:uid="{00000000-0005-0000-0000-0000EB0D0000}"/>
    <cellStyle name="Comma 2 3 2 2 2 4 2 2" xfId="3492" xr:uid="{00000000-0005-0000-0000-0000EC0D0000}"/>
    <cellStyle name="Comma 2 3 2 2 2 4 2 3" xfId="3493" xr:uid="{00000000-0005-0000-0000-0000ED0D0000}"/>
    <cellStyle name="Comma 2 3 2 2 2 4 2 4" xfId="3494" xr:uid="{00000000-0005-0000-0000-0000EE0D0000}"/>
    <cellStyle name="Comma 2 3 2 2 2 4 3" xfId="3495" xr:uid="{00000000-0005-0000-0000-0000EF0D0000}"/>
    <cellStyle name="Comma 2 3 2 2 2 4 4" xfId="3496" xr:uid="{00000000-0005-0000-0000-0000F00D0000}"/>
    <cellStyle name="Comma 2 3 2 2 2 4 5" xfId="3497" xr:uid="{00000000-0005-0000-0000-0000F10D0000}"/>
    <cellStyle name="Comma 2 3 2 2 2 5" xfId="3498" xr:uid="{00000000-0005-0000-0000-0000F20D0000}"/>
    <cellStyle name="Comma 2 3 2 2 2 5 2" xfId="3499" xr:uid="{00000000-0005-0000-0000-0000F30D0000}"/>
    <cellStyle name="Comma 2 3 2 2 2 5 3" xfId="3500" xr:uid="{00000000-0005-0000-0000-0000F40D0000}"/>
    <cellStyle name="Comma 2 3 2 2 2 5 4" xfId="3501" xr:uid="{00000000-0005-0000-0000-0000F50D0000}"/>
    <cellStyle name="Comma 2 3 2 2 2 6" xfId="3502" xr:uid="{00000000-0005-0000-0000-0000F60D0000}"/>
    <cellStyle name="Comma 2 3 2 2 2 7" xfId="3503" xr:uid="{00000000-0005-0000-0000-0000F70D0000}"/>
    <cellStyle name="Comma 2 3 2 2 2 8" xfId="3504" xr:uid="{00000000-0005-0000-0000-0000F80D0000}"/>
    <cellStyle name="Comma 2 3 2 2 3" xfId="3505" xr:uid="{00000000-0005-0000-0000-0000F90D0000}"/>
    <cellStyle name="Comma 2 3 2 2 3 2" xfId="3506" xr:uid="{00000000-0005-0000-0000-0000FA0D0000}"/>
    <cellStyle name="Comma 2 3 2 2 3 2 2" xfId="3507" xr:uid="{00000000-0005-0000-0000-0000FB0D0000}"/>
    <cellStyle name="Comma 2 3 2 2 3 2 2 2" xfId="3508" xr:uid="{00000000-0005-0000-0000-0000FC0D0000}"/>
    <cellStyle name="Comma 2 3 2 2 3 2 2 3" xfId="3509" xr:uid="{00000000-0005-0000-0000-0000FD0D0000}"/>
    <cellStyle name="Comma 2 3 2 2 3 2 2 4" xfId="3510" xr:uid="{00000000-0005-0000-0000-0000FE0D0000}"/>
    <cellStyle name="Comma 2 3 2 2 3 2 3" xfId="3511" xr:uid="{00000000-0005-0000-0000-0000FF0D0000}"/>
    <cellStyle name="Comma 2 3 2 2 3 2 4" xfId="3512" xr:uid="{00000000-0005-0000-0000-0000000E0000}"/>
    <cellStyle name="Comma 2 3 2 2 3 2 5" xfId="3513" xr:uid="{00000000-0005-0000-0000-0000010E0000}"/>
    <cellStyle name="Comma 2 3 2 2 3 3" xfId="3514" xr:uid="{00000000-0005-0000-0000-0000020E0000}"/>
    <cellStyle name="Comma 2 3 2 2 3 3 2" xfId="3515" xr:uid="{00000000-0005-0000-0000-0000030E0000}"/>
    <cellStyle name="Comma 2 3 2 2 3 3 3" xfId="3516" xr:uid="{00000000-0005-0000-0000-0000040E0000}"/>
    <cellStyle name="Comma 2 3 2 2 3 3 4" xfId="3517" xr:uid="{00000000-0005-0000-0000-0000050E0000}"/>
    <cellStyle name="Comma 2 3 2 2 3 4" xfId="3518" xr:uid="{00000000-0005-0000-0000-0000060E0000}"/>
    <cellStyle name="Comma 2 3 2 2 3 5" xfId="3519" xr:uid="{00000000-0005-0000-0000-0000070E0000}"/>
    <cellStyle name="Comma 2 3 2 2 3 6" xfId="3520" xr:uid="{00000000-0005-0000-0000-0000080E0000}"/>
    <cellStyle name="Comma 2 3 2 2 4" xfId="3521" xr:uid="{00000000-0005-0000-0000-0000090E0000}"/>
    <cellStyle name="Comma 2 3 2 2 4 2" xfId="3522" xr:uid="{00000000-0005-0000-0000-00000A0E0000}"/>
    <cellStyle name="Comma 2 3 2 2 4 2 2" xfId="3523" xr:uid="{00000000-0005-0000-0000-00000B0E0000}"/>
    <cellStyle name="Comma 2 3 2 2 4 2 2 2" xfId="3524" xr:uid="{00000000-0005-0000-0000-00000C0E0000}"/>
    <cellStyle name="Comma 2 3 2 2 4 2 2 3" xfId="3525" xr:uid="{00000000-0005-0000-0000-00000D0E0000}"/>
    <cellStyle name="Comma 2 3 2 2 4 2 2 4" xfId="3526" xr:uid="{00000000-0005-0000-0000-00000E0E0000}"/>
    <cellStyle name="Comma 2 3 2 2 4 2 3" xfId="3527" xr:uid="{00000000-0005-0000-0000-00000F0E0000}"/>
    <cellStyle name="Comma 2 3 2 2 4 2 4" xfId="3528" xr:uid="{00000000-0005-0000-0000-0000100E0000}"/>
    <cellStyle name="Comma 2 3 2 2 4 2 5" xfId="3529" xr:uid="{00000000-0005-0000-0000-0000110E0000}"/>
    <cellStyle name="Comma 2 3 2 2 4 3" xfId="3530" xr:uid="{00000000-0005-0000-0000-0000120E0000}"/>
    <cellStyle name="Comma 2 3 2 2 4 3 2" xfId="3531" xr:uid="{00000000-0005-0000-0000-0000130E0000}"/>
    <cellStyle name="Comma 2 3 2 2 4 3 3" xfId="3532" xr:uid="{00000000-0005-0000-0000-0000140E0000}"/>
    <cellStyle name="Comma 2 3 2 2 4 3 4" xfId="3533" xr:uid="{00000000-0005-0000-0000-0000150E0000}"/>
    <cellStyle name="Comma 2 3 2 2 4 4" xfId="3534" xr:uid="{00000000-0005-0000-0000-0000160E0000}"/>
    <cellStyle name="Comma 2 3 2 2 4 5" xfId="3535" xr:uid="{00000000-0005-0000-0000-0000170E0000}"/>
    <cellStyle name="Comma 2 3 2 2 4 6" xfId="3536" xr:uid="{00000000-0005-0000-0000-0000180E0000}"/>
    <cellStyle name="Comma 2 3 2 2 5" xfId="3537" xr:uid="{00000000-0005-0000-0000-0000190E0000}"/>
    <cellStyle name="Comma 2 3 2 2 6" xfId="3538" xr:uid="{00000000-0005-0000-0000-00001A0E0000}"/>
    <cellStyle name="Comma 2 3 2 2 6 2" xfId="3539" xr:uid="{00000000-0005-0000-0000-00001B0E0000}"/>
    <cellStyle name="Comma 2 3 2 2 6 2 2" xfId="3540" xr:uid="{00000000-0005-0000-0000-00001C0E0000}"/>
    <cellStyle name="Comma 2 3 2 2 6 2 3" xfId="3541" xr:uid="{00000000-0005-0000-0000-00001D0E0000}"/>
    <cellStyle name="Comma 2 3 2 2 6 2 4" xfId="3542" xr:uid="{00000000-0005-0000-0000-00001E0E0000}"/>
    <cellStyle name="Comma 2 3 2 2 6 3" xfId="3543" xr:uid="{00000000-0005-0000-0000-00001F0E0000}"/>
    <cellStyle name="Comma 2 3 2 2 6 4" xfId="3544" xr:uid="{00000000-0005-0000-0000-0000200E0000}"/>
    <cellStyle name="Comma 2 3 2 2 6 5" xfId="3545" xr:uid="{00000000-0005-0000-0000-0000210E0000}"/>
    <cellStyle name="Comma 2 3 2 2 7" xfId="3546" xr:uid="{00000000-0005-0000-0000-0000220E0000}"/>
    <cellStyle name="Comma 2 3 2 2 7 2" xfId="3547" xr:uid="{00000000-0005-0000-0000-0000230E0000}"/>
    <cellStyle name="Comma 2 3 2 2 7 3" xfId="3548" xr:uid="{00000000-0005-0000-0000-0000240E0000}"/>
    <cellStyle name="Comma 2 3 2 2 7 4" xfId="3549" xr:uid="{00000000-0005-0000-0000-0000250E0000}"/>
    <cellStyle name="Comma 2 3 2 2 8" xfId="3550" xr:uid="{00000000-0005-0000-0000-0000260E0000}"/>
    <cellStyle name="Comma 2 3 2 2 9" xfId="3551" xr:uid="{00000000-0005-0000-0000-0000270E0000}"/>
    <cellStyle name="Comma 2 3 2 3" xfId="3552" xr:uid="{00000000-0005-0000-0000-0000280E0000}"/>
    <cellStyle name="Comma 2 3 2 3 2" xfId="3553" xr:uid="{00000000-0005-0000-0000-0000290E0000}"/>
    <cellStyle name="Comma 2 3 2 3 2 2" xfId="3554" xr:uid="{00000000-0005-0000-0000-00002A0E0000}"/>
    <cellStyle name="Comma 2 3 2 3 2 2 2" xfId="3555" xr:uid="{00000000-0005-0000-0000-00002B0E0000}"/>
    <cellStyle name="Comma 2 3 2 3 2 2 2 2" xfId="3556" xr:uid="{00000000-0005-0000-0000-00002C0E0000}"/>
    <cellStyle name="Comma 2 3 2 3 2 2 2 2 2" xfId="3557" xr:uid="{00000000-0005-0000-0000-00002D0E0000}"/>
    <cellStyle name="Comma 2 3 2 3 2 2 2 2 3" xfId="3558" xr:uid="{00000000-0005-0000-0000-00002E0E0000}"/>
    <cellStyle name="Comma 2 3 2 3 2 2 2 2 4" xfId="3559" xr:uid="{00000000-0005-0000-0000-00002F0E0000}"/>
    <cellStyle name="Comma 2 3 2 3 2 2 2 3" xfId="3560" xr:uid="{00000000-0005-0000-0000-0000300E0000}"/>
    <cellStyle name="Comma 2 3 2 3 2 2 2 4" xfId="3561" xr:uid="{00000000-0005-0000-0000-0000310E0000}"/>
    <cellStyle name="Comma 2 3 2 3 2 2 2 5" xfId="3562" xr:uid="{00000000-0005-0000-0000-0000320E0000}"/>
    <cellStyle name="Comma 2 3 2 3 2 2 3" xfId="3563" xr:uid="{00000000-0005-0000-0000-0000330E0000}"/>
    <cellStyle name="Comma 2 3 2 3 2 2 3 2" xfId="3564" xr:uid="{00000000-0005-0000-0000-0000340E0000}"/>
    <cellStyle name="Comma 2 3 2 3 2 2 3 3" xfId="3565" xr:uid="{00000000-0005-0000-0000-0000350E0000}"/>
    <cellStyle name="Comma 2 3 2 3 2 2 3 4" xfId="3566" xr:uid="{00000000-0005-0000-0000-0000360E0000}"/>
    <cellStyle name="Comma 2 3 2 3 2 2 4" xfId="3567" xr:uid="{00000000-0005-0000-0000-0000370E0000}"/>
    <cellStyle name="Comma 2 3 2 3 2 2 5" xfId="3568" xr:uid="{00000000-0005-0000-0000-0000380E0000}"/>
    <cellStyle name="Comma 2 3 2 3 2 2 6" xfId="3569" xr:uid="{00000000-0005-0000-0000-0000390E0000}"/>
    <cellStyle name="Comma 2 3 2 3 2 3" xfId="3570" xr:uid="{00000000-0005-0000-0000-00003A0E0000}"/>
    <cellStyle name="Comma 2 3 2 3 2 3 2" xfId="3571" xr:uid="{00000000-0005-0000-0000-00003B0E0000}"/>
    <cellStyle name="Comma 2 3 2 3 2 3 2 2" xfId="3572" xr:uid="{00000000-0005-0000-0000-00003C0E0000}"/>
    <cellStyle name="Comma 2 3 2 3 2 3 2 2 2" xfId="3573" xr:uid="{00000000-0005-0000-0000-00003D0E0000}"/>
    <cellStyle name="Comma 2 3 2 3 2 3 2 2 3" xfId="3574" xr:uid="{00000000-0005-0000-0000-00003E0E0000}"/>
    <cellStyle name="Comma 2 3 2 3 2 3 2 2 4" xfId="3575" xr:uid="{00000000-0005-0000-0000-00003F0E0000}"/>
    <cellStyle name="Comma 2 3 2 3 2 3 2 3" xfId="3576" xr:uid="{00000000-0005-0000-0000-0000400E0000}"/>
    <cellStyle name="Comma 2 3 2 3 2 3 2 4" xfId="3577" xr:uid="{00000000-0005-0000-0000-0000410E0000}"/>
    <cellStyle name="Comma 2 3 2 3 2 3 2 5" xfId="3578" xr:uid="{00000000-0005-0000-0000-0000420E0000}"/>
    <cellStyle name="Comma 2 3 2 3 2 3 3" xfId="3579" xr:uid="{00000000-0005-0000-0000-0000430E0000}"/>
    <cellStyle name="Comma 2 3 2 3 2 3 3 2" xfId="3580" xr:uid="{00000000-0005-0000-0000-0000440E0000}"/>
    <cellStyle name="Comma 2 3 2 3 2 3 3 3" xfId="3581" xr:uid="{00000000-0005-0000-0000-0000450E0000}"/>
    <cellStyle name="Comma 2 3 2 3 2 3 3 4" xfId="3582" xr:uid="{00000000-0005-0000-0000-0000460E0000}"/>
    <cellStyle name="Comma 2 3 2 3 2 3 4" xfId="3583" xr:uid="{00000000-0005-0000-0000-0000470E0000}"/>
    <cellStyle name="Comma 2 3 2 3 2 3 5" xfId="3584" xr:uid="{00000000-0005-0000-0000-0000480E0000}"/>
    <cellStyle name="Comma 2 3 2 3 2 3 6" xfId="3585" xr:uid="{00000000-0005-0000-0000-0000490E0000}"/>
    <cellStyle name="Comma 2 3 2 3 2 4" xfId="3586" xr:uid="{00000000-0005-0000-0000-00004A0E0000}"/>
    <cellStyle name="Comma 2 3 2 3 2 4 2" xfId="3587" xr:uid="{00000000-0005-0000-0000-00004B0E0000}"/>
    <cellStyle name="Comma 2 3 2 3 2 4 2 2" xfId="3588" xr:uid="{00000000-0005-0000-0000-00004C0E0000}"/>
    <cellStyle name="Comma 2 3 2 3 2 4 2 3" xfId="3589" xr:uid="{00000000-0005-0000-0000-00004D0E0000}"/>
    <cellStyle name="Comma 2 3 2 3 2 4 2 4" xfId="3590" xr:uid="{00000000-0005-0000-0000-00004E0E0000}"/>
    <cellStyle name="Comma 2 3 2 3 2 4 3" xfId="3591" xr:uid="{00000000-0005-0000-0000-00004F0E0000}"/>
    <cellStyle name="Comma 2 3 2 3 2 4 4" xfId="3592" xr:uid="{00000000-0005-0000-0000-0000500E0000}"/>
    <cellStyle name="Comma 2 3 2 3 2 4 5" xfId="3593" xr:uid="{00000000-0005-0000-0000-0000510E0000}"/>
    <cellStyle name="Comma 2 3 2 3 2 5" xfId="3594" xr:uid="{00000000-0005-0000-0000-0000520E0000}"/>
    <cellStyle name="Comma 2 3 2 3 2 5 2" xfId="3595" xr:uid="{00000000-0005-0000-0000-0000530E0000}"/>
    <cellStyle name="Comma 2 3 2 3 2 5 3" xfId="3596" xr:uid="{00000000-0005-0000-0000-0000540E0000}"/>
    <cellStyle name="Comma 2 3 2 3 2 5 4" xfId="3597" xr:uid="{00000000-0005-0000-0000-0000550E0000}"/>
    <cellStyle name="Comma 2 3 2 3 2 6" xfId="3598" xr:uid="{00000000-0005-0000-0000-0000560E0000}"/>
    <cellStyle name="Comma 2 3 2 3 2 7" xfId="3599" xr:uid="{00000000-0005-0000-0000-0000570E0000}"/>
    <cellStyle name="Comma 2 3 2 3 2 8" xfId="3600" xr:uid="{00000000-0005-0000-0000-0000580E0000}"/>
    <cellStyle name="Comma 2 3 2 3 3" xfId="3601" xr:uid="{00000000-0005-0000-0000-0000590E0000}"/>
    <cellStyle name="Comma 2 3 2 3 3 2" xfId="3602" xr:uid="{00000000-0005-0000-0000-00005A0E0000}"/>
    <cellStyle name="Comma 2 3 2 3 3 2 2" xfId="3603" xr:uid="{00000000-0005-0000-0000-00005B0E0000}"/>
    <cellStyle name="Comma 2 3 2 3 3 2 2 2" xfId="3604" xr:uid="{00000000-0005-0000-0000-00005C0E0000}"/>
    <cellStyle name="Comma 2 3 2 3 3 2 2 3" xfId="3605" xr:uid="{00000000-0005-0000-0000-00005D0E0000}"/>
    <cellStyle name="Comma 2 3 2 3 3 2 2 4" xfId="3606" xr:uid="{00000000-0005-0000-0000-00005E0E0000}"/>
    <cellStyle name="Comma 2 3 2 3 3 2 3" xfId="3607" xr:uid="{00000000-0005-0000-0000-00005F0E0000}"/>
    <cellStyle name="Comma 2 3 2 3 3 2 4" xfId="3608" xr:uid="{00000000-0005-0000-0000-0000600E0000}"/>
    <cellStyle name="Comma 2 3 2 3 3 2 5" xfId="3609" xr:uid="{00000000-0005-0000-0000-0000610E0000}"/>
    <cellStyle name="Comma 2 3 2 3 3 3" xfId="3610" xr:uid="{00000000-0005-0000-0000-0000620E0000}"/>
    <cellStyle name="Comma 2 3 2 3 3 3 2" xfId="3611" xr:uid="{00000000-0005-0000-0000-0000630E0000}"/>
    <cellStyle name="Comma 2 3 2 3 3 3 3" xfId="3612" xr:uid="{00000000-0005-0000-0000-0000640E0000}"/>
    <cellStyle name="Comma 2 3 2 3 3 3 4" xfId="3613" xr:uid="{00000000-0005-0000-0000-0000650E0000}"/>
    <cellStyle name="Comma 2 3 2 3 3 4" xfId="3614" xr:uid="{00000000-0005-0000-0000-0000660E0000}"/>
    <cellStyle name="Comma 2 3 2 3 3 5" xfId="3615" xr:uid="{00000000-0005-0000-0000-0000670E0000}"/>
    <cellStyle name="Comma 2 3 2 3 3 6" xfId="3616" xr:uid="{00000000-0005-0000-0000-0000680E0000}"/>
    <cellStyle name="Comma 2 3 2 3 4" xfId="3617" xr:uid="{00000000-0005-0000-0000-0000690E0000}"/>
    <cellStyle name="Comma 2 3 2 3 4 2" xfId="3618" xr:uid="{00000000-0005-0000-0000-00006A0E0000}"/>
    <cellStyle name="Comma 2 3 2 3 4 2 2" xfId="3619" xr:uid="{00000000-0005-0000-0000-00006B0E0000}"/>
    <cellStyle name="Comma 2 3 2 3 4 2 2 2" xfId="3620" xr:uid="{00000000-0005-0000-0000-00006C0E0000}"/>
    <cellStyle name="Comma 2 3 2 3 4 2 2 3" xfId="3621" xr:uid="{00000000-0005-0000-0000-00006D0E0000}"/>
    <cellStyle name="Comma 2 3 2 3 4 2 2 4" xfId="3622" xr:uid="{00000000-0005-0000-0000-00006E0E0000}"/>
    <cellStyle name="Comma 2 3 2 3 4 2 3" xfId="3623" xr:uid="{00000000-0005-0000-0000-00006F0E0000}"/>
    <cellStyle name="Comma 2 3 2 3 4 2 4" xfId="3624" xr:uid="{00000000-0005-0000-0000-0000700E0000}"/>
    <cellStyle name="Comma 2 3 2 3 4 2 5" xfId="3625" xr:uid="{00000000-0005-0000-0000-0000710E0000}"/>
    <cellStyle name="Comma 2 3 2 3 4 3" xfId="3626" xr:uid="{00000000-0005-0000-0000-0000720E0000}"/>
    <cellStyle name="Comma 2 3 2 3 4 3 2" xfId="3627" xr:uid="{00000000-0005-0000-0000-0000730E0000}"/>
    <cellStyle name="Comma 2 3 2 3 4 3 3" xfId="3628" xr:uid="{00000000-0005-0000-0000-0000740E0000}"/>
    <cellStyle name="Comma 2 3 2 3 4 3 4" xfId="3629" xr:uid="{00000000-0005-0000-0000-0000750E0000}"/>
    <cellStyle name="Comma 2 3 2 3 4 4" xfId="3630" xr:uid="{00000000-0005-0000-0000-0000760E0000}"/>
    <cellStyle name="Comma 2 3 2 3 4 5" xfId="3631" xr:uid="{00000000-0005-0000-0000-0000770E0000}"/>
    <cellStyle name="Comma 2 3 2 3 4 6" xfId="3632" xr:uid="{00000000-0005-0000-0000-0000780E0000}"/>
    <cellStyle name="Comma 2 3 2 3 5" xfId="3633" xr:uid="{00000000-0005-0000-0000-0000790E0000}"/>
    <cellStyle name="Comma 2 3 2 3 5 2" xfId="3634" xr:uid="{00000000-0005-0000-0000-00007A0E0000}"/>
    <cellStyle name="Comma 2 3 2 3 5 2 2" xfId="3635" xr:uid="{00000000-0005-0000-0000-00007B0E0000}"/>
    <cellStyle name="Comma 2 3 2 3 5 2 3" xfId="3636" xr:uid="{00000000-0005-0000-0000-00007C0E0000}"/>
    <cellStyle name="Comma 2 3 2 3 5 2 4" xfId="3637" xr:uid="{00000000-0005-0000-0000-00007D0E0000}"/>
    <cellStyle name="Comma 2 3 2 3 5 3" xfId="3638" xr:uid="{00000000-0005-0000-0000-00007E0E0000}"/>
    <cellStyle name="Comma 2 3 2 3 5 4" xfId="3639" xr:uid="{00000000-0005-0000-0000-00007F0E0000}"/>
    <cellStyle name="Comma 2 3 2 3 5 5" xfId="3640" xr:uid="{00000000-0005-0000-0000-0000800E0000}"/>
    <cellStyle name="Comma 2 3 2 3 6" xfId="3641" xr:uid="{00000000-0005-0000-0000-0000810E0000}"/>
    <cellStyle name="Comma 2 3 2 3 6 2" xfId="3642" xr:uid="{00000000-0005-0000-0000-0000820E0000}"/>
    <cellStyle name="Comma 2 3 2 3 6 3" xfId="3643" xr:uid="{00000000-0005-0000-0000-0000830E0000}"/>
    <cellStyle name="Comma 2 3 2 3 6 4" xfId="3644" xr:uid="{00000000-0005-0000-0000-0000840E0000}"/>
    <cellStyle name="Comma 2 3 2 3 7" xfId="3645" xr:uid="{00000000-0005-0000-0000-0000850E0000}"/>
    <cellStyle name="Comma 2 3 2 3 8" xfId="3646" xr:uid="{00000000-0005-0000-0000-0000860E0000}"/>
    <cellStyle name="Comma 2 3 2 3 9" xfId="3647" xr:uid="{00000000-0005-0000-0000-0000870E0000}"/>
    <cellStyle name="Comma 2 3 2 4" xfId="3648" xr:uid="{00000000-0005-0000-0000-0000880E0000}"/>
    <cellStyle name="Comma 2 3 2 4 2" xfId="3649" xr:uid="{00000000-0005-0000-0000-0000890E0000}"/>
    <cellStyle name="Comma 2 3 2 4 2 2" xfId="3650" xr:uid="{00000000-0005-0000-0000-00008A0E0000}"/>
    <cellStyle name="Comma 2 3 2 4 2 2 2" xfId="3651" xr:uid="{00000000-0005-0000-0000-00008B0E0000}"/>
    <cellStyle name="Comma 2 3 2 4 2 2 2 2" xfId="3652" xr:uid="{00000000-0005-0000-0000-00008C0E0000}"/>
    <cellStyle name="Comma 2 3 2 4 2 2 2 2 2" xfId="3653" xr:uid="{00000000-0005-0000-0000-00008D0E0000}"/>
    <cellStyle name="Comma 2 3 2 4 2 2 2 2 3" xfId="3654" xr:uid="{00000000-0005-0000-0000-00008E0E0000}"/>
    <cellStyle name="Comma 2 3 2 4 2 2 2 2 4" xfId="3655" xr:uid="{00000000-0005-0000-0000-00008F0E0000}"/>
    <cellStyle name="Comma 2 3 2 4 2 2 2 3" xfId="3656" xr:uid="{00000000-0005-0000-0000-0000900E0000}"/>
    <cellStyle name="Comma 2 3 2 4 2 2 2 4" xfId="3657" xr:uid="{00000000-0005-0000-0000-0000910E0000}"/>
    <cellStyle name="Comma 2 3 2 4 2 2 2 5" xfId="3658" xr:uid="{00000000-0005-0000-0000-0000920E0000}"/>
    <cellStyle name="Comma 2 3 2 4 2 2 3" xfId="3659" xr:uid="{00000000-0005-0000-0000-0000930E0000}"/>
    <cellStyle name="Comma 2 3 2 4 2 2 3 2" xfId="3660" xr:uid="{00000000-0005-0000-0000-0000940E0000}"/>
    <cellStyle name="Comma 2 3 2 4 2 2 3 3" xfId="3661" xr:uid="{00000000-0005-0000-0000-0000950E0000}"/>
    <cellStyle name="Comma 2 3 2 4 2 2 3 4" xfId="3662" xr:uid="{00000000-0005-0000-0000-0000960E0000}"/>
    <cellStyle name="Comma 2 3 2 4 2 2 4" xfId="3663" xr:uid="{00000000-0005-0000-0000-0000970E0000}"/>
    <cellStyle name="Comma 2 3 2 4 2 2 5" xfId="3664" xr:uid="{00000000-0005-0000-0000-0000980E0000}"/>
    <cellStyle name="Comma 2 3 2 4 2 2 6" xfId="3665" xr:uid="{00000000-0005-0000-0000-0000990E0000}"/>
    <cellStyle name="Comma 2 3 2 4 2 3" xfId="3666" xr:uid="{00000000-0005-0000-0000-00009A0E0000}"/>
    <cellStyle name="Comma 2 3 2 4 2 3 2" xfId="3667" xr:uid="{00000000-0005-0000-0000-00009B0E0000}"/>
    <cellStyle name="Comma 2 3 2 4 2 3 2 2" xfId="3668" xr:uid="{00000000-0005-0000-0000-00009C0E0000}"/>
    <cellStyle name="Comma 2 3 2 4 2 3 2 2 2" xfId="3669" xr:uid="{00000000-0005-0000-0000-00009D0E0000}"/>
    <cellStyle name="Comma 2 3 2 4 2 3 2 2 3" xfId="3670" xr:uid="{00000000-0005-0000-0000-00009E0E0000}"/>
    <cellStyle name="Comma 2 3 2 4 2 3 2 2 4" xfId="3671" xr:uid="{00000000-0005-0000-0000-00009F0E0000}"/>
    <cellStyle name="Comma 2 3 2 4 2 3 2 3" xfId="3672" xr:uid="{00000000-0005-0000-0000-0000A00E0000}"/>
    <cellStyle name="Comma 2 3 2 4 2 3 2 4" xfId="3673" xr:uid="{00000000-0005-0000-0000-0000A10E0000}"/>
    <cellStyle name="Comma 2 3 2 4 2 3 2 5" xfId="3674" xr:uid="{00000000-0005-0000-0000-0000A20E0000}"/>
    <cellStyle name="Comma 2 3 2 4 2 3 3" xfId="3675" xr:uid="{00000000-0005-0000-0000-0000A30E0000}"/>
    <cellStyle name="Comma 2 3 2 4 2 3 3 2" xfId="3676" xr:uid="{00000000-0005-0000-0000-0000A40E0000}"/>
    <cellStyle name="Comma 2 3 2 4 2 3 3 3" xfId="3677" xr:uid="{00000000-0005-0000-0000-0000A50E0000}"/>
    <cellStyle name="Comma 2 3 2 4 2 3 3 4" xfId="3678" xr:uid="{00000000-0005-0000-0000-0000A60E0000}"/>
    <cellStyle name="Comma 2 3 2 4 2 3 4" xfId="3679" xr:uid="{00000000-0005-0000-0000-0000A70E0000}"/>
    <cellStyle name="Comma 2 3 2 4 2 3 5" xfId="3680" xr:uid="{00000000-0005-0000-0000-0000A80E0000}"/>
    <cellStyle name="Comma 2 3 2 4 2 3 6" xfId="3681" xr:uid="{00000000-0005-0000-0000-0000A90E0000}"/>
    <cellStyle name="Comma 2 3 2 4 2 4" xfId="3682" xr:uid="{00000000-0005-0000-0000-0000AA0E0000}"/>
    <cellStyle name="Comma 2 3 2 4 2 4 2" xfId="3683" xr:uid="{00000000-0005-0000-0000-0000AB0E0000}"/>
    <cellStyle name="Comma 2 3 2 4 2 4 2 2" xfId="3684" xr:uid="{00000000-0005-0000-0000-0000AC0E0000}"/>
    <cellStyle name="Comma 2 3 2 4 2 4 2 3" xfId="3685" xr:uid="{00000000-0005-0000-0000-0000AD0E0000}"/>
    <cellStyle name="Comma 2 3 2 4 2 4 2 4" xfId="3686" xr:uid="{00000000-0005-0000-0000-0000AE0E0000}"/>
    <cellStyle name="Comma 2 3 2 4 2 4 3" xfId="3687" xr:uid="{00000000-0005-0000-0000-0000AF0E0000}"/>
    <cellStyle name="Comma 2 3 2 4 2 4 4" xfId="3688" xr:uid="{00000000-0005-0000-0000-0000B00E0000}"/>
    <cellStyle name="Comma 2 3 2 4 2 4 5" xfId="3689" xr:uid="{00000000-0005-0000-0000-0000B10E0000}"/>
    <cellStyle name="Comma 2 3 2 4 2 5" xfId="3690" xr:uid="{00000000-0005-0000-0000-0000B20E0000}"/>
    <cellStyle name="Comma 2 3 2 4 2 5 2" xfId="3691" xr:uid="{00000000-0005-0000-0000-0000B30E0000}"/>
    <cellStyle name="Comma 2 3 2 4 2 5 3" xfId="3692" xr:uid="{00000000-0005-0000-0000-0000B40E0000}"/>
    <cellStyle name="Comma 2 3 2 4 2 5 4" xfId="3693" xr:uid="{00000000-0005-0000-0000-0000B50E0000}"/>
    <cellStyle name="Comma 2 3 2 4 2 6" xfId="3694" xr:uid="{00000000-0005-0000-0000-0000B60E0000}"/>
    <cellStyle name="Comma 2 3 2 4 2 7" xfId="3695" xr:uid="{00000000-0005-0000-0000-0000B70E0000}"/>
    <cellStyle name="Comma 2 3 2 4 2 8" xfId="3696" xr:uid="{00000000-0005-0000-0000-0000B80E0000}"/>
    <cellStyle name="Comma 2 3 2 4 3" xfId="3697" xr:uid="{00000000-0005-0000-0000-0000B90E0000}"/>
    <cellStyle name="Comma 2 3 2 4 3 2" xfId="3698" xr:uid="{00000000-0005-0000-0000-0000BA0E0000}"/>
    <cellStyle name="Comma 2 3 2 4 3 2 2" xfId="3699" xr:uid="{00000000-0005-0000-0000-0000BB0E0000}"/>
    <cellStyle name="Comma 2 3 2 4 3 2 2 2" xfId="3700" xr:uid="{00000000-0005-0000-0000-0000BC0E0000}"/>
    <cellStyle name="Comma 2 3 2 4 3 2 2 3" xfId="3701" xr:uid="{00000000-0005-0000-0000-0000BD0E0000}"/>
    <cellStyle name="Comma 2 3 2 4 3 2 2 4" xfId="3702" xr:uid="{00000000-0005-0000-0000-0000BE0E0000}"/>
    <cellStyle name="Comma 2 3 2 4 3 2 3" xfId="3703" xr:uid="{00000000-0005-0000-0000-0000BF0E0000}"/>
    <cellStyle name="Comma 2 3 2 4 3 2 4" xfId="3704" xr:uid="{00000000-0005-0000-0000-0000C00E0000}"/>
    <cellStyle name="Comma 2 3 2 4 3 2 5" xfId="3705" xr:uid="{00000000-0005-0000-0000-0000C10E0000}"/>
    <cellStyle name="Comma 2 3 2 4 3 3" xfId="3706" xr:uid="{00000000-0005-0000-0000-0000C20E0000}"/>
    <cellStyle name="Comma 2 3 2 4 3 3 2" xfId="3707" xr:uid="{00000000-0005-0000-0000-0000C30E0000}"/>
    <cellStyle name="Comma 2 3 2 4 3 3 3" xfId="3708" xr:uid="{00000000-0005-0000-0000-0000C40E0000}"/>
    <cellStyle name="Comma 2 3 2 4 3 3 4" xfId="3709" xr:uid="{00000000-0005-0000-0000-0000C50E0000}"/>
    <cellStyle name="Comma 2 3 2 4 3 4" xfId="3710" xr:uid="{00000000-0005-0000-0000-0000C60E0000}"/>
    <cellStyle name="Comma 2 3 2 4 3 5" xfId="3711" xr:uid="{00000000-0005-0000-0000-0000C70E0000}"/>
    <cellStyle name="Comma 2 3 2 4 3 6" xfId="3712" xr:uid="{00000000-0005-0000-0000-0000C80E0000}"/>
    <cellStyle name="Comma 2 3 2 4 4" xfId="3713" xr:uid="{00000000-0005-0000-0000-0000C90E0000}"/>
    <cellStyle name="Comma 2 3 2 4 4 2" xfId="3714" xr:uid="{00000000-0005-0000-0000-0000CA0E0000}"/>
    <cellStyle name="Comma 2 3 2 4 4 2 2" xfId="3715" xr:uid="{00000000-0005-0000-0000-0000CB0E0000}"/>
    <cellStyle name="Comma 2 3 2 4 4 2 2 2" xfId="3716" xr:uid="{00000000-0005-0000-0000-0000CC0E0000}"/>
    <cellStyle name="Comma 2 3 2 4 4 2 2 3" xfId="3717" xr:uid="{00000000-0005-0000-0000-0000CD0E0000}"/>
    <cellStyle name="Comma 2 3 2 4 4 2 2 4" xfId="3718" xr:uid="{00000000-0005-0000-0000-0000CE0E0000}"/>
    <cellStyle name="Comma 2 3 2 4 4 2 3" xfId="3719" xr:uid="{00000000-0005-0000-0000-0000CF0E0000}"/>
    <cellStyle name="Comma 2 3 2 4 4 2 4" xfId="3720" xr:uid="{00000000-0005-0000-0000-0000D00E0000}"/>
    <cellStyle name="Comma 2 3 2 4 4 2 5" xfId="3721" xr:uid="{00000000-0005-0000-0000-0000D10E0000}"/>
    <cellStyle name="Comma 2 3 2 4 4 3" xfId="3722" xr:uid="{00000000-0005-0000-0000-0000D20E0000}"/>
    <cellStyle name="Comma 2 3 2 4 4 3 2" xfId="3723" xr:uid="{00000000-0005-0000-0000-0000D30E0000}"/>
    <cellStyle name="Comma 2 3 2 4 4 3 3" xfId="3724" xr:uid="{00000000-0005-0000-0000-0000D40E0000}"/>
    <cellStyle name="Comma 2 3 2 4 4 3 4" xfId="3725" xr:uid="{00000000-0005-0000-0000-0000D50E0000}"/>
    <cellStyle name="Comma 2 3 2 4 4 4" xfId="3726" xr:uid="{00000000-0005-0000-0000-0000D60E0000}"/>
    <cellStyle name="Comma 2 3 2 4 4 5" xfId="3727" xr:uid="{00000000-0005-0000-0000-0000D70E0000}"/>
    <cellStyle name="Comma 2 3 2 4 4 6" xfId="3728" xr:uid="{00000000-0005-0000-0000-0000D80E0000}"/>
    <cellStyle name="Comma 2 3 2 4 5" xfId="3729" xr:uid="{00000000-0005-0000-0000-0000D90E0000}"/>
    <cellStyle name="Comma 2 3 2 4 5 2" xfId="3730" xr:uid="{00000000-0005-0000-0000-0000DA0E0000}"/>
    <cellStyle name="Comma 2 3 2 4 5 2 2" xfId="3731" xr:uid="{00000000-0005-0000-0000-0000DB0E0000}"/>
    <cellStyle name="Comma 2 3 2 4 5 2 3" xfId="3732" xr:uid="{00000000-0005-0000-0000-0000DC0E0000}"/>
    <cellStyle name="Comma 2 3 2 4 5 2 4" xfId="3733" xr:uid="{00000000-0005-0000-0000-0000DD0E0000}"/>
    <cellStyle name="Comma 2 3 2 4 5 3" xfId="3734" xr:uid="{00000000-0005-0000-0000-0000DE0E0000}"/>
    <cellStyle name="Comma 2 3 2 4 5 4" xfId="3735" xr:uid="{00000000-0005-0000-0000-0000DF0E0000}"/>
    <cellStyle name="Comma 2 3 2 4 5 5" xfId="3736" xr:uid="{00000000-0005-0000-0000-0000E00E0000}"/>
    <cellStyle name="Comma 2 3 2 4 6" xfId="3737" xr:uid="{00000000-0005-0000-0000-0000E10E0000}"/>
    <cellStyle name="Comma 2 3 2 4 6 2" xfId="3738" xr:uid="{00000000-0005-0000-0000-0000E20E0000}"/>
    <cellStyle name="Comma 2 3 2 4 6 3" xfId="3739" xr:uid="{00000000-0005-0000-0000-0000E30E0000}"/>
    <cellStyle name="Comma 2 3 2 4 6 4" xfId="3740" xr:uid="{00000000-0005-0000-0000-0000E40E0000}"/>
    <cellStyle name="Comma 2 3 2 4 7" xfId="3741" xr:uid="{00000000-0005-0000-0000-0000E50E0000}"/>
    <cellStyle name="Comma 2 3 2 4 8" xfId="3742" xr:uid="{00000000-0005-0000-0000-0000E60E0000}"/>
    <cellStyle name="Comma 2 3 2 4 9" xfId="3743" xr:uid="{00000000-0005-0000-0000-0000E70E0000}"/>
    <cellStyle name="Comma 2 3 2 5" xfId="3744" xr:uid="{00000000-0005-0000-0000-0000E80E0000}"/>
    <cellStyle name="Comma 2 3 2 5 2" xfId="3745" xr:uid="{00000000-0005-0000-0000-0000E90E0000}"/>
    <cellStyle name="Comma 2 3 2 5 2 2" xfId="3746" xr:uid="{00000000-0005-0000-0000-0000EA0E0000}"/>
    <cellStyle name="Comma 2 3 2 5 2 2 2" xfId="3747" xr:uid="{00000000-0005-0000-0000-0000EB0E0000}"/>
    <cellStyle name="Comma 2 3 2 5 2 2 2 2" xfId="3748" xr:uid="{00000000-0005-0000-0000-0000EC0E0000}"/>
    <cellStyle name="Comma 2 3 2 5 2 2 2 3" xfId="3749" xr:uid="{00000000-0005-0000-0000-0000ED0E0000}"/>
    <cellStyle name="Comma 2 3 2 5 2 2 2 4" xfId="3750" xr:uid="{00000000-0005-0000-0000-0000EE0E0000}"/>
    <cellStyle name="Comma 2 3 2 5 2 2 3" xfId="3751" xr:uid="{00000000-0005-0000-0000-0000EF0E0000}"/>
    <cellStyle name="Comma 2 3 2 5 2 2 4" xfId="3752" xr:uid="{00000000-0005-0000-0000-0000F00E0000}"/>
    <cellStyle name="Comma 2 3 2 5 2 2 5" xfId="3753" xr:uid="{00000000-0005-0000-0000-0000F10E0000}"/>
    <cellStyle name="Comma 2 3 2 5 2 3" xfId="3754" xr:uid="{00000000-0005-0000-0000-0000F20E0000}"/>
    <cellStyle name="Comma 2 3 2 5 2 3 2" xfId="3755" xr:uid="{00000000-0005-0000-0000-0000F30E0000}"/>
    <cellStyle name="Comma 2 3 2 5 2 3 3" xfId="3756" xr:uid="{00000000-0005-0000-0000-0000F40E0000}"/>
    <cellStyle name="Comma 2 3 2 5 2 3 4" xfId="3757" xr:uid="{00000000-0005-0000-0000-0000F50E0000}"/>
    <cellStyle name="Comma 2 3 2 5 2 4" xfId="3758" xr:uid="{00000000-0005-0000-0000-0000F60E0000}"/>
    <cellStyle name="Comma 2 3 2 5 2 5" xfId="3759" xr:uid="{00000000-0005-0000-0000-0000F70E0000}"/>
    <cellStyle name="Comma 2 3 2 5 2 6" xfId="3760" xr:uid="{00000000-0005-0000-0000-0000F80E0000}"/>
    <cellStyle name="Comma 2 3 2 5 3" xfId="3761" xr:uid="{00000000-0005-0000-0000-0000F90E0000}"/>
    <cellStyle name="Comma 2 3 2 5 3 2" xfId="3762" xr:uid="{00000000-0005-0000-0000-0000FA0E0000}"/>
    <cellStyle name="Comma 2 3 2 5 3 2 2" xfId="3763" xr:uid="{00000000-0005-0000-0000-0000FB0E0000}"/>
    <cellStyle name="Comma 2 3 2 5 3 2 2 2" xfId="3764" xr:uid="{00000000-0005-0000-0000-0000FC0E0000}"/>
    <cellStyle name="Comma 2 3 2 5 3 2 2 3" xfId="3765" xr:uid="{00000000-0005-0000-0000-0000FD0E0000}"/>
    <cellStyle name="Comma 2 3 2 5 3 2 2 4" xfId="3766" xr:uid="{00000000-0005-0000-0000-0000FE0E0000}"/>
    <cellStyle name="Comma 2 3 2 5 3 2 3" xfId="3767" xr:uid="{00000000-0005-0000-0000-0000FF0E0000}"/>
    <cellStyle name="Comma 2 3 2 5 3 2 4" xfId="3768" xr:uid="{00000000-0005-0000-0000-0000000F0000}"/>
    <cellStyle name="Comma 2 3 2 5 3 2 5" xfId="3769" xr:uid="{00000000-0005-0000-0000-0000010F0000}"/>
    <cellStyle name="Comma 2 3 2 5 3 3" xfId="3770" xr:uid="{00000000-0005-0000-0000-0000020F0000}"/>
    <cellStyle name="Comma 2 3 2 5 3 3 2" xfId="3771" xr:uid="{00000000-0005-0000-0000-0000030F0000}"/>
    <cellStyle name="Comma 2 3 2 5 3 3 3" xfId="3772" xr:uid="{00000000-0005-0000-0000-0000040F0000}"/>
    <cellStyle name="Comma 2 3 2 5 3 3 4" xfId="3773" xr:uid="{00000000-0005-0000-0000-0000050F0000}"/>
    <cellStyle name="Comma 2 3 2 5 3 4" xfId="3774" xr:uid="{00000000-0005-0000-0000-0000060F0000}"/>
    <cellStyle name="Comma 2 3 2 5 3 5" xfId="3775" xr:uid="{00000000-0005-0000-0000-0000070F0000}"/>
    <cellStyle name="Comma 2 3 2 5 3 6" xfId="3776" xr:uid="{00000000-0005-0000-0000-0000080F0000}"/>
    <cellStyle name="Comma 2 3 2 5 4" xfId="3777" xr:uid="{00000000-0005-0000-0000-0000090F0000}"/>
    <cellStyle name="Comma 2 3 2 5 4 2" xfId="3778" xr:uid="{00000000-0005-0000-0000-00000A0F0000}"/>
    <cellStyle name="Comma 2 3 2 5 4 2 2" xfId="3779" xr:uid="{00000000-0005-0000-0000-00000B0F0000}"/>
    <cellStyle name="Comma 2 3 2 5 4 2 3" xfId="3780" xr:uid="{00000000-0005-0000-0000-00000C0F0000}"/>
    <cellStyle name="Comma 2 3 2 5 4 2 4" xfId="3781" xr:uid="{00000000-0005-0000-0000-00000D0F0000}"/>
    <cellStyle name="Comma 2 3 2 5 4 3" xfId="3782" xr:uid="{00000000-0005-0000-0000-00000E0F0000}"/>
    <cellStyle name="Comma 2 3 2 5 4 4" xfId="3783" xr:uid="{00000000-0005-0000-0000-00000F0F0000}"/>
    <cellStyle name="Comma 2 3 2 5 4 5" xfId="3784" xr:uid="{00000000-0005-0000-0000-0000100F0000}"/>
    <cellStyle name="Comma 2 3 2 5 5" xfId="3785" xr:uid="{00000000-0005-0000-0000-0000110F0000}"/>
    <cellStyle name="Comma 2 3 2 5 5 2" xfId="3786" xr:uid="{00000000-0005-0000-0000-0000120F0000}"/>
    <cellStyle name="Comma 2 3 2 5 5 3" xfId="3787" xr:uid="{00000000-0005-0000-0000-0000130F0000}"/>
    <cellStyle name="Comma 2 3 2 5 5 4" xfId="3788" xr:uid="{00000000-0005-0000-0000-0000140F0000}"/>
    <cellStyle name="Comma 2 3 2 5 6" xfId="3789" xr:uid="{00000000-0005-0000-0000-0000150F0000}"/>
    <cellStyle name="Comma 2 3 2 5 7" xfId="3790" xr:uid="{00000000-0005-0000-0000-0000160F0000}"/>
    <cellStyle name="Comma 2 3 2 5 8" xfId="3791" xr:uid="{00000000-0005-0000-0000-0000170F0000}"/>
    <cellStyle name="Comma 2 3 2 6" xfId="3792" xr:uid="{00000000-0005-0000-0000-0000180F0000}"/>
    <cellStyle name="Comma 2 3 2 6 2" xfId="3793" xr:uid="{00000000-0005-0000-0000-0000190F0000}"/>
    <cellStyle name="Comma 2 3 2 6 2 2" xfId="3794" xr:uid="{00000000-0005-0000-0000-00001A0F0000}"/>
    <cellStyle name="Comma 2 3 2 6 2 2 2" xfId="3795" xr:uid="{00000000-0005-0000-0000-00001B0F0000}"/>
    <cellStyle name="Comma 2 3 2 6 2 2 2 2" xfId="3796" xr:uid="{00000000-0005-0000-0000-00001C0F0000}"/>
    <cellStyle name="Comma 2 3 2 6 2 2 2 3" xfId="3797" xr:uid="{00000000-0005-0000-0000-00001D0F0000}"/>
    <cellStyle name="Comma 2 3 2 6 2 2 2 4" xfId="3798" xr:uid="{00000000-0005-0000-0000-00001E0F0000}"/>
    <cellStyle name="Comma 2 3 2 6 2 2 3" xfId="3799" xr:uid="{00000000-0005-0000-0000-00001F0F0000}"/>
    <cellStyle name="Comma 2 3 2 6 2 2 4" xfId="3800" xr:uid="{00000000-0005-0000-0000-0000200F0000}"/>
    <cellStyle name="Comma 2 3 2 6 2 2 5" xfId="3801" xr:uid="{00000000-0005-0000-0000-0000210F0000}"/>
    <cellStyle name="Comma 2 3 2 6 2 3" xfId="3802" xr:uid="{00000000-0005-0000-0000-0000220F0000}"/>
    <cellStyle name="Comma 2 3 2 6 2 3 2" xfId="3803" xr:uid="{00000000-0005-0000-0000-0000230F0000}"/>
    <cellStyle name="Comma 2 3 2 6 2 3 3" xfId="3804" xr:uid="{00000000-0005-0000-0000-0000240F0000}"/>
    <cellStyle name="Comma 2 3 2 6 2 3 4" xfId="3805" xr:uid="{00000000-0005-0000-0000-0000250F0000}"/>
    <cellStyle name="Comma 2 3 2 6 2 4" xfId="3806" xr:uid="{00000000-0005-0000-0000-0000260F0000}"/>
    <cellStyle name="Comma 2 3 2 6 2 5" xfId="3807" xr:uid="{00000000-0005-0000-0000-0000270F0000}"/>
    <cellStyle name="Comma 2 3 2 6 2 6" xfId="3808" xr:uid="{00000000-0005-0000-0000-0000280F0000}"/>
    <cellStyle name="Comma 2 3 2 6 3" xfId="3809" xr:uid="{00000000-0005-0000-0000-0000290F0000}"/>
    <cellStyle name="Comma 2 3 2 6 3 2" xfId="3810" xr:uid="{00000000-0005-0000-0000-00002A0F0000}"/>
    <cellStyle name="Comma 2 3 2 6 3 2 2" xfId="3811" xr:uid="{00000000-0005-0000-0000-00002B0F0000}"/>
    <cellStyle name="Comma 2 3 2 6 3 2 2 2" xfId="3812" xr:uid="{00000000-0005-0000-0000-00002C0F0000}"/>
    <cellStyle name="Comma 2 3 2 6 3 2 2 3" xfId="3813" xr:uid="{00000000-0005-0000-0000-00002D0F0000}"/>
    <cellStyle name="Comma 2 3 2 6 3 2 2 4" xfId="3814" xr:uid="{00000000-0005-0000-0000-00002E0F0000}"/>
    <cellStyle name="Comma 2 3 2 6 3 2 3" xfId="3815" xr:uid="{00000000-0005-0000-0000-00002F0F0000}"/>
    <cellStyle name="Comma 2 3 2 6 3 2 4" xfId="3816" xr:uid="{00000000-0005-0000-0000-0000300F0000}"/>
    <cellStyle name="Comma 2 3 2 6 3 2 5" xfId="3817" xr:uid="{00000000-0005-0000-0000-0000310F0000}"/>
    <cellStyle name="Comma 2 3 2 6 3 3" xfId="3818" xr:uid="{00000000-0005-0000-0000-0000320F0000}"/>
    <cellStyle name="Comma 2 3 2 6 3 3 2" xfId="3819" xr:uid="{00000000-0005-0000-0000-0000330F0000}"/>
    <cellStyle name="Comma 2 3 2 6 3 3 3" xfId="3820" xr:uid="{00000000-0005-0000-0000-0000340F0000}"/>
    <cellStyle name="Comma 2 3 2 6 3 3 4" xfId="3821" xr:uid="{00000000-0005-0000-0000-0000350F0000}"/>
    <cellStyle name="Comma 2 3 2 6 3 4" xfId="3822" xr:uid="{00000000-0005-0000-0000-0000360F0000}"/>
    <cellStyle name="Comma 2 3 2 6 3 5" xfId="3823" xr:uid="{00000000-0005-0000-0000-0000370F0000}"/>
    <cellStyle name="Comma 2 3 2 6 3 6" xfId="3824" xr:uid="{00000000-0005-0000-0000-0000380F0000}"/>
    <cellStyle name="Comma 2 3 2 6 4" xfId="3825" xr:uid="{00000000-0005-0000-0000-0000390F0000}"/>
    <cellStyle name="Comma 2 3 2 6 4 2" xfId="3826" xr:uid="{00000000-0005-0000-0000-00003A0F0000}"/>
    <cellStyle name="Comma 2 3 2 6 4 2 2" xfId="3827" xr:uid="{00000000-0005-0000-0000-00003B0F0000}"/>
    <cellStyle name="Comma 2 3 2 6 4 2 3" xfId="3828" xr:uid="{00000000-0005-0000-0000-00003C0F0000}"/>
    <cellStyle name="Comma 2 3 2 6 4 2 4" xfId="3829" xr:uid="{00000000-0005-0000-0000-00003D0F0000}"/>
    <cellStyle name="Comma 2 3 2 6 4 3" xfId="3830" xr:uid="{00000000-0005-0000-0000-00003E0F0000}"/>
    <cellStyle name="Comma 2 3 2 6 4 4" xfId="3831" xr:uid="{00000000-0005-0000-0000-00003F0F0000}"/>
    <cellStyle name="Comma 2 3 2 6 4 5" xfId="3832" xr:uid="{00000000-0005-0000-0000-0000400F0000}"/>
    <cellStyle name="Comma 2 3 2 6 5" xfId="3833" xr:uid="{00000000-0005-0000-0000-0000410F0000}"/>
    <cellStyle name="Comma 2 3 2 6 5 2" xfId="3834" xr:uid="{00000000-0005-0000-0000-0000420F0000}"/>
    <cellStyle name="Comma 2 3 2 6 5 3" xfId="3835" xr:uid="{00000000-0005-0000-0000-0000430F0000}"/>
    <cellStyle name="Comma 2 3 2 6 5 4" xfId="3836" xr:uid="{00000000-0005-0000-0000-0000440F0000}"/>
    <cellStyle name="Comma 2 3 2 6 6" xfId="3837" xr:uid="{00000000-0005-0000-0000-0000450F0000}"/>
    <cellStyle name="Comma 2 3 2 6 7" xfId="3838" xr:uid="{00000000-0005-0000-0000-0000460F0000}"/>
    <cellStyle name="Comma 2 3 2 6 8" xfId="3839" xr:uid="{00000000-0005-0000-0000-0000470F0000}"/>
    <cellStyle name="Comma 2 3 2 7" xfId="3840" xr:uid="{00000000-0005-0000-0000-0000480F0000}"/>
    <cellStyle name="Comma 2 3 2 7 2" xfId="3841" xr:uid="{00000000-0005-0000-0000-0000490F0000}"/>
    <cellStyle name="Comma 2 3 2 7 2 2" xfId="3842" xr:uid="{00000000-0005-0000-0000-00004A0F0000}"/>
    <cellStyle name="Comma 2 3 2 7 2 2 2" xfId="3843" xr:uid="{00000000-0005-0000-0000-00004B0F0000}"/>
    <cellStyle name="Comma 2 3 2 7 2 2 3" xfId="3844" xr:uid="{00000000-0005-0000-0000-00004C0F0000}"/>
    <cellStyle name="Comma 2 3 2 7 2 2 4" xfId="3845" xr:uid="{00000000-0005-0000-0000-00004D0F0000}"/>
    <cellStyle name="Comma 2 3 2 7 2 3" xfId="3846" xr:uid="{00000000-0005-0000-0000-00004E0F0000}"/>
    <cellStyle name="Comma 2 3 2 7 2 4" xfId="3847" xr:uid="{00000000-0005-0000-0000-00004F0F0000}"/>
    <cellStyle name="Comma 2 3 2 7 2 5" xfId="3848" xr:uid="{00000000-0005-0000-0000-0000500F0000}"/>
    <cellStyle name="Comma 2 3 2 7 3" xfId="3849" xr:uid="{00000000-0005-0000-0000-0000510F0000}"/>
    <cellStyle name="Comma 2 3 2 7 3 2" xfId="3850" xr:uid="{00000000-0005-0000-0000-0000520F0000}"/>
    <cellStyle name="Comma 2 3 2 7 3 3" xfId="3851" xr:uid="{00000000-0005-0000-0000-0000530F0000}"/>
    <cellStyle name="Comma 2 3 2 7 3 4" xfId="3852" xr:uid="{00000000-0005-0000-0000-0000540F0000}"/>
    <cellStyle name="Comma 2 3 2 7 4" xfId="3853" xr:uid="{00000000-0005-0000-0000-0000550F0000}"/>
    <cellStyle name="Comma 2 3 2 7 5" xfId="3854" xr:uid="{00000000-0005-0000-0000-0000560F0000}"/>
    <cellStyle name="Comma 2 3 2 7 6" xfId="3855" xr:uid="{00000000-0005-0000-0000-0000570F0000}"/>
    <cellStyle name="Comma 2 3 2 8" xfId="3856" xr:uid="{00000000-0005-0000-0000-0000580F0000}"/>
    <cellStyle name="Comma 2 3 2 8 2" xfId="3857" xr:uid="{00000000-0005-0000-0000-0000590F0000}"/>
    <cellStyle name="Comma 2 3 2 8 2 2" xfId="3858" xr:uid="{00000000-0005-0000-0000-00005A0F0000}"/>
    <cellStyle name="Comma 2 3 2 8 2 2 2" xfId="3859" xr:uid="{00000000-0005-0000-0000-00005B0F0000}"/>
    <cellStyle name="Comma 2 3 2 8 2 2 3" xfId="3860" xr:uid="{00000000-0005-0000-0000-00005C0F0000}"/>
    <cellStyle name="Comma 2 3 2 8 2 2 4" xfId="3861" xr:uid="{00000000-0005-0000-0000-00005D0F0000}"/>
    <cellStyle name="Comma 2 3 2 8 2 3" xfId="3862" xr:uid="{00000000-0005-0000-0000-00005E0F0000}"/>
    <cellStyle name="Comma 2 3 2 8 2 4" xfId="3863" xr:uid="{00000000-0005-0000-0000-00005F0F0000}"/>
    <cellStyle name="Comma 2 3 2 8 2 5" xfId="3864" xr:uid="{00000000-0005-0000-0000-0000600F0000}"/>
    <cellStyle name="Comma 2 3 2 8 3" xfId="3865" xr:uid="{00000000-0005-0000-0000-0000610F0000}"/>
    <cellStyle name="Comma 2 3 2 8 3 2" xfId="3866" xr:uid="{00000000-0005-0000-0000-0000620F0000}"/>
    <cellStyle name="Comma 2 3 2 8 3 3" xfId="3867" xr:uid="{00000000-0005-0000-0000-0000630F0000}"/>
    <cellStyle name="Comma 2 3 2 8 3 4" xfId="3868" xr:uid="{00000000-0005-0000-0000-0000640F0000}"/>
    <cellStyle name="Comma 2 3 2 8 4" xfId="3869" xr:uid="{00000000-0005-0000-0000-0000650F0000}"/>
    <cellStyle name="Comma 2 3 2 8 5" xfId="3870" xr:uid="{00000000-0005-0000-0000-0000660F0000}"/>
    <cellStyle name="Comma 2 3 2 8 6" xfId="3871" xr:uid="{00000000-0005-0000-0000-0000670F0000}"/>
    <cellStyle name="Comma 2 3 2 9" xfId="3872" xr:uid="{00000000-0005-0000-0000-0000680F0000}"/>
    <cellStyle name="Comma 2 3 3" xfId="3873" xr:uid="{00000000-0005-0000-0000-0000690F0000}"/>
    <cellStyle name="Comma 2 3 3 10" xfId="3874" xr:uid="{00000000-0005-0000-0000-00006A0F0000}"/>
    <cellStyle name="Comma 2 3 3 11" xfId="28665" xr:uid="{7DAEBE4C-54B3-415A-BAE5-70948E1E4DEC}"/>
    <cellStyle name="Comma 2 3 3 2" xfId="3875" xr:uid="{00000000-0005-0000-0000-00006B0F0000}"/>
    <cellStyle name="Comma 2 3 3 2 2" xfId="3876" xr:uid="{00000000-0005-0000-0000-00006C0F0000}"/>
    <cellStyle name="Comma 2 3 3 2 2 2" xfId="3877" xr:uid="{00000000-0005-0000-0000-00006D0F0000}"/>
    <cellStyle name="Comma 2 3 3 2 2 2 2" xfId="3878" xr:uid="{00000000-0005-0000-0000-00006E0F0000}"/>
    <cellStyle name="Comma 2 3 3 2 2 2 2 2" xfId="3879" xr:uid="{00000000-0005-0000-0000-00006F0F0000}"/>
    <cellStyle name="Comma 2 3 3 2 2 2 2 3" xfId="3880" xr:uid="{00000000-0005-0000-0000-0000700F0000}"/>
    <cellStyle name="Comma 2 3 3 2 2 2 2 4" xfId="3881" xr:uid="{00000000-0005-0000-0000-0000710F0000}"/>
    <cellStyle name="Comma 2 3 3 2 2 2 3" xfId="3882" xr:uid="{00000000-0005-0000-0000-0000720F0000}"/>
    <cellStyle name="Comma 2 3 3 2 2 2 4" xfId="3883" xr:uid="{00000000-0005-0000-0000-0000730F0000}"/>
    <cellStyle name="Comma 2 3 3 2 2 2 5" xfId="3884" xr:uid="{00000000-0005-0000-0000-0000740F0000}"/>
    <cellStyle name="Comma 2 3 3 2 2 3" xfId="3885" xr:uid="{00000000-0005-0000-0000-0000750F0000}"/>
    <cellStyle name="Comma 2 3 3 2 2 3 2" xfId="3886" xr:uid="{00000000-0005-0000-0000-0000760F0000}"/>
    <cellStyle name="Comma 2 3 3 2 2 3 3" xfId="3887" xr:uid="{00000000-0005-0000-0000-0000770F0000}"/>
    <cellStyle name="Comma 2 3 3 2 2 3 4" xfId="3888" xr:uid="{00000000-0005-0000-0000-0000780F0000}"/>
    <cellStyle name="Comma 2 3 3 2 2 4" xfId="3889" xr:uid="{00000000-0005-0000-0000-0000790F0000}"/>
    <cellStyle name="Comma 2 3 3 2 2 5" xfId="3890" xr:uid="{00000000-0005-0000-0000-00007A0F0000}"/>
    <cellStyle name="Comma 2 3 3 2 2 6" xfId="3891" xr:uid="{00000000-0005-0000-0000-00007B0F0000}"/>
    <cellStyle name="Comma 2 3 3 2 3" xfId="3892" xr:uid="{00000000-0005-0000-0000-00007C0F0000}"/>
    <cellStyle name="Comma 2 3 3 2 3 2" xfId="3893" xr:uid="{00000000-0005-0000-0000-00007D0F0000}"/>
    <cellStyle name="Comma 2 3 3 2 3 2 2" xfId="3894" xr:uid="{00000000-0005-0000-0000-00007E0F0000}"/>
    <cellStyle name="Comma 2 3 3 2 3 2 2 2" xfId="3895" xr:uid="{00000000-0005-0000-0000-00007F0F0000}"/>
    <cellStyle name="Comma 2 3 3 2 3 2 2 3" xfId="3896" xr:uid="{00000000-0005-0000-0000-0000800F0000}"/>
    <cellStyle name="Comma 2 3 3 2 3 2 2 4" xfId="3897" xr:uid="{00000000-0005-0000-0000-0000810F0000}"/>
    <cellStyle name="Comma 2 3 3 2 3 2 3" xfId="3898" xr:uid="{00000000-0005-0000-0000-0000820F0000}"/>
    <cellStyle name="Comma 2 3 3 2 3 2 4" xfId="3899" xr:uid="{00000000-0005-0000-0000-0000830F0000}"/>
    <cellStyle name="Comma 2 3 3 2 3 2 5" xfId="3900" xr:uid="{00000000-0005-0000-0000-0000840F0000}"/>
    <cellStyle name="Comma 2 3 3 2 3 3" xfId="3901" xr:uid="{00000000-0005-0000-0000-0000850F0000}"/>
    <cellStyle name="Comma 2 3 3 2 3 3 2" xfId="3902" xr:uid="{00000000-0005-0000-0000-0000860F0000}"/>
    <cellStyle name="Comma 2 3 3 2 3 3 3" xfId="3903" xr:uid="{00000000-0005-0000-0000-0000870F0000}"/>
    <cellStyle name="Comma 2 3 3 2 3 3 4" xfId="3904" xr:uid="{00000000-0005-0000-0000-0000880F0000}"/>
    <cellStyle name="Comma 2 3 3 2 3 4" xfId="3905" xr:uid="{00000000-0005-0000-0000-0000890F0000}"/>
    <cellStyle name="Comma 2 3 3 2 3 5" xfId="3906" xr:uid="{00000000-0005-0000-0000-00008A0F0000}"/>
    <cellStyle name="Comma 2 3 3 2 3 6" xfId="3907" xr:uid="{00000000-0005-0000-0000-00008B0F0000}"/>
    <cellStyle name="Comma 2 3 3 2 4" xfId="3908" xr:uid="{00000000-0005-0000-0000-00008C0F0000}"/>
    <cellStyle name="Comma 2 3 3 2 4 2" xfId="3909" xr:uid="{00000000-0005-0000-0000-00008D0F0000}"/>
    <cellStyle name="Comma 2 3 3 2 4 2 2" xfId="3910" xr:uid="{00000000-0005-0000-0000-00008E0F0000}"/>
    <cellStyle name="Comma 2 3 3 2 4 2 3" xfId="3911" xr:uid="{00000000-0005-0000-0000-00008F0F0000}"/>
    <cellStyle name="Comma 2 3 3 2 4 2 4" xfId="3912" xr:uid="{00000000-0005-0000-0000-0000900F0000}"/>
    <cellStyle name="Comma 2 3 3 2 4 3" xfId="3913" xr:uid="{00000000-0005-0000-0000-0000910F0000}"/>
    <cellStyle name="Comma 2 3 3 2 4 4" xfId="3914" xr:uid="{00000000-0005-0000-0000-0000920F0000}"/>
    <cellStyle name="Comma 2 3 3 2 4 5" xfId="3915" xr:uid="{00000000-0005-0000-0000-0000930F0000}"/>
    <cellStyle name="Comma 2 3 3 2 5" xfId="3916" xr:uid="{00000000-0005-0000-0000-0000940F0000}"/>
    <cellStyle name="Comma 2 3 3 2 5 2" xfId="3917" xr:uid="{00000000-0005-0000-0000-0000950F0000}"/>
    <cellStyle name="Comma 2 3 3 2 5 3" xfId="3918" xr:uid="{00000000-0005-0000-0000-0000960F0000}"/>
    <cellStyle name="Comma 2 3 3 2 5 4" xfId="3919" xr:uid="{00000000-0005-0000-0000-0000970F0000}"/>
    <cellStyle name="Comma 2 3 3 2 6" xfId="3920" xr:uid="{00000000-0005-0000-0000-0000980F0000}"/>
    <cellStyle name="Comma 2 3 3 2 7" xfId="3921" xr:uid="{00000000-0005-0000-0000-0000990F0000}"/>
    <cellStyle name="Comma 2 3 3 2 8" xfId="3922" xr:uid="{00000000-0005-0000-0000-00009A0F0000}"/>
    <cellStyle name="Comma 2 3 3 3" xfId="3923" xr:uid="{00000000-0005-0000-0000-00009B0F0000}"/>
    <cellStyle name="Comma 2 3 3 3 2" xfId="3924" xr:uid="{00000000-0005-0000-0000-00009C0F0000}"/>
    <cellStyle name="Comma 2 3 3 3 2 2" xfId="3925" xr:uid="{00000000-0005-0000-0000-00009D0F0000}"/>
    <cellStyle name="Comma 2 3 3 3 2 2 2" xfId="3926" xr:uid="{00000000-0005-0000-0000-00009E0F0000}"/>
    <cellStyle name="Comma 2 3 3 3 2 2 3" xfId="3927" xr:uid="{00000000-0005-0000-0000-00009F0F0000}"/>
    <cellStyle name="Comma 2 3 3 3 2 2 4" xfId="3928" xr:uid="{00000000-0005-0000-0000-0000A00F0000}"/>
    <cellStyle name="Comma 2 3 3 3 2 3" xfId="3929" xr:uid="{00000000-0005-0000-0000-0000A10F0000}"/>
    <cellStyle name="Comma 2 3 3 3 2 4" xfId="3930" xr:uid="{00000000-0005-0000-0000-0000A20F0000}"/>
    <cellStyle name="Comma 2 3 3 3 2 5" xfId="3931" xr:uid="{00000000-0005-0000-0000-0000A30F0000}"/>
    <cellStyle name="Comma 2 3 3 3 3" xfId="3932" xr:uid="{00000000-0005-0000-0000-0000A40F0000}"/>
    <cellStyle name="Comma 2 3 3 3 3 2" xfId="3933" xr:uid="{00000000-0005-0000-0000-0000A50F0000}"/>
    <cellStyle name="Comma 2 3 3 3 3 3" xfId="3934" xr:uid="{00000000-0005-0000-0000-0000A60F0000}"/>
    <cellStyle name="Comma 2 3 3 3 3 4" xfId="3935" xr:uid="{00000000-0005-0000-0000-0000A70F0000}"/>
    <cellStyle name="Comma 2 3 3 3 4" xfId="3936" xr:uid="{00000000-0005-0000-0000-0000A80F0000}"/>
    <cellStyle name="Comma 2 3 3 3 5" xfId="3937" xr:uid="{00000000-0005-0000-0000-0000A90F0000}"/>
    <cellStyle name="Comma 2 3 3 3 6" xfId="3938" xr:uid="{00000000-0005-0000-0000-0000AA0F0000}"/>
    <cellStyle name="Comma 2 3 3 4" xfId="3939" xr:uid="{00000000-0005-0000-0000-0000AB0F0000}"/>
    <cellStyle name="Comma 2 3 3 4 2" xfId="3940" xr:uid="{00000000-0005-0000-0000-0000AC0F0000}"/>
    <cellStyle name="Comma 2 3 3 4 2 2" xfId="3941" xr:uid="{00000000-0005-0000-0000-0000AD0F0000}"/>
    <cellStyle name="Comma 2 3 3 4 2 2 2" xfId="3942" xr:uid="{00000000-0005-0000-0000-0000AE0F0000}"/>
    <cellStyle name="Comma 2 3 3 4 2 2 3" xfId="3943" xr:uid="{00000000-0005-0000-0000-0000AF0F0000}"/>
    <cellStyle name="Comma 2 3 3 4 2 2 4" xfId="3944" xr:uid="{00000000-0005-0000-0000-0000B00F0000}"/>
    <cellStyle name="Comma 2 3 3 4 2 3" xfId="3945" xr:uid="{00000000-0005-0000-0000-0000B10F0000}"/>
    <cellStyle name="Comma 2 3 3 4 2 4" xfId="3946" xr:uid="{00000000-0005-0000-0000-0000B20F0000}"/>
    <cellStyle name="Comma 2 3 3 4 2 5" xfId="3947" xr:uid="{00000000-0005-0000-0000-0000B30F0000}"/>
    <cellStyle name="Comma 2 3 3 4 3" xfId="3948" xr:uid="{00000000-0005-0000-0000-0000B40F0000}"/>
    <cellStyle name="Comma 2 3 3 4 3 2" xfId="3949" xr:uid="{00000000-0005-0000-0000-0000B50F0000}"/>
    <cellStyle name="Comma 2 3 3 4 3 3" xfId="3950" xr:uid="{00000000-0005-0000-0000-0000B60F0000}"/>
    <cellStyle name="Comma 2 3 3 4 3 4" xfId="3951" xr:uid="{00000000-0005-0000-0000-0000B70F0000}"/>
    <cellStyle name="Comma 2 3 3 4 4" xfId="3952" xr:uid="{00000000-0005-0000-0000-0000B80F0000}"/>
    <cellStyle name="Comma 2 3 3 4 5" xfId="3953" xr:uid="{00000000-0005-0000-0000-0000B90F0000}"/>
    <cellStyle name="Comma 2 3 3 4 6" xfId="3954" xr:uid="{00000000-0005-0000-0000-0000BA0F0000}"/>
    <cellStyle name="Comma 2 3 3 5" xfId="3955" xr:uid="{00000000-0005-0000-0000-0000BB0F0000}"/>
    <cellStyle name="Comma 2 3 3 5 2" xfId="3956" xr:uid="{00000000-0005-0000-0000-0000BC0F0000}"/>
    <cellStyle name="Comma 2 3 3 5 2 2" xfId="3957" xr:uid="{00000000-0005-0000-0000-0000BD0F0000}"/>
    <cellStyle name="Comma 2 3 3 5 2 3" xfId="3958" xr:uid="{00000000-0005-0000-0000-0000BE0F0000}"/>
    <cellStyle name="Comma 2 3 3 5 2 4" xfId="3959" xr:uid="{00000000-0005-0000-0000-0000BF0F0000}"/>
    <cellStyle name="Comma 2 3 3 5 3" xfId="3960" xr:uid="{00000000-0005-0000-0000-0000C00F0000}"/>
    <cellStyle name="Comma 2 3 3 5 4" xfId="3961" xr:uid="{00000000-0005-0000-0000-0000C10F0000}"/>
    <cellStyle name="Comma 2 3 3 5 5" xfId="3962" xr:uid="{00000000-0005-0000-0000-0000C20F0000}"/>
    <cellStyle name="Comma 2 3 3 6" xfId="3963" xr:uid="{00000000-0005-0000-0000-0000C30F0000}"/>
    <cellStyle name="Comma 2 3 3 7" xfId="3964" xr:uid="{00000000-0005-0000-0000-0000C40F0000}"/>
    <cellStyle name="Comma 2 3 3 7 2" xfId="3965" xr:uid="{00000000-0005-0000-0000-0000C50F0000}"/>
    <cellStyle name="Comma 2 3 3 7 3" xfId="3966" xr:uid="{00000000-0005-0000-0000-0000C60F0000}"/>
    <cellStyle name="Comma 2 3 3 7 4" xfId="3967" xr:uid="{00000000-0005-0000-0000-0000C70F0000}"/>
    <cellStyle name="Comma 2 3 3 8" xfId="3968" xr:uid="{00000000-0005-0000-0000-0000C80F0000}"/>
    <cellStyle name="Comma 2 3 3 9" xfId="3969" xr:uid="{00000000-0005-0000-0000-0000C90F0000}"/>
    <cellStyle name="Comma 2 3 4" xfId="3970" xr:uid="{00000000-0005-0000-0000-0000CA0F0000}"/>
    <cellStyle name="Comma 2 3 4 2" xfId="3971" xr:uid="{00000000-0005-0000-0000-0000CB0F0000}"/>
    <cellStyle name="Comma 2 3 4 2 2" xfId="3972" xr:uid="{00000000-0005-0000-0000-0000CC0F0000}"/>
    <cellStyle name="Comma 2 3 4 2 2 2" xfId="3973" xr:uid="{00000000-0005-0000-0000-0000CD0F0000}"/>
    <cellStyle name="Comma 2 3 4 2 2 2 2" xfId="3974" xr:uid="{00000000-0005-0000-0000-0000CE0F0000}"/>
    <cellStyle name="Comma 2 3 4 2 2 2 2 2" xfId="3975" xr:uid="{00000000-0005-0000-0000-0000CF0F0000}"/>
    <cellStyle name="Comma 2 3 4 2 2 2 2 3" xfId="3976" xr:uid="{00000000-0005-0000-0000-0000D00F0000}"/>
    <cellStyle name="Comma 2 3 4 2 2 2 2 4" xfId="3977" xr:uid="{00000000-0005-0000-0000-0000D10F0000}"/>
    <cellStyle name="Comma 2 3 4 2 2 2 3" xfId="3978" xr:uid="{00000000-0005-0000-0000-0000D20F0000}"/>
    <cellStyle name="Comma 2 3 4 2 2 2 4" xfId="3979" xr:uid="{00000000-0005-0000-0000-0000D30F0000}"/>
    <cellStyle name="Comma 2 3 4 2 2 2 5" xfId="3980" xr:uid="{00000000-0005-0000-0000-0000D40F0000}"/>
    <cellStyle name="Comma 2 3 4 2 2 3" xfId="3981" xr:uid="{00000000-0005-0000-0000-0000D50F0000}"/>
    <cellStyle name="Comma 2 3 4 2 2 3 2" xfId="3982" xr:uid="{00000000-0005-0000-0000-0000D60F0000}"/>
    <cellStyle name="Comma 2 3 4 2 2 3 3" xfId="3983" xr:uid="{00000000-0005-0000-0000-0000D70F0000}"/>
    <cellStyle name="Comma 2 3 4 2 2 3 4" xfId="3984" xr:uid="{00000000-0005-0000-0000-0000D80F0000}"/>
    <cellStyle name="Comma 2 3 4 2 2 4" xfId="3985" xr:uid="{00000000-0005-0000-0000-0000D90F0000}"/>
    <cellStyle name="Comma 2 3 4 2 2 5" xfId="3986" xr:uid="{00000000-0005-0000-0000-0000DA0F0000}"/>
    <cellStyle name="Comma 2 3 4 2 2 6" xfId="3987" xr:uid="{00000000-0005-0000-0000-0000DB0F0000}"/>
    <cellStyle name="Comma 2 3 4 2 3" xfId="3988" xr:uid="{00000000-0005-0000-0000-0000DC0F0000}"/>
    <cellStyle name="Comma 2 3 4 2 3 2" xfId="3989" xr:uid="{00000000-0005-0000-0000-0000DD0F0000}"/>
    <cellStyle name="Comma 2 3 4 2 3 2 2" xfId="3990" xr:uid="{00000000-0005-0000-0000-0000DE0F0000}"/>
    <cellStyle name="Comma 2 3 4 2 3 2 2 2" xfId="3991" xr:uid="{00000000-0005-0000-0000-0000DF0F0000}"/>
    <cellStyle name="Comma 2 3 4 2 3 2 2 3" xfId="3992" xr:uid="{00000000-0005-0000-0000-0000E00F0000}"/>
    <cellStyle name="Comma 2 3 4 2 3 2 2 4" xfId="3993" xr:uid="{00000000-0005-0000-0000-0000E10F0000}"/>
    <cellStyle name="Comma 2 3 4 2 3 2 3" xfId="3994" xr:uid="{00000000-0005-0000-0000-0000E20F0000}"/>
    <cellStyle name="Comma 2 3 4 2 3 2 4" xfId="3995" xr:uid="{00000000-0005-0000-0000-0000E30F0000}"/>
    <cellStyle name="Comma 2 3 4 2 3 2 5" xfId="3996" xr:uid="{00000000-0005-0000-0000-0000E40F0000}"/>
    <cellStyle name="Comma 2 3 4 2 3 3" xfId="3997" xr:uid="{00000000-0005-0000-0000-0000E50F0000}"/>
    <cellStyle name="Comma 2 3 4 2 3 3 2" xfId="3998" xr:uid="{00000000-0005-0000-0000-0000E60F0000}"/>
    <cellStyle name="Comma 2 3 4 2 3 3 3" xfId="3999" xr:uid="{00000000-0005-0000-0000-0000E70F0000}"/>
    <cellStyle name="Comma 2 3 4 2 3 3 4" xfId="4000" xr:uid="{00000000-0005-0000-0000-0000E80F0000}"/>
    <cellStyle name="Comma 2 3 4 2 3 4" xfId="4001" xr:uid="{00000000-0005-0000-0000-0000E90F0000}"/>
    <cellStyle name="Comma 2 3 4 2 3 5" xfId="4002" xr:uid="{00000000-0005-0000-0000-0000EA0F0000}"/>
    <cellStyle name="Comma 2 3 4 2 3 6" xfId="4003" xr:uid="{00000000-0005-0000-0000-0000EB0F0000}"/>
    <cellStyle name="Comma 2 3 4 2 4" xfId="4004" xr:uid="{00000000-0005-0000-0000-0000EC0F0000}"/>
    <cellStyle name="Comma 2 3 4 2 4 2" xfId="4005" xr:uid="{00000000-0005-0000-0000-0000ED0F0000}"/>
    <cellStyle name="Comma 2 3 4 2 4 2 2" xfId="4006" xr:uid="{00000000-0005-0000-0000-0000EE0F0000}"/>
    <cellStyle name="Comma 2 3 4 2 4 2 3" xfId="4007" xr:uid="{00000000-0005-0000-0000-0000EF0F0000}"/>
    <cellStyle name="Comma 2 3 4 2 4 2 4" xfId="4008" xr:uid="{00000000-0005-0000-0000-0000F00F0000}"/>
    <cellStyle name="Comma 2 3 4 2 4 3" xfId="4009" xr:uid="{00000000-0005-0000-0000-0000F10F0000}"/>
    <cellStyle name="Comma 2 3 4 2 4 4" xfId="4010" xr:uid="{00000000-0005-0000-0000-0000F20F0000}"/>
    <cellStyle name="Comma 2 3 4 2 4 5" xfId="4011" xr:uid="{00000000-0005-0000-0000-0000F30F0000}"/>
    <cellStyle name="Comma 2 3 4 2 5" xfId="4012" xr:uid="{00000000-0005-0000-0000-0000F40F0000}"/>
    <cellStyle name="Comma 2 3 4 2 5 2" xfId="4013" xr:uid="{00000000-0005-0000-0000-0000F50F0000}"/>
    <cellStyle name="Comma 2 3 4 2 5 3" xfId="4014" xr:uid="{00000000-0005-0000-0000-0000F60F0000}"/>
    <cellStyle name="Comma 2 3 4 2 5 4" xfId="4015" xr:uid="{00000000-0005-0000-0000-0000F70F0000}"/>
    <cellStyle name="Comma 2 3 4 2 6" xfId="4016" xr:uid="{00000000-0005-0000-0000-0000F80F0000}"/>
    <cellStyle name="Comma 2 3 4 2 7" xfId="4017" xr:uid="{00000000-0005-0000-0000-0000F90F0000}"/>
    <cellStyle name="Comma 2 3 4 2 8" xfId="4018" xr:uid="{00000000-0005-0000-0000-0000FA0F0000}"/>
    <cellStyle name="Comma 2 3 4 3" xfId="4019" xr:uid="{00000000-0005-0000-0000-0000FB0F0000}"/>
    <cellStyle name="Comma 2 3 4 3 2" xfId="4020" xr:uid="{00000000-0005-0000-0000-0000FC0F0000}"/>
    <cellStyle name="Comma 2 3 4 3 2 2" xfId="4021" xr:uid="{00000000-0005-0000-0000-0000FD0F0000}"/>
    <cellStyle name="Comma 2 3 4 3 2 2 2" xfId="4022" xr:uid="{00000000-0005-0000-0000-0000FE0F0000}"/>
    <cellStyle name="Comma 2 3 4 3 2 2 3" xfId="4023" xr:uid="{00000000-0005-0000-0000-0000FF0F0000}"/>
    <cellStyle name="Comma 2 3 4 3 2 2 4" xfId="4024" xr:uid="{00000000-0005-0000-0000-000000100000}"/>
    <cellStyle name="Comma 2 3 4 3 2 3" xfId="4025" xr:uid="{00000000-0005-0000-0000-000001100000}"/>
    <cellStyle name="Comma 2 3 4 3 2 4" xfId="4026" xr:uid="{00000000-0005-0000-0000-000002100000}"/>
    <cellStyle name="Comma 2 3 4 3 2 5" xfId="4027" xr:uid="{00000000-0005-0000-0000-000003100000}"/>
    <cellStyle name="Comma 2 3 4 3 3" xfId="4028" xr:uid="{00000000-0005-0000-0000-000004100000}"/>
    <cellStyle name="Comma 2 3 4 3 3 2" xfId="4029" xr:uid="{00000000-0005-0000-0000-000005100000}"/>
    <cellStyle name="Comma 2 3 4 3 3 3" xfId="4030" xr:uid="{00000000-0005-0000-0000-000006100000}"/>
    <cellStyle name="Comma 2 3 4 3 3 4" xfId="4031" xr:uid="{00000000-0005-0000-0000-000007100000}"/>
    <cellStyle name="Comma 2 3 4 3 4" xfId="4032" xr:uid="{00000000-0005-0000-0000-000008100000}"/>
    <cellStyle name="Comma 2 3 4 3 5" xfId="4033" xr:uid="{00000000-0005-0000-0000-000009100000}"/>
    <cellStyle name="Comma 2 3 4 3 6" xfId="4034" xr:uid="{00000000-0005-0000-0000-00000A100000}"/>
    <cellStyle name="Comma 2 3 4 4" xfId="4035" xr:uid="{00000000-0005-0000-0000-00000B100000}"/>
    <cellStyle name="Comma 2 3 4 4 2" xfId="4036" xr:uid="{00000000-0005-0000-0000-00000C100000}"/>
    <cellStyle name="Comma 2 3 4 4 2 2" xfId="4037" xr:uid="{00000000-0005-0000-0000-00000D100000}"/>
    <cellStyle name="Comma 2 3 4 4 2 2 2" xfId="4038" xr:uid="{00000000-0005-0000-0000-00000E100000}"/>
    <cellStyle name="Comma 2 3 4 4 2 2 3" xfId="4039" xr:uid="{00000000-0005-0000-0000-00000F100000}"/>
    <cellStyle name="Comma 2 3 4 4 2 2 4" xfId="4040" xr:uid="{00000000-0005-0000-0000-000010100000}"/>
    <cellStyle name="Comma 2 3 4 4 2 3" xfId="4041" xr:uid="{00000000-0005-0000-0000-000011100000}"/>
    <cellStyle name="Comma 2 3 4 4 2 4" xfId="4042" xr:uid="{00000000-0005-0000-0000-000012100000}"/>
    <cellStyle name="Comma 2 3 4 4 2 5" xfId="4043" xr:uid="{00000000-0005-0000-0000-000013100000}"/>
    <cellStyle name="Comma 2 3 4 4 3" xfId="4044" xr:uid="{00000000-0005-0000-0000-000014100000}"/>
    <cellStyle name="Comma 2 3 4 4 3 2" xfId="4045" xr:uid="{00000000-0005-0000-0000-000015100000}"/>
    <cellStyle name="Comma 2 3 4 4 3 3" xfId="4046" xr:uid="{00000000-0005-0000-0000-000016100000}"/>
    <cellStyle name="Comma 2 3 4 4 3 4" xfId="4047" xr:uid="{00000000-0005-0000-0000-000017100000}"/>
    <cellStyle name="Comma 2 3 4 4 4" xfId="4048" xr:uid="{00000000-0005-0000-0000-000018100000}"/>
    <cellStyle name="Comma 2 3 4 4 5" xfId="4049" xr:uid="{00000000-0005-0000-0000-000019100000}"/>
    <cellStyle name="Comma 2 3 4 4 6" xfId="4050" xr:uid="{00000000-0005-0000-0000-00001A100000}"/>
    <cellStyle name="Comma 2 3 4 5" xfId="4051" xr:uid="{00000000-0005-0000-0000-00001B100000}"/>
    <cellStyle name="Comma 2 3 4 5 2" xfId="4052" xr:uid="{00000000-0005-0000-0000-00001C100000}"/>
    <cellStyle name="Comma 2 3 4 5 2 2" xfId="4053" xr:uid="{00000000-0005-0000-0000-00001D100000}"/>
    <cellStyle name="Comma 2 3 4 5 2 3" xfId="4054" xr:uid="{00000000-0005-0000-0000-00001E100000}"/>
    <cellStyle name="Comma 2 3 4 5 2 4" xfId="4055" xr:uid="{00000000-0005-0000-0000-00001F100000}"/>
    <cellStyle name="Comma 2 3 4 5 3" xfId="4056" xr:uid="{00000000-0005-0000-0000-000020100000}"/>
    <cellStyle name="Comma 2 3 4 5 4" xfId="4057" xr:uid="{00000000-0005-0000-0000-000021100000}"/>
    <cellStyle name="Comma 2 3 4 5 5" xfId="4058" xr:uid="{00000000-0005-0000-0000-000022100000}"/>
    <cellStyle name="Comma 2 3 4 6" xfId="4059" xr:uid="{00000000-0005-0000-0000-000023100000}"/>
    <cellStyle name="Comma 2 3 4 6 2" xfId="4060" xr:uid="{00000000-0005-0000-0000-000024100000}"/>
    <cellStyle name="Comma 2 3 4 6 3" xfId="4061" xr:uid="{00000000-0005-0000-0000-000025100000}"/>
    <cellStyle name="Comma 2 3 4 6 4" xfId="4062" xr:uid="{00000000-0005-0000-0000-000026100000}"/>
    <cellStyle name="Comma 2 3 4 7" xfId="4063" xr:uid="{00000000-0005-0000-0000-000027100000}"/>
    <cellStyle name="Comma 2 3 4 8" xfId="4064" xr:uid="{00000000-0005-0000-0000-000028100000}"/>
    <cellStyle name="Comma 2 3 4 9" xfId="4065" xr:uid="{00000000-0005-0000-0000-000029100000}"/>
    <cellStyle name="Comma 2 3 5" xfId="4066" xr:uid="{00000000-0005-0000-0000-00002A100000}"/>
    <cellStyle name="Comma 2 3 6" xfId="4067" xr:uid="{00000000-0005-0000-0000-00002B100000}"/>
    <cellStyle name="Comma 2 3 6 2" xfId="4068" xr:uid="{00000000-0005-0000-0000-00002C100000}"/>
    <cellStyle name="Comma 2 3 6 2 2" xfId="4069" xr:uid="{00000000-0005-0000-0000-00002D100000}"/>
    <cellStyle name="Comma 2 3 6 2 2 2" xfId="4070" xr:uid="{00000000-0005-0000-0000-00002E100000}"/>
    <cellStyle name="Comma 2 3 6 2 2 2 2" xfId="4071" xr:uid="{00000000-0005-0000-0000-00002F100000}"/>
    <cellStyle name="Comma 2 3 6 2 2 2 2 2" xfId="4072" xr:uid="{00000000-0005-0000-0000-000030100000}"/>
    <cellStyle name="Comma 2 3 6 2 2 2 2 3" xfId="4073" xr:uid="{00000000-0005-0000-0000-000031100000}"/>
    <cellStyle name="Comma 2 3 6 2 2 2 2 4" xfId="4074" xr:uid="{00000000-0005-0000-0000-000032100000}"/>
    <cellStyle name="Comma 2 3 6 2 2 2 3" xfId="4075" xr:uid="{00000000-0005-0000-0000-000033100000}"/>
    <cellStyle name="Comma 2 3 6 2 2 2 4" xfId="4076" xr:uid="{00000000-0005-0000-0000-000034100000}"/>
    <cellStyle name="Comma 2 3 6 2 2 2 5" xfId="4077" xr:uid="{00000000-0005-0000-0000-000035100000}"/>
    <cellStyle name="Comma 2 3 6 2 2 3" xfId="4078" xr:uid="{00000000-0005-0000-0000-000036100000}"/>
    <cellStyle name="Comma 2 3 6 2 2 3 2" xfId="4079" xr:uid="{00000000-0005-0000-0000-000037100000}"/>
    <cellStyle name="Comma 2 3 6 2 2 3 3" xfId="4080" xr:uid="{00000000-0005-0000-0000-000038100000}"/>
    <cellStyle name="Comma 2 3 6 2 2 3 4" xfId="4081" xr:uid="{00000000-0005-0000-0000-000039100000}"/>
    <cellStyle name="Comma 2 3 6 2 2 4" xfId="4082" xr:uid="{00000000-0005-0000-0000-00003A100000}"/>
    <cellStyle name="Comma 2 3 6 2 2 5" xfId="4083" xr:uid="{00000000-0005-0000-0000-00003B100000}"/>
    <cellStyle name="Comma 2 3 6 2 2 6" xfId="4084" xr:uid="{00000000-0005-0000-0000-00003C100000}"/>
    <cellStyle name="Comma 2 3 6 2 3" xfId="4085" xr:uid="{00000000-0005-0000-0000-00003D100000}"/>
    <cellStyle name="Comma 2 3 6 2 3 2" xfId="4086" xr:uid="{00000000-0005-0000-0000-00003E100000}"/>
    <cellStyle name="Comma 2 3 6 2 3 2 2" xfId="4087" xr:uid="{00000000-0005-0000-0000-00003F100000}"/>
    <cellStyle name="Comma 2 3 6 2 3 2 2 2" xfId="4088" xr:uid="{00000000-0005-0000-0000-000040100000}"/>
    <cellStyle name="Comma 2 3 6 2 3 2 2 3" xfId="4089" xr:uid="{00000000-0005-0000-0000-000041100000}"/>
    <cellStyle name="Comma 2 3 6 2 3 2 2 4" xfId="4090" xr:uid="{00000000-0005-0000-0000-000042100000}"/>
    <cellStyle name="Comma 2 3 6 2 3 2 3" xfId="4091" xr:uid="{00000000-0005-0000-0000-000043100000}"/>
    <cellStyle name="Comma 2 3 6 2 3 2 4" xfId="4092" xr:uid="{00000000-0005-0000-0000-000044100000}"/>
    <cellStyle name="Comma 2 3 6 2 3 2 5" xfId="4093" xr:uid="{00000000-0005-0000-0000-000045100000}"/>
    <cellStyle name="Comma 2 3 6 2 3 3" xfId="4094" xr:uid="{00000000-0005-0000-0000-000046100000}"/>
    <cellStyle name="Comma 2 3 6 2 3 3 2" xfId="4095" xr:uid="{00000000-0005-0000-0000-000047100000}"/>
    <cellStyle name="Comma 2 3 6 2 3 3 3" xfId="4096" xr:uid="{00000000-0005-0000-0000-000048100000}"/>
    <cellStyle name="Comma 2 3 6 2 3 3 4" xfId="4097" xr:uid="{00000000-0005-0000-0000-000049100000}"/>
    <cellStyle name="Comma 2 3 6 2 3 4" xfId="4098" xr:uid="{00000000-0005-0000-0000-00004A100000}"/>
    <cellStyle name="Comma 2 3 6 2 3 5" xfId="4099" xr:uid="{00000000-0005-0000-0000-00004B100000}"/>
    <cellStyle name="Comma 2 3 6 2 3 6" xfId="4100" xr:uid="{00000000-0005-0000-0000-00004C100000}"/>
    <cellStyle name="Comma 2 3 6 2 4" xfId="4101" xr:uid="{00000000-0005-0000-0000-00004D100000}"/>
    <cellStyle name="Comma 2 3 6 2 4 2" xfId="4102" xr:uid="{00000000-0005-0000-0000-00004E100000}"/>
    <cellStyle name="Comma 2 3 6 2 4 2 2" xfId="4103" xr:uid="{00000000-0005-0000-0000-00004F100000}"/>
    <cellStyle name="Comma 2 3 6 2 4 2 3" xfId="4104" xr:uid="{00000000-0005-0000-0000-000050100000}"/>
    <cellStyle name="Comma 2 3 6 2 4 2 4" xfId="4105" xr:uid="{00000000-0005-0000-0000-000051100000}"/>
    <cellStyle name="Comma 2 3 6 2 4 3" xfId="4106" xr:uid="{00000000-0005-0000-0000-000052100000}"/>
    <cellStyle name="Comma 2 3 6 2 4 4" xfId="4107" xr:uid="{00000000-0005-0000-0000-000053100000}"/>
    <cellStyle name="Comma 2 3 6 2 4 5" xfId="4108" xr:uid="{00000000-0005-0000-0000-000054100000}"/>
    <cellStyle name="Comma 2 3 6 2 5" xfId="4109" xr:uid="{00000000-0005-0000-0000-000055100000}"/>
    <cellStyle name="Comma 2 3 6 2 5 2" xfId="4110" xr:uid="{00000000-0005-0000-0000-000056100000}"/>
    <cellStyle name="Comma 2 3 6 2 5 3" xfId="4111" xr:uid="{00000000-0005-0000-0000-000057100000}"/>
    <cellStyle name="Comma 2 3 6 2 5 4" xfId="4112" xr:uid="{00000000-0005-0000-0000-000058100000}"/>
    <cellStyle name="Comma 2 3 6 2 6" xfId="4113" xr:uid="{00000000-0005-0000-0000-000059100000}"/>
    <cellStyle name="Comma 2 3 6 2 7" xfId="4114" xr:uid="{00000000-0005-0000-0000-00005A100000}"/>
    <cellStyle name="Comma 2 3 6 2 8" xfId="4115" xr:uid="{00000000-0005-0000-0000-00005B100000}"/>
    <cellStyle name="Comma 2 3 6 3" xfId="4116" xr:uid="{00000000-0005-0000-0000-00005C100000}"/>
    <cellStyle name="Comma 2 3 6 3 2" xfId="4117" xr:uid="{00000000-0005-0000-0000-00005D100000}"/>
    <cellStyle name="Comma 2 3 6 3 2 2" xfId="4118" xr:uid="{00000000-0005-0000-0000-00005E100000}"/>
    <cellStyle name="Comma 2 3 6 3 2 2 2" xfId="4119" xr:uid="{00000000-0005-0000-0000-00005F100000}"/>
    <cellStyle name="Comma 2 3 6 3 2 2 3" xfId="4120" xr:uid="{00000000-0005-0000-0000-000060100000}"/>
    <cellStyle name="Comma 2 3 6 3 2 2 4" xfId="4121" xr:uid="{00000000-0005-0000-0000-000061100000}"/>
    <cellStyle name="Comma 2 3 6 3 2 3" xfId="4122" xr:uid="{00000000-0005-0000-0000-000062100000}"/>
    <cellStyle name="Comma 2 3 6 3 2 4" xfId="4123" xr:uid="{00000000-0005-0000-0000-000063100000}"/>
    <cellStyle name="Comma 2 3 6 3 2 5" xfId="4124" xr:uid="{00000000-0005-0000-0000-000064100000}"/>
    <cellStyle name="Comma 2 3 6 3 3" xfId="4125" xr:uid="{00000000-0005-0000-0000-000065100000}"/>
    <cellStyle name="Comma 2 3 6 3 3 2" xfId="4126" xr:uid="{00000000-0005-0000-0000-000066100000}"/>
    <cellStyle name="Comma 2 3 6 3 3 3" xfId="4127" xr:uid="{00000000-0005-0000-0000-000067100000}"/>
    <cellStyle name="Comma 2 3 6 3 3 4" xfId="4128" xr:uid="{00000000-0005-0000-0000-000068100000}"/>
    <cellStyle name="Comma 2 3 6 3 4" xfId="4129" xr:uid="{00000000-0005-0000-0000-000069100000}"/>
    <cellStyle name="Comma 2 3 6 3 5" xfId="4130" xr:uid="{00000000-0005-0000-0000-00006A100000}"/>
    <cellStyle name="Comma 2 3 6 3 6" xfId="4131" xr:uid="{00000000-0005-0000-0000-00006B100000}"/>
    <cellStyle name="Comma 2 3 6 4" xfId="4132" xr:uid="{00000000-0005-0000-0000-00006C100000}"/>
    <cellStyle name="Comma 2 3 6 4 2" xfId="4133" xr:uid="{00000000-0005-0000-0000-00006D100000}"/>
    <cellStyle name="Comma 2 3 6 4 2 2" xfId="4134" xr:uid="{00000000-0005-0000-0000-00006E100000}"/>
    <cellStyle name="Comma 2 3 6 4 2 2 2" xfId="4135" xr:uid="{00000000-0005-0000-0000-00006F100000}"/>
    <cellStyle name="Comma 2 3 6 4 2 2 3" xfId="4136" xr:uid="{00000000-0005-0000-0000-000070100000}"/>
    <cellStyle name="Comma 2 3 6 4 2 2 4" xfId="4137" xr:uid="{00000000-0005-0000-0000-000071100000}"/>
    <cellStyle name="Comma 2 3 6 4 2 3" xfId="4138" xr:uid="{00000000-0005-0000-0000-000072100000}"/>
    <cellStyle name="Comma 2 3 6 4 2 4" xfId="4139" xr:uid="{00000000-0005-0000-0000-000073100000}"/>
    <cellStyle name="Comma 2 3 6 4 2 5" xfId="4140" xr:uid="{00000000-0005-0000-0000-000074100000}"/>
    <cellStyle name="Comma 2 3 6 4 3" xfId="4141" xr:uid="{00000000-0005-0000-0000-000075100000}"/>
    <cellStyle name="Comma 2 3 6 4 3 2" xfId="4142" xr:uid="{00000000-0005-0000-0000-000076100000}"/>
    <cellStyle name="Comma 2 3 6 4 3 3" xfId="4143" xr:uid="{00000000-0005-0000-0000-000077100000}"/>
    <cellStyle name="Comma 2 3 6 4 3 4" xfId="4144" xr:uid="{00000000-0005-0000-0000-000078100000}"/>
    <cellStyle name="Comma 2 3 6 4 4" xfId="4145" xr:uid="{00000000-0005-0000-0000-000079100000}"/>
    <cellStyle name="Comma 2 3 6 4 5" xfId="4146" xr:uid="{00000000-0005-0000-0000-00007A100000}"/>
    <cellStyle name="Comma 2 3 6 4 6" xfId="4147" xr:uid="{00000000-0005-0000-0000-00007B100000}"/>
    <cellStyle name="Comma 2 3 6 5" xfId="4148" xr:uid="{00000000-0005-0000-0000-00007C100000}"/>
    <cellStyle name="Comma 2 3 6 5 2" xfId="4149" xr:uid="{00000000-0005-0000-0000-00007D100000}"/>
    <cellStyle name="Comma 2 3 6 5 2 2" xfId="4150" xr:uid="{00000000-0005-0000-0000-00007E100000}"/>
    <cellStyle name="Comma 2 3 6 5 2 3" xfId="4151" xr:uid="{00000000-0005-0000-0000-00007F100000}"/>
    <cellStyle name="Comma 2 3 6 5 2 4" xfId="4152" xr:uid="{00000000-0005-0000-0000-000080100000}"/>
    <cellStyle name="Comma 2 3 6 5 3" xfId="4153" xr:uid="{00000000-0005-0000-0000-000081100000}"/>
    <cellStyle name="Comma 2 3 6 5 4" xfId="4154" xr:uid="{00000000-0005-0000-0000-000082100000}"/>
    <cellStyle name="Comma 2 3 6 5 5" xfId="4155" xr:uid="{00000000-0005-0000-0000-000083100000}"/>
    <cellStyle name="Comma 2 3 6 6" xfId="4156" xr:uid="{00000000-0005-0000-0000-000084100000}"/>
    <cellStyle name="Comma 2 3 6 6 2" xfId="4157" xr:uid="{00000000-0005-0000-0000-000085100000}"/>
    <cellStyle name="Comma 2 3 6 6 3" xfId="4158" xr:uid="{00000000-0005-0000-0000-000086100000}"/>
    <cellStyle name="Comma 2 3 6 6 4" xfId="4159" xr:uid="{00000000-0005-0000-0000-000087100000}"/>
    <cellStyle name="Comma 2 3 6 7" xfId="4160" xr:uid="{00000000-0005-0000-0000-000088100000}"/>
    <cellStyle name="Comma 2 3 6 8" xfId="4161" xr:uid="{00000000-0005-0000-0000-000089100000}"/>
    <cellStyle name="Comma 2 3 6 9" xfId="4162" xr:uid="{00000000-0005-0000-0000-00008A100000}"/>
    <cellStyle name="Comma 2 3 7" xfId="4163" xr:uid="{00000000-0005-0000-0000-00008B100000}"/>
    <cellStyle name="Comma 2 3 7 2" xfId="4164" xr:uid="{00000000-0005-0000-0000-00008C100000}"/>
    <cellStyle name="Comma 2 3 7 2 2" xfId="4165" xr:uid="{00000000-0005-0000-0000-00008D100000}"/>
    <cellStyle name="Comma 2 3 7 2 2 2" xfId="4166" xr:uid="{00000000-0005-0000-0000-00008E100000}"/>
    <cellStyle name="Comma 2 3 7 2 2 2 2" xfId="4167" xr:uid="{00000000-0005-0000-0000-00008F100000}"/>
    <cellStyle name="Comma 2 3 7 2 2 2 3" xfId="4168" xr:uid="{00000000-0005-0000-0000-000090100000}"/>
    <cellStyle name="Comma 2 3 7 2 2 2 4" xfId="4169" xr:uid="{00000000-0005-0000-0000-000091100000}"/>
    <cellStyle name="Comma 2 3 7 2 2 3" xfId="4170" xr:uid="{00000000-0005-0000-0000-000092100000}"/>
    <cellStyle name="Comma 2 3 7 2 2 4" xfId="4171" xr:uid="{00000000-0005-0000-0000-000093100000}"/>
    <cellStyle name="Comma 2 3 7 2 2 5" xfId="4172" xr:uid="{00000000-0005-0000-0000-000094100000}"/>
    <cellStyle name="Comma 2 3 7 2 3" xfId="4173" xr:uid="{00000000-0005-0000-0000-000095100000}"/>
    <cellStyle name="Comma 2 3 7 2 3 2" xfId="4174" xr:uid="{00000000-0005-0000-0000-000096100000}"/>
    <cellStyle name="Comma 2 3 7 2 3 3" xfId="4175" xr:uid="{00000000-0005-0000-0000-000097100000}"/>
    <cellStyle name="Comma 2 3 7 2 3 4" xfId="4176" xr:uid="{00000000-0005-0000-0000-000098100000}"/>
    <cellStyle name="Comma 2 3 7 2 4" xfId="4177" xr:uid="{00000000-0005-0000-0000-000099100000}"/>
    <cellStyle name="Comma 2 3 7 2 5" xfId="4178" xr:uid="{00000000-0005-0000-0000-00009A100000}"/>
    <cellStyle name="Comma 2 3 7 2 6" xfId="4179" xr:uid="{00000000-0005-0000-0000-00009B100000}"/>
    <cellStyle name="Comma 2 3 7 3" xfId="4180" xr:uid="{00000000-0005-0000-0000-00009C100000}"/>
    <cellStyle name="Comma 2 3 7 3 2" xfId="4181" xr:uid="{00000000-0005-0000-0000-00009D100000}"/>
    <cellStyle name="Comma 2 3 7 3 2 2" xfId="4182" xr:uid="{00000000-0005-0000-0000-00009E100000}"/>
    <cellStyle name="Comma 2 3 7 3 2 2 2" xfId="4183" xr:uid="{00000000-0005-0000-0000-00009F100000}"/>
    <cellStyle name="Comma 2 3 7 3 2 2 3" xfId="4184" xr:uid="{00000000-0005-0000-0000-0000A0100000}"/>
    <cellStyle name="Comma 2 3 7 3 2 2 4" xfId="4185" xr:uid="{00000000-0005-0000-0000-0000A1100000}"/>
    <cellStyle name="Comma 2 3 7 3 2 3" xfId="4186" xr:uid="{00000000-0005-0000-0000-0000A2100000}"/>
    <cellStyle name="Comma 2 3 7 3 2 4" xfId="4187" xr:uid="{00000000-0005-0000-0000-0000A3100000}"/>
    <cellStyle name="Comma 2 3 7 3 2 5" xfId="4188" xr:uid="{00000000-0005-0000-0000-0000A4100000}"/>
    <cellStyle name="Comma 2 3 7 3 3" xfId="4189" xr:uid="{00000000-0005-0000-0000-0000A5100000}"/>
    <cellStyle name="Comma 2 3 7 3 3 2" xfId="4190" xr:uid="{00000000-0005-0000-0000-0000A6100000}"/>
    <cellStyle name="Comma 2 3 7 3 3 3" xfId="4191" xr:uid="{00000000-0005-0000-0000-0000A7100000}"/>
    <cellStyle name="Comma 2 3 7 3 3 4" xfId="4192" xr:uid="{00000000-0005-0000-0000-0000A8100000}"/>
    <cellStyle name="Comma 2 3 7 3 4" xfId="4193" xr:uid="{00000000-0005-0000-0000-0000A9100000}"/>
    <cellStyle name="Comma 2 3 7 3 5" xfId="4194" xr:uid="{00000000-0005-0000-0000-0000AA100000}"/>
    <cellStyle name="Comma 2 3 7 3 6" xfId="4195" xr:uid="{00000000-0005-0000-0000-0000AB100000}"/>
    <cellStyle name="Comma 2 3 7 4" xfId="4196" xr:uid="{00000000-0005-0000-0000-0000AC100000}"/>
    <cellStyle name="Comma 2 3 7 4 2" xfId="4197" xr:uid="{00000000-0005-0000-0000-0000AD100000}"/>
    <cellStyle name="Comma 2 3 7 4 2 2" xfId="4198" xr:uid="{00000000-0005-0000-0000-0000AE100000}"/>
    <cellStyle name="Comma 2 3 7 4 2 3" xfId="4199" xr:uid="{00000000-0005-0000-0000-0000AF100000}"/>
    <cellStyle name="Comma 2 3 7 4 2 4" xfId="4200" xr:uid="{00000000-0005-0000-0000-0000B0100000}"/>
    <cellStyle name="Comma 2 3 7 4 3" xfId="4201" xr:uid="{00000000-0005-0000-0000-0000B1100000}"/>
    <cellStyle name="Comma 2 3 7 4 4" xfId="4202" xr:uid="{00000000-0005-0000-0000-0000B2100000}"/>
    <cellStyle name="Comma 2 3 7 4 5" xfId="4203" xr:uid="{00000000-0005-0000-0000-0000B3100000}"/>
    <cellStyle name="Comma 2 3 7 5" xfId="4204" xr:uid="{00000000-0005-0000-0000-0000B4100000}"/>
    <cellStyle name="Comma 2 3 7 5 2" xfId="4205" xr:uid="{00000000-0005-0000-0000-0000B5100000}"/>
    <cellStyle name="Comma 2 3 7 5 3" xfId="4206" xr:uid="{00000000-0005-0000-0000-0000B6100000}"/>
    <cellStyle name="Comma 2 3 7 5 4" xfId="4207" xr:uid="{00000000-0005-0000-0000-0000B7100000}"/>
    <cellStyle name="Comma 2 3 7 6" xfId="4208" xr:uid="{00000000-0005-0000-0000-0000B8100000}"/>
    <cellStyle name="Comma 2 3 7 7" xfId="4209" xr:uid="{00000000-0005-0000-0000-0000B9100000}"/>
    <cellStyle name="Comma 2 3 7 8" xfId="4210" xr:uid="{00000000-0005-0000-0000-0000BA100000}"/>
    <cellStyle name="Comma 2 3 8" xfId="4211" xr:uid="{00000000-0005-0000-0000-0000BB100000}"/>
    <cellStyle name="Comma 2 3 8 2" xfId="4212" xr:uid="{00000000-0005-0000-0000-0000BC100000}"/>
    <cellStyle name="Comma 2 3 8 2 2" xfId="4213" xr:uid="{00000000-0005-0000-0000-0000BD100000}"/>
    <cellStyle name="Comma 2 3 8 2 2 2" xfId="4214" xr:uid="{00000000-0005-0000-0000-0000BE100000}"/>
    <cellStyle name="Comma 2 3 8 2 2 2 2" xfId="4215" xr:uid="{00000000-0005-0000-0000-0000BF100000}"/>
    <cellStyle name="Comma 2 3 8 2 2 2 3" xfId="4216" xr:uid="{00000000-0005-0000-0000-0000C0100000}"/>
    <cellStyle name="Comma 2 3 8 2 2 2 4" xfId="4217" xr:uid="{00000000-0005-0000-0000-0000C1100000}"/>
    <cellStyle name="Comma 2 3 8 2 2 3" xfId="4218" xr:uid="{00000000-0005-0000-0000-0000C2100000}"/>
    <cellStyle name="Comma 2 3 8 2 2 4" xfId="4219" xr:uid="{00000000-0005-0000-0000-0000C3100000}"/>
    <cellStyle name="Comma 2 3 8 2 2 5" xfId="4220" xr:uid="{00000000-0005-0000-0000-0000C4100000}"/>
    <cellStyle name="Comma 2 3 8 2 3" xfId="4221" xr:uid="{00000000-0005-0000-0000-0000C5100000}"/>
    <cellStyle name="Comma 2 3 8 2 3 2" xfId="4222" xr:uid="{00000000-0005-0000-0000-0000C6100000}"/>
    <cellStyle name="Comma 2 3 8 2 3 3" xfId="4223" xr:uid="{00000000-0005-0000-0000-0000C7100000}"/>
    <cellStyle name="Comma 2 3 8 2 3 4" xfId="4224" xr:uid="{00000000-0005-0000-0000-0000C8100000}"/>
    <cellStyle name="Comma 2 3 8 2 4" xfId="4225" xr:uid="{00000000-0005-0000-0000-0000C9100000}"/>
    <cellStyle name="Comma 2 3 8 2 5" xfId="4226" xr:uid="{00000000-0005-0000-0000-0000CA100000}"/>
    <cellStyle name="Comma 2 3 8 2 6" xfId="4227" xr:uid="{00000000-0005-0000-0000-0000CB100000}"/>
    <cellStyle name="Comma 2 3 8 3" xfId="4228" xr:uid="{00000000-0005-0000-0000-0000CC100000}"/>
    <cellStyle name="Comma 2 3 8 3 2" xfId="4229" xr:uid="{00000000-0005-0000-0000-0000CD100000}"/>
    <cellStyle name="Comma 2 3 8 3 2 2" xfId="4230" xr:uid="{00000000-0005-0000-0000-0000CE100000}"/>
    <cellStyle name="Comma 2 3 8 3 2 2 2" xfId="4231" xr:uid="{00000000-0005-0000-0000-0000CF100000}"/>
    <cellStyle name="Comma 2 3 8 3 2 2 3" xfId="4232" xr:uid="{00000000-0005-0000-0000-0000D0100000}"/>
    <cellStyle name="Comma 2 3 8 3 2 2 4" xfId="4233" xr:uid="{00000000-0005-0000-0000-0000D1100000}"/>
    <cellStyle name="Comma 2 3 8 3 2 3" xfId="4234" xr:uid="{00000000-0005-0000-0000-0000D2100000}"/>
    <cellStyle name="Comma 2 3 8 3 2 4" xfId="4235" xr:uid="{00000000-0005-0000-0000-0000D3100000}"/>
    <cellStyle name="Comma 2 3 8 3 2 5" xfId="4236" xr:uid="{00000000-0005-0000-0000-0000D4100000}"/>
    <cellStyle name="Comma 2 3 8 3 3" xfId="4237" xr:uid="{00000000-0005-0000-0000-0000D5100000}"/>
    <cellStyle name="Comma 2 3 8 3 3 2" xfId="4238" xr:uid="{00000000-0005-0000-0000-0000D6100000}"/>
    <cellStyle name="Comma 2 3 8 3 3 3" xfId="4239" xr:uid="{00000000-0005-0000-0000-0000D7100000}"/>
    <cellStyle name="Comma 2 3 8 3 3 4" xfId="4240" xr:uid="{00000000-0005-0000-0000-0000D8100000}"/>
    <cellStyle name="Comma 2 3 8 3 4" xfId="4241" xr:uid="{00000000-0005-0000-0000-0000D9100000}"/>
    <cellStyle name="Comma 2 3 8 3 5" xfId="4242" xr:uid="{00000000-0005-0000-0000-0000DA100000}"/>
    <cellStyle name="Comma 2 3 8 3 6" xfId="4243" xr:uid="{00000000-0005-0000-0000-0000DB100000}"/>
    <cellStyle name="Comma 2 3 8 4" xfId="4244" xr:uid="{00000000-0005-0000-0000-0000DC100000}"/>
    <cellStyle name="Comma 2 3 8 4 2" xfId="4245" xr:uid="{00000000-0005-0000-0000-0000DD100000}"/>
    <cellStyle name="Comma 2 3 8 4 2 2" xfId="4246" xr:uid="{00000000-0005-0000-0000-0000DE100000}"/>
    <cellStyle name="Comma 2 3 8 4 2 3" xfId="4247" xr:uid="{00000000-0005-0000-0000-0000DF100000}"/>
    <cellStyle name="Comma 2 3 8 4 2 4" xfId="4248" xr:uid="{00000000-0005-0000-0000-0000E0100000}"/>
    <cellStyle name="Comma 2 3 8 4 3" xfId="4249" xr:uid="{00000000-0005-0000-0000-0000E1100000}"/>
    <cellStyle name="Comma 2 3 8 4 4" xfId="4250" xr:uid="{00000000-0005-0000-0000-0000E2100000}"/>
    <cellStyle name="Comma 2 3 8 4 5" xfId="4251" xr:uid="{00000000-0005-0000-0000-0000E3100000}"/>
    <cellStyle name="Comma 2 3 8 5" xfId="4252" xr:uid="{00000000-0005-0000-0000-0000E4100000}"/>
    <cellStyle name="Comma 2 3 8 5 2" xfId="4253" xr:uid="{00000000-0005-0000-0000-0000E5100000}"/>
    <cellStyle name="Comma 2 3 8 5 3" xfId="4254" xr:uid="{00000000-0005-0000-0000-0000E6100000}"/>
    <cellStyle name="Comma 2 3 8 5 4" xfId="4255" xr:uid="{00000000-0005-0000-0000-0000E7100000}"/>
    <cellStyle name="Comma 2 3 8 6" xfId="4256" xr:uid="{00000000-0005-0000-0000-0000E8100000}"/>
    <cellStyle name="Comma 2 3 8 7" xfId="4257" xr:uid="{00000000-0005-0000-0000-0000E9100000}"/>
    <cellStyle name="Comma 2 3 8 8" xfId="4258" xr:uid="{00000000-0005-0000-0000-0000EA100000}"/>
    <cellStyle name="Comma 2 3 9" xfId="4259" xr:uid="{00000000-0005-0000-0000-0000EB100000}"/>
    <cellStyle name="Comma 2 3 9 2" xfId="4260" xr:uid="{00000000-0005-0000-0000-0000EC100000}"/>
    <cellStyle name="Comma 2 3 9 2 2" xfId="4261" xr:uid="{00000000-0005-0000-0000-0000ED100000}"/>
    <cellStyle name="Comma 2 3 9 2 2 2" xfId="4262" xr:uid="{00000000-0005-0000-0000-0000EE100000}"/>
    <cellStyle name="Comma 2 3 9 2 2 3" xfId="4263" xr:uid="{00000000-0005-0000-0000-0000EF100000}"/>
    <cellStyle name="Comma 2 3 9 2 2 4" xfId="4264" xr:uid="{00000000-0005-0000-0000-0000F0100000}"/>
    <cellStyle name="Comma 2 3 9 2 3" xfId="4265" xr:uid="{00000000-0005-0000-0000-0000F1100000}"/>
    <cellStyle name="Comma 2 3 9 2 4" xfId="4266" xr:uid="{00000000-0005-0000-0000-0000F2100000}"/>
    <cellStyle name="Comma 2 3 9 2 5" xfId="4267" xr:uid="{00000000-0005-0000-0000-0000F3100000}"/>
    <cellStyle name="Comma 2 3 9 3" xfId="4268" xr:uid="{00000000-0005-0000-0000-0000F4100000}"/>
    <cellStyle name="Comma 2 3 9 3 2" xfId="4269" xr:uid="{00000000-0005-0000-0000-0000F5100000}"/>
    <cellStyle name="Comma 2 3 9 3 3" xfId="4270" xr:uid="{00000000-0005-0000-0000-0000F6100000}"/>
    <cellStyle name="Comma 2 3 9 3 4" xfId="4271" xr:uid="{00000000-0005-0000-0000-0000F7100000}"/>
    <cellStyle name="Comma 2 3 9 4" xfId="4272" xr:uid="{00000000-0005-0000-0000-0000F8100000}"/>
    <cellStyle name="Comma 2 3 9 5" xfId="4273" xr:uid="{00000000-0005-0000-0000-0000F9100000}"/>
    <cellStyle name="Comma 2 3 9 6" xfId="4274" xr:uid="{00000000-0005-0000-0000-0000FA100000}"/>
    <cellStyle name="Comma 2 3_Degas HFTO" xfId="28666" xr:uid="{B19D8C98-B4E9-4AA4-9BA0-3EC11E4408A2}"/>
    <cellStyle name="Comma 2 30" xfId="4275" xr:uid="{00000000-0005-0000-0000-0000FB100000}"/>
    <cellStyle name="Comma 2 31" xfId="4276" xr:uid="{00000000-0005-0000-0000-0000FC100000}"/>
    <cellStyle name="Comma 2 32" xfId="4277" xr:uid="{00000000-0005-0000-0000-0000FD100000}"/>
    <cellStyle name="Comma 2 33" xfId="4278" xr:uid="{00000000-0005-0000-0000-0000FE100000}"/>
    <cellStyle name="Comma 2 34" xfId="4279" xr:uid="{00000000-0005-0000-0000-0000FF100000}"/>
    <cellStyle name="Comma 2 35" xfId="4280" xr:uid="{00000000-0005-0000-0000-000000110000}"/>
    <cellStyle name="Comma 2 36" xfId="4281" xr:uid="{00000000-0005-0000-0000-000001110000}"/>
    <cellStyle name="Comma 2 37" xfId="4282" xr:uid="{00000000-0005-0000-0000-000002110000}"/>
    <cellStyle name="Comma 2 38" xfId="4283" xr:uid="{00000000-0005-0000-0000-000003110000}"/>
    <cellStyle name="Comma 2 39" xfId="4284" xr:uid="{00000000-0005-0000-0000-000004110000}"/>
    <cellStyle name="Comma 2 4" xfId="4285" xr:uid="{00000000-0005-0000-0000-000005110000}"/>
    <cellStyle name="Comma 2 4 10" xfId="4286" xr:uid="{00000000-0005-0000-0000-000006110000}"/>
    <cellStyle name="Comma 2 4 11" xfId="4287" xr:uid="{00000000-0005-0000-0000-000007110000}"/>
    <cellStyle name="Comma 2 4 11 2" xfId="4288" xr:uid="{00000000-0005-0000-0000-000008110000}"/>
    <cellStyle name="Comma 2 4 11 2 2" xfId="4289" xr:uid="{00000000-0005-0000-0000-000009110000}"/>
    <cellStyle name="Comma 2 4 11 2 3" xfId="4290" xr:uid="{00000000-0005-0000-0000-00000A110000}"/>
    <cellStyle name="Comma 2 4 11 2 4" xfId="4291" xr:uid="{00000000-0005-0000-0000-00000B110000}"/>
    <cellStyle name="Comma 2 4 11 3" xfId="4292" xr:uid="{00000000-0005-0000-0000-00000C110000}"/>
    <cellStyle name="Comma 2 4 11 4" xfId="4293" xr:uid="{00000000-0005-0000-0000-00000D110000}"/>
    <cellStyle name="Comma 2 4 11 5" xfId="4294" xr:uid="{00000000-0005-0000-0000-00000E110000}"/>
    <cellStyle name="Comma 2 4 12" xfId="4295" xr:uid="{00000000-0005-0000-0000-00000F110000}"/>
    <cellStyle name="Comma 2 4 12 2" xfId="4296" xr:uid="{00000000-0005-0000-0000-000010110000}"/>
    <cellStyle name="Comma 2 4 12 3" xfId="4297" xr:uid="{00000000-0005-0000-0000-000011110000}"/>
    <cellStyle name="Comma 2 4 12 4" xfId="4298" xr:uid="{00000000-0005-0000-0000-000012110000}"/>
    <cellStyle name="Comma 2 4 13" xfId="4299" xr:uid="{00000000-0005-0000-0000-000013110000}"/>
    <cellStyle name="Comma 2 4 14" xfId="4300" xr:uid="{00000000-0005-0000-0000-000014110000}"/>
    <cellStyle name="Comma 2 4 15" xfId="4301" xr:uid="{00000000-0005-0000-0000-000015110000}"/>
    <cellStyle name="Comma 2 4 16" xfId="28667" xr:uid="{FD0DA268-EAF6-4217-A26F-48B9DC47CBBE}"/>
    <cellStyle name="Comma 2 4 2" xfId="4302" xr:uid="{00000000-0005-0000-0000-000016110000}"/>
    <cellStyle name="Comma 2 4 2 10" xfId="4303" xr:uid="{00000000-0005-0000-0000-000017110000}"/>
    <cellStyle name="Comma 2 4 2 11" xfId="28668" xr:uid="{F905120C-5D11-498B-B610-09F4F0C4273F}"/>
    <cellStyle name="Comma 2 4 2 2" xfId="4304" xr:uid="{00000000-0005-0000-0000-000018110000}"/>
    <cellStyle name="Comma 2 4 2 2 2" xfId="4305" xr:uid="{00000000-0005-0000-0000-000019110000}"/>
    <cellStyle name="Comma 2 4 2 2 2 2" xfId="4306" xr:uid="{00000000-0005-0000-0000-00001A110000}"/>
    <cellStyle name="Comma 2 4 2 2 2 2 2" xfId="4307" xr:uid="{00000000-0005-0000-0000-00001B110000}"/>
    <cellStyle name="Comma 2 4 2 2 2 2 2 2" xfId="4308" xr:uid="{00000000-0005-0000-0000-00001C110000}"/>
    <cellStyle name="Comma 2 4 2 2 2 2 2 3" xfId="4309" xr:uid="{00000000-0005-0000-0000-00001D110000}"/>
    <cellStyle name="Comma 2 4 2 2 2 2 2 4" xfId="4310" xr:uid="{00000000-0005-0000-0000-00001E110000}"/>
    <cellStyle name="Comma 2 4 2 2 2 2 3" xfId="4311" xr:uid="{00000000-0005-0000-0000-00001F110000}"/>
    <cellStyle name="Comma 2 4 2 2 2 2 4" xfId="4312" xr:uid="{00000000-0005-0000-0000-000020110000}"/>
    <cellStyle name="Comma 2 4 2 2 2 2 5" xfId="4313" xr:uid="{00000000-0005-0000-0000-000021110000}"/>
    <cellStyle name="Comma 2 4 2 2 2 3" xfId="4314" xr:uid="{00000000-0005-0000-0000-000022110000}"/>
    <cellStyle name="Comma 2 4 2 2 2 3 2" xfId="4315" xr:uid="{00000000-0005-0000-0000-000023110000}"/>
    <cellStyle name="Comma 2 4 2 2 2 3 3" xfId="4316" xr:uid="{00000000-0005-0000-0000-000024110000}"/>
    <cellStyle name="Comma 2 4 2 2 2 3 4" xfId="4317" xr:uid="{00000000-0005-0000-0000-000025110000}"/>
    <cellStyle name="Comma 2 4 2 2 2 4" xfId="4318" xr:uid="{00000000-0005-0000-0000-000026110000}"/>
    <cellStyle name="Comma 2 4 2 2 2 5" xfId="4319" xr:uid="{00000000-0005-0000-0000-000027110000}"/>
    <cellStyle name="Comma 2 4 2 2 2 6" xfId="4320" xr:uid="{00000000-0005-0000-0000-000028110000}"/>
    <cellStyle name="Comma 2 4 2 2 3" xfId="4321" xr:uid="{00000000-0005-0000-0000-000029110000}"/>
    <cellStyle name="Comma 2 4 2 2 3 2" xfId="4322" xr:uid="{00000000-0005-0000-0000-00002A110000}"/>
    <cellStyle name="Comma 2 4 2 2 3 2 2" xfId="4323" xr:uid="{00000000-0005-0000-0000-00002B110000}"/>
    <cellStyle name="Comma 2 4 2 2 3 2 2 2" xfId="4324" xr:uid="{00000000-0005-0000-0000-00002C110000}"/>
    <cellStyle name="Comma 2 4 2 2 3 2 2 3" xfId="4325" xr:uid="{00000000-0005-0000-0000-00002D110000}"/>
    <cellStyle name="Comma 2 4 2 2 3 2 2 4" xfId="4326" xr:uid="{00000000-0005-0000-0000-00002E110000}"/>
    <cellStyle name="Comma 2 4 2 2 3 2 3" xfId="4327" xr:uid="{00000000-0005-0000-0000-00002F110000}"/>
    <cellStyle name="Comma 2 4 2 2 3 2 4" xfId="4328" xr:uid="{00000000-0005-0000-0000-000030110000}"/>
    <cellStyle name="Comma 2 4 2 2 3 2 5" xfId="4329" xr:uid="{00000000-0005-0000-0000-000031110000}"/>
    <cellStyle name="Comma 2 4 2 2 3 3" xfId="4330" xr:uid="{00000000-0005-0000-0000-000032110000}"/>
    <cellStyle name="Comma 2 4 2 2 3 3 2" xfId="4331" xr:uid="{00000000-0005-0000-0000-000033110000}"/>
    <cellStyle name="Comma 2 4 2 2 3 3 3" xfId="4332" xr:uid="{00000000-0005-0000-0000-000034110000}"/>
    <cellStyle name="Comma 2 4 2 2 3 3 4" xfId="4333" xr:uid="{00000000-0005-0000-0000-000035110000}"/>
    <cellStyle name="Comma 2 4 2 2 3 4" xfId="4334" xr:uid="{00000000-0005-0000-0000-000036110000}"/>
    <cellStyle name="Comma 2 4 2 2 3 5" xfId="4335" xr:uid="{00000000-0005-0000-0000-000037110000}"/>
    <cellStyle name="Comma 2 4 2 2 3 6" xfId="4336" xr:uid="{00000000-0005-0000-0000-000038110000}"/>
    <cellStyle name="Comma 2 4 2 2 4" xfId="4337" xr:uid="{00000000-0005-0000-0000-000039110000}"/>
    <cellStyle name="Comma 2 4 2 2 5" xfId="4338" xr:uid="{00000000-0005-0000-0000-00003A110000}"/>
    <cellStyle name="Comma 2 4 2 2 5 2" xfId="4339" xr:uid="{00000000-0005-0000-0000-00003B110000}"/>
    <cellStyle name="Comma 2 4 2 2 5 2 2" xfId="4340" xr:uid="{00000000-0005-0000-0000-00003C110000}"/>
    <cellStyle name="Comma 2 4 2 2 5 2 3" xfId="4341" xr:uid="{00000000-0005-0000-0000-00003D110000}"/>
    <cellStyle name="Comma 2 4 2 2 5 2 4" xfId="4342" xr:uid="{00000000-0005-0000-0000-00003E110000}"/>
    <cellStyle name="Comma 2 4 2 2 5 3" xfId="4343" xr:uid="{00000000-0005-0000-0000-00003F110000}"/>
    <cellStyle name="Comma 2 4 2 2 5 4" xfId="4344" xr:uid="{00000000-0005-0000-0000-000040110000}"/>
    <cellStyle name="Comma 2 4 2 2 5 5" xfId="4345" xr:uid="{00000000-0005-0000-0000-000041110000}"/>
    <cellStyle name="Comma 2 4 2 2 6" xfId="4346" xr:uid="{00000000-0005-0000-0000-000042110000}"/>
    <cellStyle name="Comma 2 4 2 2 6 2" xfId="4347" xr:uid="{00000000-0005-0000-0000-000043110000}"/>
    <cellStyle name="Comma 2 4 2 2 6 3" xfId="4348" xr:uid="{00000000-0005-0000-0000-000044110000}"/>
    <cellStyle name="Comma 2 4 2 2 6 4" xfId="4349" xr:uid="{00000000-0005-0000-0000-000045110000}"/>
    <cellStyle name="Comma 2 4 2 2 7" xfId="4350" xr:uid="{00000000-0005-0000-0000-000046110000}"/>
    <cellStyle name="Comma 2 4 2 2 8" xfId="4351" xr:uid="{00000000-0005-0000-0000-000047110000}"/>
    <cellStyle name="Comma 2 4 2 2 9" xfId="4352" xr:uid="{00000000-0005-0000-0000-000048110000}"/>
    <cellStyle name="Comma 2 4 2 3" xfId="4353" xr:uid="{00000000-0005-0000-0000-000049110000}"/>
    <cellStyle name="Comma 2 4 2 3 2" xfId="4354" xr:uid="{00000000-0005-0000-0000-00004A110000}"/>
    <cellStyle name="Comma 2 4 2 3 2 2" xfId="4355" xr:uid="{00000000-0005-0000-0000-00004B110000}"/>
    <cellStyle name="Comma 2 4 2 3 2 2 2" xfId="4356" xr:uid="{00000000-0005-0000-0000-00004C110000}"/>
    <cellStyle name="Comma 2 4 2 3 2 2 3" xfId="4357" xr:uid="{00000000-0005-0000-0000-00004D110000}"/>
    <cellStyle name="Comma 2 4 2 3 2 2 4" xfId="4358" xr:uid="{00000000-0005-0000-0000-00004E110000}"/>
    <cellStyle name="Comma 2 4 2 3 2 3" xfId="4359" xr:uid="{00000000-0005-0000-0000-00004F110000}"/>
    <cellStyle name="Comma 2 4 2 3 2 4" xfId="4360" xr:uid="{00000000-0005-0000-0000-000050110000}"/>
    <cellStyle name="Comma 2 4 2 3 2 5" xfId="4361" xr:uid="{00000000-0005-0000-0000-000051110000}"/>
    <cellStyle name="Comma 2 4 2 3 3" xfId="4362" xr:uid="{00000000-0005-0000-0000-000052110000}"/>
    <cellStyle name="Comma 2 4 2 3 3 2" xfId="4363" xr:uid="{00000000-0005-0000-0000-000053110000}"/>
    <cellStyle name="Comma 2 4 2 3 3 3" xfId="4364" xr:uid="{00000000-0005-0000-0000-000054110000}"/>
    <cellStyle name="Comma 2 4 2 3 3 4" xfId="4365" xr:uid="{00000000-0005-0000-0000-000055110000}"/>
    <cellStyle name="Comma 2 4 2 3 4" xfId="4366" xr:uid="{00000000-0005-0000-0000-000056110000}"/>
    <cellStyle name="Comma 2 4 2 3 5" xfId="4367" xr:uid="{00000000-0005-0000-0000-000057110000}"/>
    <cellStyle name="Comma 2 4 2 3 6" xfId="4368" xr:uid="{00000000-0005-0000-0000-000058110000}"/>
    <cellStyle name="Comma 2 4 2 4" xfId="4369" xr:uid="{00000000-0005-0000-0000-000059110000}"/>
    <cellStyle name="Comma 2 4 2 4 2" xfId="4370" xr:uid="{00000000-0005-0000-0000-00005A110000}"/>
    <cellStyle name="Comma 2 4 2 4 2 2" xfId="4371" xr:uid="{00000000-0005-0000-0000-00005B110000}"/>
    <cellStyle name="Comma 2 4 2 4 2 2 2" xfId="4372" xr:uid="{00000000-0005-0000-0000-00005C110000}"/>
    <cellStyle name="Comma 2 4 2 4 2 2 3" xfId="4373" xr:uid="{00000000-0005-0000-0000-00005D110000}"/>
    <cellStyle name="Comma 2 4 2 4 2 2 4" xfId="4374" xr:uid="{00000000-0005-0000-0000-00005E110000}"/>
    <cellStyle name="Comma 2 4 2 4 2 3" xfId="4375" xr:uid="{00000000-0005-0000-0000-00005F110000}"/>
    <cellStyle name="Comma 2 4 2 4 2 4" xfId="4376" xr:uid="{00000000-0005-0000-0000-000060110000}"/>
    <cellStyle name="Comma 2 4 2 4 2 5" xfId="4377" xr:uid="{00000000-0005-0000-0000-000061110000}"/>
    <cellStyle name="Comma 2 4 2 4 3" xfId="4378" xr:uid="{00000000-0005-0000-0000-000062110000}"/>
    <cellStyle name="Comma 2 4 2 4 3 2" xfId="4379" xr:uid="{00000000-0005-0000-0000-000063110000}"/>
    <cellStyle name="Comma 2 4 2 4 3 3" xfId="4380" xr:uid="{00000000-0005-0000-0000-000064110000}"/>
    <cellStyle name="Comma 2 4 2 4 3 4" xfId="4381" xr:uid="{00000000-0005-0000-0000-000065110000}"/>
    <cellStyle name="Comma 2 4 2 4 4" xfId="4382" xr:uid="{00000000-0005-0000-0000-000066110000}"/>
    <cellStyle name="Comma 2 4 2 4 5" xfId="4383" xr:uid="{00000000-0005-0000-0000-000067110000}"/>
    <cellStyle name="Comma 2 4 2 4 6" xfId="4384" xr:uid="{00000000-0005-0000-0000-000068110000}"/>
    <cellStyle name="Comma 2 4 2 5" xfId="4385" xr:uid="{00000000-0005-0000-0000-000069110000}"/>
    <cellStyle name="Comma 2 4 2 6" xfId="4386" xr:uid="{00000000-0005-0000-0000-00006A110000}"/>
    <cellStyle name="Comma 2 4 2 6 2" xfId="4387" xr:uid="{00000000-0005-0000-0000-00006B110000}"/>
    <cellStyle name="Comma 2 4 2 6 2 2" xfId="4388" xr:uid="{00000000-0005-0000-0000-00006C110000}"/>
    <cellStyle name="Comma 2 4 2 6 2 3" xfId="4389" xr:uid="{00000000-0005-0000-0000-00006D110000}"/>
    <cellStyle name="Comma 2 4 2 6 2 4" xfId="4390" xr:uid="{00000000-0005-0000-0000-00006E110000}"/>
    <cellStyle name="Comma 2 4 2 6 3" xfId="4391" xr:uid="{00000000-0005-0000-0000-00006F110000}"/>
    <cellStyle name="Comma 2 4 2 6 4" xfId="4392" xr:uid="{00000000-0005-0000-0000-000070110000}"/>
    <cellStyle name="Comma 2 4 2 6 5" xfId="4393" xr:uid="{00000000-0005-0000-0000-000071110000}"/>
    <cellStyle name="Comma 2 4 2 7" xfId="4394" xr:uid="{00000000-0005-0000-0000-000072110000}"/>
    <cellStyle name="Comma 2 4 2 7 2" xfId="4395" xr:uid="{00000000-0005-0000-0000-000073110000}"/>
    <cellStyle name="Comma 2 4 2 7 3" xfId="4396" xr:uid="{00000000-0005-0000-0000-000074110000}"/>
    <cellStyle name="Comma 2 4 2 7 4" xfId="4397" xr:uid="{00000000-0005-0000-0000-000075110000}"/>
    <cellStyle name="Comma 2 4 2 8" xfId="4398" xr:uid="{00000000-0005-0000-0000-000076110000}"/>
    <cellStyle name="Comma 2 4 2 9" xfId="4399" xr:uid="{00000000-0005-0000-0000-000077110000}"/>
    <cellStyle name="Comma 2 4 3" xfId="4400" xr:uid="{00000000-0005-0000-0000-000078110000}"/>
    <cellStyle name="Comma 2 4 3 10" xfId="28669" xr:uid="{2D96C152-6AFC-475B-92EA-6AF7DC9C3546}"/>
    <cellStyle name="Comma 2 4 3 2" xfId="4401" xr:uid="{00000000-0005-0000-0000-000079110000}"/>
    <cellStyle name="Comma 2 4 3 2 2" xfId="4402" xr:uid="{00000000-0005-0000-0000-00007A110000}"/>
    <cellStyle name="Comma 2 4 3 2 2 2" xfId="4403" xr:uid="{00000000-0005-0000-0000-00007B110000}"/>
    <cellStyle name="Comma 2 4 3 2 2 2 2" xfId="4404" xr:uid="{00000000-0005-0000-0000-00007C110000}"/>
    <cellStyle name="Comma 2 4 3 2 2 2 2 2" xfId="4405" xr:uid="{00000000-0005-0000-0000-00007D110000}"/>
    <cellStyle name="Comma 2 4 3 2 2 2 2 3" xfId="4406" xr:uid="{00000000-0005-0000-0000-00007E110000}"/>
    <cellStyle name="Comma 2 4 3 2 2 2 2 4" xfId="4407" xr:uid="{00000000-0005-0000-0000-00007F110000}"/>
    <cellStyle name="Comma 2 4 3 2 2 2 3" xfId="4408" xr:uid="{00000000-0005-0000-0000-000080110000}"/>
    <cellStyle name="Comma 2 4 3 2 2 2 4" xfId="4409" xr:uid="{00000000-0005-0000-0000-000081110000}"/>
    <cellStyle name="Comma 2 4 3 2 2 2 5" xfId="4410" xr:uid="{00000000-0005-0000-0000-000082110000}"/>
    <cellStyle name="Comma 2 4 3 2 2 3" xfId="4411" xr:uid="{00000000-0005-0000-0000-000083110000}"/>
    <cellStyle name="Comma 2 4 3 2 2 3 2" xfId="4412" xr:uid="{00000000-0005-0000-0000-000084110000}"/>
    <cellStyle name="Comma 2 4 3 2 2 3 3" xfId="4413" xr:uid="{00000000-0005-0000-0000-000085110000}"/>
    <cellStyle name="Comma 2 4 3 2 2 3 4" xfId="4414" xr:uid="{00000000-0005-0000-0000-000086110000}"/>
    <cellStyle name="Comma 2 4 3 2 2 4" xfId="4415" xr:uid="{00000000-0005-0000-0000-000087110000}"/>
    <cellStyle name="Comma 2 4 3 2 2 5" xfId="4416" xr:uid="{00000000-0005-0000-0000-000088110000}"/>
    <cellStyle name="Comma 2 4 3 2 2 6" xfId="4417" xr:uid="{00000000-0005-0000-0000-000089110000}"/>
    <cellStyle name="Comma 2 4 3 2 3" xfId="4418" xr:uid="{00000000-0005-0000-0000-00008A110000}"/>
    <cellStyle name="Comma 2 4 3 2 3 2" xfId="4419" xr:uid="{00000000-0005-0000-0000-00008B110000}"/>
    <cellStyle name="Comma 2 4 3 2 3 2 2" xfId="4420" xr:uid="{00000000-0005-0000-0000-00008C110000}"/>
    <cellStyle name="Comma 2 4 3 2 3 2 2 2" xfId="4421" xr:uid="{00000000-0005-0000-0000-00008D110000}"/>
    <cellStyle name="Comma 2 4 3 2 3 2 2 3" xfId="4422" xr:uid="{00000000-0005-0000-0000-00008E110000}"/>
    <cellStyle name="Comma 2 4 3 2 3 2 2 4" xfId="4423" xr:uid="{00000000-0005-0000-0000-00008F110000}"/>
    <cellStyle name="Comma 2 4 3 2 3 2 3" xfId="4424" xr:uid="{00000000-0005-0000-0000-000090110000}"/>
    <cellStyle name="Comma 2 4 3 2 3 2 4" xfId="4425" xr:uid="{00000000-0005-0000-0000-000091110000}"/>
    <cellStyle name="Comma 2 4 3 2 3 2 5" xfId="4426" xr:uid="{00000000-0005-0000-0000-000092110000}"/>
    <cellStyle name="Comma 2 4 3 2 3 3" xfId="4427" xr:uid="{00000000-0005-0000-0000-000093110000}"/>
    <cellStyle name="Comma 2 4 3 2 3 3 2" xfId="4428" xr:uid="{00000000-0005-0000-0000-000094110000}"/>
    <cellStyle name="Comma 2 4 3 2 3 3 3" xfId="4429" xr:uid="{00000000-0005-0000-0000-000095110000}"/>
    <cellStyle name="Comma 2 4 3 2 3 3 4" xfId="4430" xr:uid="{00000000-0005-0000-0000-000096110000}"/>
    <cellStyle name="Comma 2 4 3 2 3 4" xfId="4431" xr:uid="{00000000-0005-0000-0000-000097110000}"/>
    <cellStyle name="Comma 2 4 3 2 3 5" xfId="4432" xr:uid="{00000000-0005-0000-0000-000098110000}"/>
    <cellStyle name="Comma 2 4 3 2 3 6" xfId="4433" xr:uid="{00000000-0005-0000-0000-000099110000}"/>
    <cellStyle name="Comma 2 4 3 2 4" xfId="4434" xr:uid="{00000000-0005-0000-0000-00009A110000}"/>
    <cellStyle name="Comma 2 4 3 2 4 2" xfId="4435" xr:uid="{00000000-0005-0000-0000-00009B110000}"/>
    <cellStyle name="Comma 2 4 3 2 4 2 2" xfId="4436" xr:uid="{00000000-0005-0000-0000-00009C110000}"/>
    <cellStyle name="Comma 2 4 3 2 4 2 3" xfId="4437" xr:uid="{00000000-0005-0000-0000-00009D110000}"/>
    <cellStyle name="Comma 2 4 3 2 4 2 4" xfId="4438" xr:uid="{00000000-0005-0000-0000-00009E110000}"/>
    <cellStyle name="Comma 2 4 3 2 4 3" xfId="4439" xr:uid="{00000000-0005-0000-0000-00009F110000}"/>
    <cellStyle name="Comma 2 4 3 2 4 4" xfId="4440" xr:uid="{00000000-0005-0000-0000-0000A0110000}"/>
    <cellStyle name="Comma 2 4 3 2 4 5" xfId="4441" xr:uid="{00000000-0005-0000-0000-0000A1110000}"/>
    <cellStyle name="Comma 2 4 3 2 5" xfId="4442" xr:uid="{00000000-0005-0000-0000-0000A2110000}"/>
    <cellStyle name="Comma 2 4 3 2 5 2" xfId="4443" xr:uid="{00000000-0005-0000-0000-0000A3110000}"/>
    <cellStyle name="Comma 2 4 3 2 5 3" xfId="4444" xr:uid="{00000000-0005-0000-0000-0000A4110000}"/>
    <cellStyle name="Comma 2 4 3 2 5 4" xfId="4445" xr:uid="{00000000-0005-0000-0000-0000A5110000}"/>
    <cellStyle name="Comma 2 4 3 2 6" xfId="4446" xr:uid="{00000000-0005-0000-0000-0000A6110000}"/>
    <cellStyle name="Comma 2 4 3 2 7" xfId="4447" xr:uid="{00000000-0005-0000-0000-0000A7110000}"/>
    <cellStyle name="Comma 2 4 3 2 8" xfId="4448" xr:uid="{00000000-0005-0000-0000-0000A8110000}"/>
    <cellStyle name="Comma 2 4 3 3" xfId="4449" xr:uid="{00000000-0005-0000-0000-0000A9110000}"/>
    <cellStyle name="Comma 2 4 3 3 2" xfId="4450" xr:uid="{00000000-0005-0000-0000-0000AA110000}"/>
    <cellStyle name="Comma 2 4 3 3 2 2" xfId="4451" xr:uid="{00000000-0005-0000-0000-0000AB110000}"/>
    <cellStyle name="Comma 2 4 3 3 2 2 2" xfId="4452" xr:uid="{00000000-0005-0000-0000-0000AC110000}"/>
    <cellStyle name="Comma 2 4 3 3 2 2 3" xfId="4453" xr:uid="{00000000-0005-0000-0000-0000AD110000}"/>
    <cellStyle name="Comma 2 4 3 3 2 2 4" xfId="4454" xr:uid="{00000000-0005-0000-0000-0000AE110000}"/>
    <cellStyle name="Comma 2 4 3 3 2 3" xfId="4455" xr:uid="{00000000-0005-0000-0000-0000AF110000}"/>
    <cellStyle name="Comma 2 4 3 3 2 4" xfId="4456" xr:uid="{00000000-0005-0000-0000-0000B0110000}"/>
    <cellStyle name="Comma 2 4 3 3 2 5" xfId="4457" xr:uid="{00000000-0005-0000-0000-0000B1110000}"/>
    <cellStyle name="Comma 2 4 3 3 3" xfId="4458" xr:uid="{00000000-0005-0000-0000-0000B2110000}"/>
    <cellStyle name="Comma 2 4 3 3 3 2" xfId="4459" xr:uid="{00000000-0005-0000-0000-0000B3110000}"/>
    <cellStyle name="Comma 2 4 3 3 3 3" xfId="4460" xr:uid="{00000000-0005-0000-0000-0000B4110000}"/>
    <cellStyle name="Comma 2 4 3 3 3 4" xfId="4461" xr:uid="{00000000-0005-0000-0000-0000B5110000}"/>
    <cellStyle name="Comma 2 4 3 3 4" xfId="4462" xr:uid="{00000000-0005-0000-0000-0000B6110000}"/>
    <cellStyle name="Comma 2 4 3 3 5" xfId="4463" xr:uid="{00000000-0005-0000-0000-0000B7110000}"/>
    <cellStyle name="Comma 2 4 3 3 6" xfId="4464" xr:uid="{00000000-0005-0000-0000-0000B8110000}"/>
    <cellStyle name="Comma 2 4 3 4" xfId="4465" xr:uid="{00000000-0005-0000-0000-0000B9110000}"/>
    <cellStyle name="Comma 2 4 3 4 2" xfId="4466" xr:uid="{00000000-0005-0000-0000-0000BA110000}"/>
    <cellStyle name="Comma 2 4 3 4 2 2" xfId="4467" xr:uid="{00000000-0005-0000-0000-0000BB110000}"/>
    <cellStyle name="Comma 2 4 3 4 2 2 2" xfId="4468" xr:uid="{00000000-0005-0000-0000-0000BC110000}"/>
    <cellStyle name="Comma 2 4 3 4 2 2 3" xfId="4469" xr:uid="{00000000-0005-0000-0000-0000BD110000}"/>
    <cellStyle name="Comma 2 4 3 4 2 2 4" xfId="4470" xr:uid="{00000000-0005-0000-0000-0000BE110000}"/>
    <cellStyle name="Comma 2 4 3 4 2 3" xfId="4471" xr:uid="{00000000-0005-0000-0000-0000BF110000}"/>
    <cellStyle name="Comma 2 4 3 4 2 4" xfId="4472" xr:uid="{00000000-0005-0000-0000-0000C0110000}"/>
    <cellStyle name="Comma 2 4 3 4 2 5" xfId="4473" xr:uid="{00000000-0005-0000-0000-0000C1110000}"/>
    <cellStyle name="Comma 2 4 3 4 3" xfId="4474" xr:uid="{00000000-0005-0000-0000-0000C2110000}"/>
    <cellStyle name="Comma 2 4 3 4 3 2" xfId="4475" xr:uid="{00000000-0005-0000-0000-0000C3110000}"/>
    <cellStyle name="Comma 2 4 3 4 3 3" xfId="4476" xr:uid="{00000000-0005-0000-0000-0000C4110000}"/>
    <cellStyle name="Comma 2 4 3 4 3 4" xfId="4477" xr:uid="{00000000-0005-0000-0000-0000C5110000}"/>
    <cellStyle name="Comma 2 4 3 4 4" xfId="4478" xr:uid="{00000000-0005-0000-0000-0000C6110000}"/>
    <cellStyle name="Comma 2 4 3 4 5" xfId="4479" xr:uid="{00000000-0005-0000-0000-0000C7110000}"/>
    <cellStyle name="Comma 2 4 3 4 6" xfId="4480" xr:uid="{00000000-0005-0000-0000-0000C8110000}"/>
    <cellStyle name="Comma 2 4 3 5" xfId="4481" xr:uid="{00000000-0005-0000-0000-0000C9110000}"/>
    <cellStyle name="Comma 2 4 3 5 2" xfId="4482" xr:uid="{00000000-0005-0000-0000-0000CA110000}"/>
    <cellStyle name="Comma 2 4 3 5 2 2" xfId="4483" xr:uid="{00000000-0005-0000-0000-0000CB110000}"/>
    <cellStyle name="Comma 2 4 3 5 2 3" xfId="4484" xr:uid="{00000000-0005-0000-0000-0000CC110000}"/>
    <cellStyle name="Comma 2 4 3 5 2 4" xfId="4485" xr:uid="{00000000-0005-0000-0000-0000CD110000}"/>
    <cellStyle name="Comma 2 4 3 5 3" xfId="4486" xr:uid="{00000000-0005-0000-0000-0000CE110000}"/>
    <cellStyle name="Comma 2 4 3 5 4" xfId="4487" xr:uid="{00000000-0005-0000-0000-0000CF110000}"/>
    <cellStyle name="Comma 2 4 3 5 5" xfId="4488" xr:uid="{00000000-0005-0000-0000-0000D0110000}"/>
    <cellStyle name="Comma 2 4 3 6" xfId="4489" xr:uid="{00000000-0005-0000-0000-0000D1110000}"/>
    <cellStyle name="Comma 2 4 3 6 2" xfId="4490" xr:uid="{00000000-0005-0000-0000-0000D2110000}"/>
    <cellStyle name="Comma 2 4 3 6 3" xfId="4491" xr:uid="{00000000-0005-0000-0000-0000D3110000}"/>
    <cellStyle name="Comma 2 4 3 6 4" xfId="4492" xr:uid="{00000000-0005-0000-0000-0000D4110000}"/>
    <cellStyle name="Comma 2 4 3 7" xfId="4493" xr:uid="{00000000-0005-0000-0000-0000D5110000}"/>
    <cellStyle name="Comma 2 4 3 8" xfId="4494" xr:uid="{00000000-0005-0000-0000-0000D6110000}"/>
    <cellStyle name="Comma 2 4 3 9" xfId="4495" xr:uid="{00000000-0005-0000-0000-0000D7110000}"/>
    <cellStyle name="Comma 2 4 4" xfId="4496" xr:uid="{00000000-0005-0000-0000-0000D8110000}"/>
    <cellStyle name="Comma 2 4 5" xfId="4497" xr:uid="{00000000-0005-0000-0000-0000D9110000}"/>
    <cellStyle name="Comma 2 4 5 2" xfId="4498" xr:uid="{00000000-0005-0000-0000-0000DA110000}"/>
    <cellStyle name="Comma 2 4 5 2 2" xfId="4499" xr:uid="{00000000-0005-0000-0000-0000DB110000}"/>
    <cellStyle name="Comma 2 4 5 2 2 2" xfId="4500" xr:uid="{00000000-0005-0000-0000-0000DC110000}"/>
    <cellStyle name="Comma 2 4 5 2 2 2 2" xfId="4501" xr:uid="{00000000-0005-0000-0000-0000DD110000}"/>
    <cellStyle name="Comma 2 4 5 2 2 2 2 2" xfId="4502" xr:uid="{00000000-0005-0000-0000-0000DE110000}"/>
    <cellStyle name="Comma 2 4 5 2 2 2 2 3" xfId="4503" xr:uid="{00000000-0005-0000-0000-0000DF110000}"/>
    <cellStyle name="Comma 2 4 5 2 2 2 2 4" xfId="4504" xr:uid="{00000000-0005-0000-0000-0000E0110000}"/>
    <cellStyle name="Comma 2 4 5 2 2 2 3" xfId="4505" xr:uid="{00000000-0005-0000-0000-0000E1110000}"/>
    <cellStyle name="Comma 2 4 5 2 2 2 4" xfId="4506" xr:uid="{00000000-0005-0000-0000-0000E2110000}"/>
    <cellStyle name="Comma 2 4 5 2 2 2 5" xfId="4507" xr:uid="{00000000-0005-0000-0000-0000E3110000}"/>
    <cellStyle name="Comma 2 4 5 2 2 3" xfId="4508" xr:uid="{00000000-0005-0000-0000-0000E4110000}"/>
    <cellStyle name="Comma 2 4 5 2 2 3 2" xfId="4509" xr:uid="{00000000-0005-0000-0000-0000E5110000}"/>
    <cellStyle name="Comma 2 4 5 2 2 3 3" xfId="4510" xr:uid="{00000000-0005-0000-0000-0000E6110000}"/>
    <cellStyle name="Comma 2 4 5 2 2 3 4" xfId="4511" xr:uid="{00000000-0005-0000-0000-0000E7110000}"/>
    <cellStyle name="Comma 2 4 5 2 2 4" xfId="4512" xr:uid="{00000000-0005-0000-0000-0000E8110000}"/>
    <cellStyle name="Comma 2 4 5 2 2 5" xfId="4513" xr:uid="{00000000-0005-0000-0000-0000E9110000}"/>
    <cellStyle name="Comma 2 4 5 2 2 6" xfId="4514" xr:uid="{00000000-0005-0000-0000-0000EA110000}"/>
    <cellStyle name="Comma 2 4 5 2 3" xfId="4515" xr:uid="{00000000-0005-0000-0000-0000EB110000}"/>
    <cellStyle name="Comma 2 4 5 2 3 2" xfId="4516" xr:uid="{00000000-0005-0000-0000-0000EC110000}"/>
    <cellStyle name="Comma 2 4 5 2 3 2 2" xfId="4517" xr:uid="{00000000-0005-0000-0000-0000ED110000}"/>
    <cellStyle name="Comma 2 4 5 2 3 2 2 2" xfId="4518" xr:uid="{00000000-0005-0000-0000-0000EE110000}"/>
    <cellStyle name="Comma 2 4 5 2 3 2 2 3" xfId="4519" xr:uid="{00000000-0005-0000-0000-0000EF110000}"/>
    <cellStyle name="Comma 2 4 5 2 3 2 2 4" xfId="4520" xr:uid="{00000000-0005-0000-0000-0000F0110000}"/>
    <cellStyle name="Comma 2 4 5 2 3 2 3" xfId="4521" xr:uid="{00000000-0005-0000-0000-0000F1110000}"/>
    <cellStyle name="Comma 2 4 5 2 3 2 4" xfId="4522" xr:uid="{00000000-0005-0000-0000-0000F2110000}"/>
    <cellStyle name="Comma 2 4 5 2 3 2 5" xfId="4523" xr:uid="{00000000-0005-0000-0000-0000F3110000}"/>
    <cellStyle name="Comma 2 4 5 2 3 3" xfId="4524" xr:uid="{00000000-0005-0000-0000-0000F4110000}"/>
    <cellStyle name="Comma 2 4 5 2 3 3 2" xfId="4525" xr:uid="{00000000-0005-0000-0000-0000F5110000}"/>
    <cellStyle name="Comma 2 4 5 2 3 3 3" xfId="4526" xr:uid="{00000000-0005-0000-0000-0000F6110000}"/>
    <cellStyle name="Comma 2 4 5 2 3 3 4" xfId="4527" xr:uid="{00000000-0005-0000-0000-0000F7110000}"/>
    <cellStyle name="Comma 2 4 5 2 3 4" xfId="4528" xr:uid="{00000000-0005-0000-0000-0000F8110000}"/>
    <cellStyle name="Comma 2 4 5 2 3 5" xfId="4529" xr:uid="{00000000-0005-0000-0000-0000F9110000}"/>
    <cellStyle name="Comma 2 4 5 2 3 6" xfId="4530" xr:uid="{00000000-0005-0000-0000-0000FA110000}"/>
    <cellStyle name="Comma 2 4 5 2 4" xfId="4531" xr:uid="{00000000-0005-0000-0000-0000FB110000}"/>
    <cellStyle name="Comma 2 4 5 2 4 2" xfId="4532" xr:uid="{00000000-0005-0000-0000-0000FC110000}"/>
    <cellStyle name="Comma 2 4 5 2 4 2 2" xfId="4533" xr:uid="{00000000-0005-0000-0000-0000FD110000}"/>
    <cellStyle name="Comma 2 4 5 2 4 2 3" xfId="4534" xr:uid="{00000000-0005-0000-0000-0000FE110000}"/>
    <cellStyle name="Comma 2 4 5 2 4 2 4" xfId="4535" xr:uid="{00000000-0005-0000-0000-0000FF110000}"/>
    <cellStyle name="Comma 2 4 5 2 4 3" xfId="4536" xr:uid="{00000000-0005-0000-0000-000000120000}"/>
    <cellStyle name="Comma 2 4 5 2 4 4" xfId="4537" xr:uid="{00000000-0005-0000-0000-000001120000}"/>
    <cellStyle name="Comma 2 4 5 2 4 5" xfId="4538" xr:uid="{00000000-0005-0000-0000-000002120000}"/>
    <cellStyle name="Comma 2 4 5 2 5" xfId="4539" xr:uid="{00000000-0005-0000-0000-000003120000}"/>
    <cellStyle name="Comma 2 4 5 2 5 2" xfId="4540" xr:uid="{00000000-0005-0000-0000-000004120000}"/>
    <cellStyle name="Comma 2 4 5 2 5 3" xfId="4541" xr:uid="{00000000-0005-0000-0000-000005120000}"/>
    <cellStyle name="Comma 2 4 5 2 5 4" xfId="4542" xr:uid="{00000000-0005-0000-0000-000006120000}"/>
    <cellStyle name="Comma 2 4 5 2 6" xfId="4543" xr:uid="{00000000-0005-0000-0000-000007120000}"/>
    <cellStyle name="Comma 2 4 5 2 7" xfId="4544" xr:uid="{00000000-0005-0000-0000-000008120000}"/>
    <cellStyle name="Comma 2 4 5 2 8" xfId="4545" xr:uid="{00000000-0005-0000-0000-000009120000}"/>
    <cellStyle name="Comma 2 4 5 3" xfId="4546" xr:uid="{00000000-0005-0000-0000-00000A120000}"/>
    <cellStyle name="Comma 2 4 5 3 2" xfId="4547" xr:uid="{00000000-0005-0000-0000-00000B120000}"/>
    <cellStyle name="Comma 2 4 5 3 2 2" xfId="4548" xr:uid="{00000000-0005-0000-0000-00000C120000}"/>
    <cellStyle name="Comma 2 4 5 3 2 2 2" xfId="4549" xr:uid="{00000000-0005-0000-0000-00000D120000}"/>
    <cellStyle name="Comma 2 4 5 3 2 2 3" xfId="4550" xr:uid="{00000000-0005-0000-0000-00000E120000}"/>
    <cellStyle name="Comma 2 4 5 3 2 2 4" xfId="4551" xr:uid="{00000000-0005-0000-0000-00000F120000}"/>
    <cellStyle name="Comma 2 4 5 3 2 3" xfId="4552" xr:uid="{00000000-0005-0000-0000-000010120000}"/>
    <cellStyle name="Comma 2 4 5 3 2 4" xfId="4553" xr:uid="{00000000-0005-0000-0000-000011120000}"/>
    <cellStyle name="Comma 2 4 5 3 2 5" xfId="4554" xr:uid="{00000000-0005-0000-0000-000012120000}"/>
    <cellStyle name="Comma 2 4 5 3 3" xfId="4555" xr:uid="{00000000-0005-0000-0000-000013120000}"/>
    <cellStyle name="Comma 2 4 5 3 3 2" xfId="4556" xr:uid="{00000000-0005-0000-0000-000014120000}"/>
    <cellStyle name="Comma 2 4 5 3 3 3" xfId="4557" xr:uid="{00000000-0005-0000-0000-000015120000}"/>
    <cellStyle name="Comma 2 4 5 3 3 4" xfId="4558" xr:uid="{00000000-0005-0000-0000-000016120000}"/>
    <cellStyle name="Comma 2 4 5 3 4" xfId="4559" xr:uid="{00000000-0005-0000-0000-000017120000}"/>
    <cellStyle name="Comma 2 4 5 3 5" xfId="4560" xr:uid="{00000000-0005-0000-0000-000018120000}"/>
    <cellStyle name="Comma 2 4 5 3 6" xfId="4561" xr:uid="{00000000-0005-0000-0000-000019120000}"/>
    <cellStyle name="Comma 2 4 5 4" xfId="4562" xr:uid="{00000000-0005-0000-0000-00001A120000}"/>
    <cellStyle name="Comma 2 4 5 4 2" xfId="4563" xr:uid="{00000000-0005-0000-0000-00001B120000}"/>
    <cellStyle name="Comma 2 4 5 4 2 2" xfId="4564" xr:uid="{00000000-0005-0000-0000-00001C120000}"/>
    <cellStyle name="Comma 2 4 5 4 2 2 2" xfId="4565" xr:uid="{00000000-0005-0000-0000-00001D120000}"/>
    <cellStyle name="Comma 2 4 5 4 2 2 3" xfId="4566" xr:uid="{00000000-0005-0000-0000-00001E120000}"/>
    <cellStyle name="Comma 2 4 5 4 2 2 4" xfId="4567" xr:uid="{00000000-0005-0000-0000-00001F120000}"/>
    <cellStyle name="Comma 2 4 5 4 2 3" xfId="4568" xr:uid="{00000000-0005-0000-0000-000020120000}"/>
    <cellStyle name="Comma 2 4 5 4 2 4" xfId="4569" xr:uid="{00000000-0005-0000-0000-000021120000}"/>
    <cellStyle name="Comma 2 4 5 4 2 5" xfId="4570" xr:uid="{00000000-0005-0000-0000-000022120000}"/>
    <cellStyle name="Comma 2 4 5 4 3" xfId="4571" xr:uid="{00000000-0005-0000-0000-000023120000}"/>
    <cellStyle name="Comma 2 4 5 4 3 2" xfId="4572" xr:uid="{00000000-0005-0000-0000-000024120000}"/>
    <cellStyle name="Comma 2 4 5 4 3 3" xfId="4573" xr:uid="{00000000-0005-0000-0000-000025120000}"/>
    <cellStyle name="Comma 2 4 5 4 3 4" xfId="4574" xr:uid="{00000000-0005-0000-0000-000026120000}"/>
    <cellStyle name="Comma 2 4 5 4 4" xfId="4575" xr:uid="{00000000-0005-0000-0000-000027120000}"/>
    <cellStyle name="Comma 2 4 5 4 5" xfId="4576" xr:uid="{00000000-0005-0000-0000-000028120000}"/>
    <cellStyle name="Comma 2 4 5 4 6" xfId="4577" xr:uid="{00000000-0005-0000-0000-000029120000}"/>
    <cellStyle name="Comma 2 4 5 5" xfId="4578" xr:uid="{00000000-0005-0000-0000-00002A120000}"/>
    <cellStyle name="Comma 2 4 5 5 2" xfId="4579" xr:uid="{00000000-0005-0000-0000-00002B120000}"/>
    <cellStyle name="Comma 2 4 5 5 2 2" xfId="4580" xr:uid="{00000000-0005-0000-0000-00002C120000}"/>
    <cellStyle name="Comma 2 4 5 5 2 3" xfId="4581" xr:uid="{00000000-0005-0000-0000-00002D120000}"/>
    <cellStyle name="Comma 2 4 5 5 2 4" xfId="4582" xr:uid="{00000000-0005-0000-0000-00002E120000}"/>
    <cellStyle name="Comma 2 4 5 5 3" xfId="4583" xr:uid="{00000000-0005-0000-0000-00002F120000}"/>
    <cellStyle name="Comma 2 4 5 5 4" xfId="4584" xr:uid="{00000000-0005-0000-0000-000030120000}"/>
    <cellStyle name="Comma 2 4 5 5 5" xfId="4585" xr:uid="{00000000-0005-0000-0000-000031120000}"/>
    <cellStyle name="Comma 2 4 5 6" xfId="4586" xr:uid="{00000000-0005-0000-0000-000032120000}"/>
    <cellStyle name="Comma 2 4 5 6 2" xfId="4587" xr:uid="{00000000-0005-0000-0000-000033120000}"/>
    <cellStyle name="Comma 2 4 5 6 3" xfId="4588" xr:uid="{00000000-0005-0000-0000-000034120000}"/>
    <cellStyle name="Comma 2 4 5 6 4" xfId="4589" xr:uid="{00000000-0005-0000-0000-000035120000}"/>
    <cellStyle name="Comma 2 4 5 7" xfId="4590" xr:uid="{00000000-0005-0000-0000-000036120000}"/>
    <cellStyle name="Comma 2 4 5 8" xfId="4591" xr:uid="{00000000-0005-0000-0000-000037120000}"/>
    <cellStyle name="Comma 2 4 5 9" xfId="4592" xr:uid="{00000000-0005-0000-0000-000038120000}"/>
    <cellStyle name="Comma 2 4 6" xfId="4593" xr:uid="{00000000-0005-0000-0000-000039120000}"/>
    <cellStyle name="Comma 2 4 6 2" xfId="4594" xr:uid="{00000000-0005-0000-0000-00003A120000}"/>
    <cellStyle name="Comma 2 4 6 2 2" xfId="4595" xr:uid="{00000000-0005-0000-0000-00003B120000}"/>
    <cellStyle name="Comma 2 4 6 2 2 2" xfId="4596" xr:uid="{00000000-0005-0000-0000-00003C120000}"/>
    <cellStyle name="Comma 2 4 6 2 2 2 2" xfId="4597" xr:uid="{00000000-0005-0000-0000-00003D120000}"/>
    <cellStyle name="Comma 2 4 6 2 2 2 3" xfId="4598" xr:uid="{00000000-0005-0000-0000-00003E120000}"/>
    <cellStyle name="Comma 2 4 6 2 2 2 4" xfId="4599" xr:uid="{00000000-0005-0000-0000-00003F120000}"/>
    <cellStyle name="Comma 2 4 6 2 2 3" xfId="4600" xr:uid="{00000000-0005-0000-0000-000040120000}"/>
    <cellStyle name="Comma 2 4 6 2 2 4" xfId="4601" xr:uid="{00000000-0005-0000-0000-000041120000}"/>
    <cellStyle name="Comma 2 4 6 2 2 5" xfId="4602" xr:uid="{00000000-0005-0000-0000-000042120000}"/>
    <cellStyle name="Comma 2 4 6 2 3" xfId="4603" xr:uid="{00000000-0005-0000-0000-000043120000}"/>
    <cellStyle name="Comma 2 4 6 2 3 2" xfId="4604" xr:uid="{00000000-0005-0000-0000-000044120000}"/>
    <cellStyle name="Comma 2 4 6 2 3 3" xfId="4605" xr:uid="{00000000-0005-0000-0000-000045120000}"/>
    <cellStyle name="Comma 2 4 6 2 3 4" xfId="4606" xr:uid="{00000000-0005-0000-0000-000046120000}"/>
    <cellStyle name="Comma 2 4 6 2 4" xfId="4607" xr:uid="{00000000-0005-0000-0000-000047120000}"/>
    <cellStyle name="Comma 2 4 6 2 5" xfId="4608" xr:uid="{00000000-0005-0000-0000-000048120000}"/>
    <cellStyle name="Comma 2 4 6 2 6" xfId="4609" xr:uid="{00000000-0005-0000-0000-000049120000}"/>
    <cellStyle name="Comma 2 4 6 3" xfId="4610" xr:uid="{00000000-0005-0000-0000-00004A120000}"/>
    <cellStyle name="Comma 2 4 6 3 2" xfId="4611" xr:uid="{00000000-0005-0000-0000-00004B120000}"/>
    <cellStyle name="Comma 2 4 6 3 2 2" xfId="4612" xr:uid="{00000000-0005-0000-0000-00004C120000}"/>
    <cellStyle name="Comma 2 4 6 3 2 2 2" xfId="4613" xr:uid="{00000000-0005-0000-0000-00004D120000}"/>
    <cellStyle name="Comma 2 4 6 3 2 2 3" xfId="4614" xr:uid="{00000000-0005-0000-0000-00004E120000}"/>
    <cellStyle name="Comma 2 4 6 3 2 2 4" xfId="4615" xr:uid="{00000000-0005-0000-0000-00004F120000}"/>
    <cellStyle name="Comma 2 4 6 3 2 3" xfId="4616" xr:uid="{00000000-0005-0000-0000-000050120000}"/>
    <cellStyle name="Comma 2 4 6 3 2 4" xfId="4617" xr:uid="{00000000-0005-0000-0000-000051120000}"/>
    <cellStyle name="Comma 2 4 6 3 2 5" xfId="4618" xr:uid="{00000000-0005-0000-0000-000052120000}"/>
    <cellStyle name="Comma 2 4 6 3 3" xfId="4619" xr:uid="{00000000-0005-0000-0000-000053120000}"/>
    <cellStyle name="Comma 2 4 6 3 3 2" xfId="4620" xr:uid="{00000000-0005-0000-0000-000054120000}"/>
    <cellStyle name="Comma 2 4 6 3 3 3" xfId="4621" xr:uid="{00000000-0005-0000-0000-000055120000}"/>
    <cellStyle name="Comma 2 4 6 3 3 4" xfId="4622" xr:uid="{00000000-0005-0000-0000-000056120000}"/>
    <cellStyle name="Comma 2 4 6 3 4" xfId="4623" xr:uid="{00000000-0005-0000-0000-000057120000}"/>
    <cellStyle name="Comma 2 4 6 3 5" xfId="4624" xr:uid="{00000000-0005-0000-0000-000058120000}"/>
    <cellStyle name="Comma 2 4 6 3 6" xfId="4625" xr:uid="{00000000-0005-0000-0000-000059120000}"/>
    <cellStyle name="Comma 2 4 6 4" xfId="4626" xr:uid="{00000000-0005-0000-0000-00005A120000}"/>
    <cellStyle name="Comma 2 4 6 4 2" xfId="4627" xr:uid="{00000000-0005-0000-0000-00005B120000}"/>
    <cellStyle name="Comma 2 4 6 4 2 2" xfId="4628" xr:uid="{00000000-0005-0000-0000-00005C120000}"/>
    <cellStyle name="Comma 2 4 6 4 2 3" xfId="4629" xr:uid="{00000000-0005-0000-0000-00005D120000}"/>
    <cellStyle name="Comma 2 4 6 4 2 4" xfId="4630" xr:uid="{00000000-0005-0000-0000-00005E120000}"/>
    <cellStyle name="Comma 2 4 6 4 3" xfId="4631" xr:uid="{00000000-0005-0000-0000-00005F120000}"/>
    <cellStyle name="Comma 2 4 6 4 4" xfId="4632" xr:uid="{00000000-0005-0000-0000-000060120000}"/>
    <cellStyle name="Comma 2 4 6 4 5" xfId="4633" xr:uid="{00000000-0005-0000-0000-000061120000}"/>
    <cellStyle name="Comma 2 4 6 5" xfId="4634" xr:uid="{00000000-0005-0000-0000-000062120000}"/>
    <cellStyle name="Comma 2 4 6 5 2" xfId="4635" xr:uid="{00000000-0005-0000-0000-000063120000}"/>
    <cellStyle name="Comma 2 4 6 5 3" xfId="4636" xr:uid="{00000000-0005-0000-0000-000064120000}"/>
    <cellStyle name="Comma 2 4 6 5 4" xfId="4637" xr:uid="{00000000-0005-0000-0000-000065120000}"/>
    <cellStyle name="Comma 2 4 6 6" xfId="4638" xr:uid="{00000000-0005-0000-0000-000066120000}"/>
    <cellStyle name="Comma 2 4 6 7" xfId="4639" xr:uid="{00000000-0005-0000-0000-000067120000}"/>
    <cellStyle name="Comma 2 4 6 8" xfId="4640" xr:uid="{00000000-0005-0000-0000-000068120000}"/>
    <cellStyle name="Comma 2 4 7" xfId="4641" xr:uid="{00000000-0005-0000-0000-000069120000}"/>
    <cellStyle name="Comma 2 4 7 2" xfId="4642" xr:uid="{00000000-0005-0000-0000-00006A120000}"/>
    <cellStyle name="Comma 2 4 7 2 2" xfId="4643" xr:uid="{00000000-0005-0000-0000-00006B120000}"/>
    <cellStyle name="Comma 2 4 7 2 2 2" xfId="4644" xr:uid="{00000000-0005-0000-0000-00006C120000}"/>
    <cellStyle name="Comma 2 4 7 2 2 2 2" xfId="4645" xr:uid="{00000000-0005-0000-0000-00006D120000}"/>
    <cellStyle name="Comma 2 4 7 2 2 2 3" xfId="4646" xr:uid="{00000000-0005-0000-0000-00006E120000}"/>
    <cellStyle name="Comma 2 4 7 2 2 2 4" xfId="4647" xr:uid="{00000000-0005-0000-0000-00006F120000}"/>
    <cellStyle name="Comma 2 4 7 2 2 3" xfId="4648" xr:uid="{00000000-0005-0000-0000-000070120000}"/>
    <cellStyle name="Comma 2 4 7 2 2 4" xfId="4649" xr:uid="{00000000-0005-0000-0000-000071120000}"/>
    <cellStyle name="Comma 2 4 7 2 2 5" xfId="4650" xr:uid="{00000000-0005-0000-0000-000072120000}"/>
    <cellStyle name="Comma 2 4 7 2 3" xfId="4651" xr:uid="{00000000-0005-0000-0000-000073120000}"/>
    <cellStyle name="Comma 2 4 7 2 3 2" xfId="4652" xr:uid="{00000000-0005-0000-0000-000074120000}"/>
    <cellStyle name="Comma 2 4 7 2 3 3" xfId="4653" xr:uid="{00000000-0005-0000-0000-000075120000}"/>
    <cellStyle name="Comma 2 4 7 2 3 4" xfId="4654" xr:uid="{00000000-0005-0000-0000-000076120000}"/>
    <cellStyle name="Comma 2 4 7 2 4" xfId="4655" xr:uid="{00000000-0005-0000-0000-000077120000}"/>
    <cellStyle name="Comma 2 4 7 2 5" xfId="4656" xr:uid="{00000000-0005-0000-0000-000078120000}"/>
    <cellStyle name="Comma 2 4 7 2 6" xfId="4657" xr:uid="{00000000-0005-0000-0000-000079120000}"/>
    <cellStyle name="Comma 2 4 7 3" xfId="4658" xr:uid="{00000000-0005-0000-0000-00007A120000}"/>
    <cellStyle name="Comma 2 4 7 3 2" xfId="4659" xr:uid="{00000000-0005-0000-0000-00007B120000}"/>
    <cellStyle name="Comma 2 4 7 3 2 2" xfId="4660" xr:uid="{00000000-0005-0000-0000-00007C120000}"/>
    <cellStyle name="Comma 2 4 7 3 2 2 2" xfId="4661" xr:uid="{00000000-0005-0000-0000-00007D120000}"/>
    <cellStyle name="Comma 2 4 7 3 2 2 3" xfId="4662" xr:uid="{00000000-0005-0000-0000-00007E120000}"/>
    <cellStyle name="Comma 2 4 7 3 2 2 4" xfId="4663" xr:uid="{00000000-0005-0000-0000-00007F120000}"/>
    <cellStyle name="Comma 2 4 7 3 2 3" xfId="4664" xr:uid="{00000000-0005-0000-0000-000080120000}"/>
    <cellStyle name="Comma 2 4 7 3 2 4" xfId="4665" xr:uid="{00000000-0005-0000-0000-000081120000}"/>
    <cellStyle name="Comma 2 4 7 3 2 5" xfId="4666" xr:uid="{00000000-0005-0000-0000-000082120000}"/>
    <cellStyle name="Comma 2 4 7 3 3" xfId="4667" xr:uid="{00000000-0005-0000-0000-000083120000}"/>
    <cellStyle name="Comma 2 4 7 3 3 2" xfId="4668" xr:uid="{00000000-0005-0000-0000-000084120000}"/>
    <cellStyle name="Comma 2 4 7 3 3 3" xfId="4669" xr:uid="{00000000-0005-0000-0000-000085120000}"/>
    <cellStyle name="Comma 2 4 7 3 3 4" xfId="4670" xr:uid="{00000000-0005-0000-0000-000086120000}"/>
    <cellStyle name="Comma 2 4 7 3 4" xfId="4671" xr:uid="{00000000-0005-0000-0000-000087120000}"/>
    <cellStyle name="Comma 2 4 7 3 5" xfId="4672" xr:uid="{00000000-0005-0000-0000-000088120000}"/>
    <cellStyle name="Comma 2 4 7 3 6" xfId="4673" xr:uid="{00000000-0005-0000-0000-000089120000}"/>
    <cellStyle name="Comma 2 4 7 4" xfId="4674" xr:uid="{00000000-0005-0000-0000-00008A120000}"/>
    <cellStyle name="Comma 2 4 7 4 2" xfId="4675" xr:uid="{00000000-0005-0000-0000-00008B120000}"/>
    <cellStyle name="Comma 2 4 7 4 2 2" xfId="4676" xr:uid="{00000000-0005-0000-0000-00008C120000}"/>
    <cellStyle name="Comma 2 4 7 4 2 3" xfId="4677" xr:uid="{00000000-0005-0000-0000-00008D120000}"/>
    <cellStyle name="Comma 2 4 7 4 2 4" xfId="4678" xr:uid="{00000000-0005-0000-0000-00008E120000}"/>
    <cellStyle name="Comma 2 4 7 4 3" xfId="4679" xr:uid="{00000000-0005-0000-0000-00008F120000}"/>
    <cellStyle name="Comma 2 4 7 4 4" xfId="4680" xr:uid="{00000000-0005-0000-0000-000090120000}"/>
    <cellStyle name="Comma 2 4 7 4 5" xfId="4681" xr:uid="{00000000-0005-0000-0000-000091120000}"/>
    <cellStyle name="Comma 2 4 7 5" xfId="4682" xr:uid="{00000000-0005-0000-0000-000092120000}"/>
    <cellStyle name="Comma 2 4 7 5 2" xfId="4683" xr:uid="{00000000-0005-0000-0000-000093120000}"/>
    <cellStyle name="Comma 2 4 7 5 3" xfId="4684" xr:uid="{00000000-0005-0000-0000-000094120000}"/>
    <cellStyle name="Comma 2 4 7 5 4" xfId="4685" xr:uid="{00000000-0005-0000-0000-000095120000}"/>
    <cellStyle name="Comma 2 4 7 6" xfId="4686" xr:uid="{00000000-0005-0000-0000-000096120000}"/>
    <cellStyle name="Comma 2 4 7 7" xfId="4687" xr:uid="{00000000-0005-0000-0000-000097120000}"/>
    <cellStyle name="Comma 2 4 7 8" xfId="4688" xr:uid="{00000000-0005-0000-0000-000098120000}"/>
    <cellStyle name="Comma 2 4 8" xfId="4689" xr:uid="{00000000-0005-0000-0000-000099120000}"/>
    <cellStyle name="Comma 2 4 8 2" xfId="4690" xr:uid="{00000000-0005-0000-0000-00009A120000}"/>
    <cellStyle name="Comma 2 4 8 2 2" xfId="4691" xr:uid="{00000000-0005-0000-0000-00009B120000}"/>
    <cellStyle name="Comma 2 4 8 2 2 2" xfId="4692" xr:uid="{00000000-0005-0000-0000-00009C120000}"/>
    <cellStyle name="Comma 2 4 8 2 2 3" xfId="4693" xr:uid="{00000000-0005-0000-0000-00009D120000}"/>
    <cellStyle name="Comma 2 4 8 2 2 4" xfId="4694" xr:uid="{00000000-0005-0000-0000-00009E120000}"/>
    <cellStyle name="Comma 2 4 8 2 3" xfId="4695" xr:uid="{00000000-0005-0000-0000-00009F120000}"/>
    <cellStyle name="Comma 2 4 8 2 4" xfId="4696" xr:uid="{00000000-0005-0000-0000-0000A0120000}"/>
    <cellStyle name="Comma 2 4 8 2 5" xfId="4697" xr:uid="{00000000-0005-0000-0000-0000A1120000}"/>
    <cellStyle name="Comma 2 4 8 3" xfId="4698" xr:uid="{00000000-0005-0000-0000-0000A2120000}"/>
    <cellStyle name="Comma 2 4 8 3 2" xfId="4699" xr:uid="{00000000-0005-0000-0000-0000A3120000}"/>
    <cellStyle name="Comma 2 4 8 3 3" xfId="4700" xr:uid="{00000000-0005-0000-0000-0000A4120000}"/>
    <cellStyle name="Comma 2 4 8 3 4" xfId="4701" xr:uid="{00000000-0005-0000-0000-0000A5120000}"/>
    <cellStyle name="Comma 2 4 8 4" xfId="4702" xr:uid="{00000000-0005-0000-0000-0000A6120000}"/>
    <cellStyle name="Comma 2 4 8 5" xfId="4703" xr:uid="{00000000-0005-0000-0000-0000A7120000}"/>
    <cellStyle name="Comma 2 4 8 6" xfId="4704" xr:uid="{00000000-0005-0000-0000-0000A8120000}"/>
    <cellStyle name="Comma 2 4 9" xfId="4705" xr:uid="{00000000-0005-0000-0000-0000A9120000}"/>
    <cellStyle name="Comma 2 4 9 2" xfId="4706" xr:uid="{00000000-0005-0000-0000-0000AA120000}"/>
    <cellStyle name="Comma 2 4 9 2 2" xfId="4707" xr:uid="{00000000-0005-0000-0000-0000AB120000}"/>
    <cellStyle name="Comma 2 4 9 2 2 2" xfId="4708" xr:uid="{00000000-0005-0000-0000-0000AC120000}"/>
    <cellStyle name="Comma 2 4 9 2 2 3" xfId="4709" xr:uid="{00000000-0005-0000-0000-0000AD120000}"/>
    <cellStyle name="Comma 2 4 9 2 2 4" xfId="4710" xr:uid="{00000000-0005-0000-0000-0000AE120000}"/>
    <cellStyle name="Comma 2 4 9 2 3" xfId="4711" xr:uid="{00000000-0005-0000-0000-0000AF120000}"/>
    <cellStyle name="Comma 2 4 9 2 4" xfId="4712" xr:uid="{00000000-0005-0000-0000-0000B0120000}"/>
    <cellStyle name="Comma 2 4 9 2 5" xfId="4713" xr:uid="{00000000-0005-0000-0000-0000B1120000}"/>
    <cellStyle name="Comma 2 4 9 3" xfId="4714" xr:uid="{00000000-0005-0000-0000-0000B2120000}"/>
    <cellStyle name="Comma 2 4 9 3 2" xfId="4715" xr:uid="{00000000-0005-0000-0000-0000B3120000}"/>
    <cellStyle name="Comma 2 4 9 3 3" xfId="4716" xr:uid="{00000000-0005-0000-0000-0000B4120000}"/>
    <cellStyle name="Comma 2 4 9 3 4" xfId="4717" xr:uid="{00000000-0005-0000-0000-0000B5120000}"/>
    <cellStyle name="Comma 2 4 9 4" xfId="4718" xr:uid="{00000000-0005-0000-0000-0000B6120000}"/>
    <cellStyle name="Comma 2 4 9 5" xfId="4719" xr:uid="{00000000-0005-0000-0000-0000B7120000}"/>
    <cellStyle name="Comma 2 4 9 6" xfId="4720" xr:uid="{00000000-0005-0000-0000-0000B8120000}"/>
    <cellStyle name="Comma 2 4_Degas HFTO" xfId="28670" xr:uid="{C41E2D4D-8ED9-466C-9E7F-02D9F706ABB1}"/>
    <cellStyle name="Comma 2 40" xfId="4721" xr:uid="{00000000-0005-0000-0000-0000B9120000}"/>
    <cellStyle name="Comma 2 41" xfId="4722" xr:uid="{00000000-0005-0000-0000-0000BA120000}"/>
    <cellStyle name="Comma 2 42" xfId="4723" xr:uid="{00000000-0005-0000-0000-0000BB120000}"/>
    <cellStyle name="Comma 2 43" xfId="4724" xr:uid="{00000000-0005-0000-0000-0000BC120000}"/>
    <cellStyle name="Comma 2 44" xfId="4725" xr:uid="{00000000-0005-0000-0000-0000BD120000}"/>
    <cellStyle name="Comma 2 45" xfId="4726" xr:uid="{00000000-0005-0000-0000-0000BE120000}"/>
    <cellStyle name="Comma 2 46" xfId="4727" xr:uid="{00000000-0005-0000-0000-0000BF120000}"/>
    <cellStyle name="Comma 2 47" xfId="4728" xr:uid="{00000000-0005-0000-0000-0000C0120000}"/>
    <cellStyle name="Comma 2 48" xfId="4729" xr:uid="{00000000-0005-0000-0000-0000C1120000}"/>
    <cellStyle name="Comma 2 49" xfId="4730" xr:uid="{00000000-0005-0000-0000-0000C2120000}"/>
    <cellStyle name="Comma 2 5" xfId="4731" xr:uid="{00000000-0005-0000-0000-0000C3120000}"/>
    <cellStyle name="Comma 2 5 10" xfId="4732" xr:uid="{00000000-0005-0000-0000-0000C4120000}"/>
    <cellStyle name="Comma 2 5 11" xfId="4733" xr:uid="{00000000-0005-0000-0000-0000C5120000}"/>
    <cellStyle name="Comma 2 5 12" xfId="28671" xr:uid="{8374C70E-2C69-4568-BC27-440E2C382CB6}"/>
    <cellStyle name="Comma 2 5 2" xfId="4734" xr:uid="{00000000-0005-0000-0000-0000C6120000}"/>
    <cellStyle name="Comma 2 5 2 2" xfId="4735" xr:uid="{00000000-0005-0000-0000-0000C7120000}"/>
    <cellStyle name="Comma 2 5 2 3" xfId="4736" xr:uid="{00000000-0005-0000-0000-0000C8120000}"/>
    <cellStyle name="Comma 2 5 2 4" xfId="28672" xr:uid="{BF913F4A-CECB-41A9-A63C-21B85DBD0087}"/>
    <cellStyle name="Comma 2 5 3" xfId="4737" xr:uid="{00000000-0005-0000-0000-0000C9120000}"/>
    <cellStyle name="Comma 2 5 3 2" xfId="4738" xr:uid="{00000000-0005-0000-0000-0000CA120000}"/>
    <cellStyle name="Comma 2 5 3 2 2" xfId="4739" xr:uid="{00000000-0005-0000-0000-0000CB120000}"/>
    <cellStyle name="Comma 2 5 3 2 2 2" xfId="4740" xr:uid="{00000000-0005-0000-0000-0000CC120000}"/>
    <cellStyle name="Comma 2 5 3 2 2 2 2" xfId="4741" xr:uid="{00000000-0005-0000-0000-0000CD120000}"/>
    <cellStyle name="Comma 2 5 3 2 2 2 3" xfId="4742" xr:uid="{00000000-0005-0000-0000-0000CE120000}"/>
    <cellStyle name="Comma 2 5 3 2 2 2 4" xfId="4743" xr:uid="{00000000-0005-0000-0000-0000CF120000}"/>
    <cellStyle name="Comma 2 5 3 2 2 3" xfId="4744" xr:uid="{00000000-0005-0000-0000-0000D0120000}"/>
    <cellStyle name="Comma 2 5 3 2 2 4" xfId="4745" xr:uid="{00000000-0005-0000-0000-0000D1120000}"/>
    <cellStyle name="Comma 2 5 3 2 2 5" xfId="4746" xr:uid="{00000000-0005-0000-0000-0000D2120000}"/>
    <cellStyle name="Comma 2 5 3 2 3" xfId="4747" xr:uid="{00000000-0005-0000-0000-0000D3120000}"/>
    <cellStyle name="Comma 2 5 3 2 3 2" xfId="4748" xr:uid="{00000000-0005-0000-0000-0000D4120000}"/>
    <cellStyle name="Comma 2 5 3 2 3 3" xfId="4749" xr:uid="{00000000-0005-0000-0000-0000D5120000}"/>
    <cellStyle name="Comma 2 5 3 2 3 4" xfId="4750" xr:uid="{00000000-0005-0000-0000-0000D6120000}"/>
    <cellStyle name="Comma 2 5 3 2 4" xfId="4751" xr:uid="{00000000-0005-0000-0000-0000D7120000}"/>
    <cellStyle name="Comma 2 5 3 2 5" xfId="4752" xr:uid="{00000000-0005-0000-0000-0000D8120000}"/>
    <cellStyle name="Comma 2 5 3 2 6" xfId="4753" xr:uid="{00000000-0005-0000-0000-0000D9120000}"/>
    <cellStyle name="Comma 2 5 3 3" xfId="4754" xr:uid="{00000000-0005-0000-0000-0000DA120000}"/>
    <cellStyle name="Comma 2 5 3 3 2" xfId="4755" xr:uid="{00000000-0005-0000-0000-0000DB120000}"/>
    <cellStyle name="Comma 2 5 3 3 2 2" xfId="4756" xr:uid="{00000000-0005-0000-0000-0000DC120000}"/>
    <cellStyle name="Comma 2 5 3 3 2 2 2" xfId="4757" xr:uid="{00000000-0005-0000-0000-0000DD120000}"/>
    <cellStyle name="Comma 2 5 3 3 2 2 3" xfId="4758" xr:uid="{00000000-0005-0000-0000-0000DE120000}"/>
    <cellStyle name="Comma 2 5 3 3 2 2 4" xfId="4759" xr:uid="{00000000-0005-0000-0000-0000DF120000}"/>
    <cellStyle name="Comma 2 5 3 3 2 3" xfId="4760" xr:uid="{00000000-0005-0000-0000-0000E0120000}"/>
    <cellStyle name="Comma 2 5 3 3 2 4" xfId="4761" xr:uid="{00000000-0005-0000-0000-0000E1120000}"/>
    <cellStyle name="Comma 2 5 3 3 2 5" xfId="4762" xr:uid="{00000000-0005-0000-0000-0000E2120000}"/>
    <cellStyle name="Comma 2 5 3 3 3" xfId="4763" xr:uid="{00000000-0005-0000-0000-0000E3120000}"/>
    <cellStyle name="Comma 2 5 3 3 3 2" xfId="4764" xr:uid="{00000000-0005-0000-0000-0000E4120000}"/>
    <cellStyle name="Comma 2 5 3 3 3 3" xfId="4765" xr:uid="{00000000-0005-0000-0000-0000E5120000}"/>
    <cellStyle name="Comma 2 5 3 3 3 4" xfId="4766" xr:uid="{00000000-0005-0000-0000-0000E6120000}"/>
    <cellStyle name="Comma 2 5 3 3 4" xfId="4767" xr:uid="{00000000-0005-0000-0000-0000E7120000}"/>
    <cellStyle name="Comma 2 5 3 3 5" xfId="4768" xr:uid="{00000000-0005-0000-0000-0000E8120000}"/>
    <cellStyle name="Comma 2 5 3 3 6" xfId="4769" xr:uid="{00000000-0005-0000-0000-0000E9120000}"/>
    <cellStyle name="Comma 2 5 3 4" xfId="4770" xr:uid="{00000000-0005-0000-0000-0000EA120000}"/>
    <cellStyle name="Comma 2 5 3 4 2" xfId="4771" xr:uid="{00000000-0005-0000-0000-0000EB120000}"/>
    <cellStyle name="Comma 2 5 3 4 2 2" xfId="4772" xr:uid="{00000000-0005-0000-0000-0000EC120000}"/>
    <cellStyle name="Comma 2 5 3 4 2 3" xfId="4773" xr:uid="{00000000-0005-0000-0000-0000ED120000}"/>
    <cellStyle name="Comma 2 5 3 4 2 4" xfId="4774" xr:uid="{00000000-0005-0000-0000-0000EE120000}"/>
    <cellStyle name="Comma 2 5 3 4 3" xfId="4775" xr:uid="{00000000-0005-0000-0000-0000EF120000}"/>
    <cellStyle name="Comma 2 5 3 4 4" xfId="4776" xr:uid="{00000000-0005-0000-0000-0000F0120000}"/>
    <cellStyle name="Comma 2 5 3 4 5" xfId="4777" xr:uid="{00000000-0005-0000-0000-0000F1120000}"/>
    <cellStyle name="Comma 2 5 3 5" xfId="4778" xr:uid="{00000000-0005-0000-0000-0000F2120000}"/>
    <cellStyle name="Comma 2 5 3 5 2" xfId="4779" xr:uid="{00000000-0005-0000-0000-0000F3120000}"/>
    <cellStyle name="Comma 2 5 3 5 3" xfId="4780" xr:uid="{00000000-0005-0000-0000-0000F4120000}"/>
    <cellStyle name="Comma 2 5 3 5 4" xfId="4781" xr:uid="{00000000-0005-0000-0000-0000F5120000}"/>
    <cellStyle name="Comma 2 5 3 6" xfId="4782" xr:uid="{00000000-0005-0000-0000-0000F6120000}"/>
    <cellStyle name="Comma 2 5 3 7" xfId="4783" xr:uid="{00000000-0005-0000-0000-0000F7120000}"/>
    <cellStyle name="Comma 2 5 3 8" xfId="4784" xr:uid="{00000000-0005-0000-0000-0000F8120000}"/>
    <cellStyle name="Comma 2 5 3 9" xfId="28673" xr:uid="{EB454719-D58B-4C2A-B3FF-2158F10A7D81}"/>
    <cellStyle name="Comma 2 5 4" xfId="4785" xr:uid="{00000000-0005-0000-0000-0000F9120000}"/>
    <cellStyle name="Comma 2 5 4 2" xfId="4786" xr:uid="{00000000-0005-0000-0000-0000FA120000}"/>
    <cellStyle name="Comma 2 5 4 2 2" xfId="4787" xr:uid="{00000000-0005-0000-0000-0000FB120000}"/>
    <cellStyle name="Comma 2 5 4 2 2 2" xfId="4788" xr:uid="{00000000-0005-0000-0000-0000FC120000}"/>
    <cellStyle name="Comma 2 5 4 2 2 3" xfId="4789" xr:uid="{00000000-0005-0000-0000-0000FD120000}"/>
    <cellStyle name="Comma 2 5 4 2 2 4" xfId="4790" xr:uid="{00000000-0005-0000-0000-0000FE120000}"/>
    <cellStyle name="Comma 2 5 4 2 3" xfId="4791" xr:uid="{00000000-0005-0000-0000-0000FF120000}"/>
    <cellStyle name="Comma 2 5 4 2 4" xfId="4792" xr:uid="{00000000-0005-0000-0000-000000130000}"/>
    <cellStyle name="Comma 2 5 4 2 5" xfId="4793" xr:uid="{00000000-0005-0000-0000-000001130000}"/>
    <cellStyle name="Comma 2 5 4 3" xfId="4794" xr:uid="{00000000-0005-0000-0000-000002130000}"/>
    <cellStyle name="Comma 2 5 4 3 2" xfId="4795" xr:uid="{00000000-0005-0000-0000-000003130000}"/>
    <cellStyle name="Comma 2 5 4 3 3" xfId="4796" xr:uid="{00000000-0005-0000-0000-000004130000}"/>
    <cellStyle name="Comma 2 5 4 3 4" xfId="4797" xr:uid="{00000000-0005-0000-0000-000005130000}"/>
    <cellStyle name="Comma 2 5 4 4" xfId="4798" xr:uid="{00000000-0005-0000-0000-000006130000}"/>
    <cellStyle name="Comma 2 5 4 5" xfId="4799" xr:uid="{00000000-0005-0000-0000-000007130000}"/>
    <cellStyle name="Comma 2 5 4 6" xfId="4800" xr:uid="{00000000-0005-0000-0000-000008130000}"/>
    <cellStyle name="Comma 2 5 4 7" xfId="28674" xr:uid="{8D64231B-4120-4314-A0C8-CB29325343E2}"/>
    <cellStyle name="Comma 2 5 5" xfId="4801" xr:uid="{00000000-0005-0000-0000-000009130000}"/>
    <cellStyle name="Comma 2 5 5 2" xfId="4802" xr:uid="{00000000-0005-0000-0000-00000A130000}"/>
    <cellStyle name="Comma 2 5 5 2 2" xfId="4803" xr:uid="{00000000-0005-0000-0000-00000B130000}"/>
    <cellStyle name="Comma 2 5 5 2 2 2" xfId="4804" xr:uid="{00000000-0005-0000-0000-00000C130000}"/>
    <cellStyle name="Comma 2 5 5 2 2 3" xfId="4805" xr:uid="{00000000-0005-0000-0000-00000D130000}"/>
    <cellStyle name="Comma 2 5 5 2 2 4" xfId="4806" xr:uid="{00000000-0005-0000-0000-00000E130000}"/>
    <cellStyle name="Comma 2 5 5 2 3" xfId="4807" xr:uid="{00000000-0005-0000-0000-00000F130000}"/>
    <cellStyle name="Comma 2 5 5 2 4" xfId="4808" xr:uid="{00000000-0005-0000-0000-000010130000}"/>
    <cellStyle name="Comma 2 5 5 2 5" xfId="4809" xr:uid="{00000000-0005-0000-0000-000011130000}"/>
    <cellStyle name="Comma 2 5 5 3" xfId="4810" xr:uid="{00000000-0005-0000-0000-000012130000}"/>
    <cellStyle name="Comma 2 5 5 3 2" xfId="4811" xr:uid="{00000000-0005-0000-0000-000013130000}"/>
    <cellStyle name="Comma 2 5 5 3 3" xfId="4812" xr:uid="{00000000-0005-0000-0000-000014130000}"/>
    <cellStyle name="Comma 2 5 5 3 4" xfId="4813" xr:uid="{00000000-0005-0000-0000-000015130000}"/>
    <cellStyle name="Comma 2 5 5 4" xfId="4814" xr:uid="{00000000-0005-0000-0000-000016130000}"/>
    <cellStyle name="Comma 2 5 5 5" xfId="4815" xr:uid="{00000000-0005-0000-0000-000017130000}"/>
    <cellStyle name="Comma 2 5 5 6" xfId="4816" xr:uid="{00000000-0005-0000-0000-000018130000}"/>
    <cellStyle name="Comma 2 5 6" xfId="4817" xr:uid="{00000000-0005-0000-0000-000019130000}"/>
    <cellStyle name="Comma 2 5 7" xfId="4818" xr:uid="{00000000-0005-0000-0000-00001A130000}"/>
    <cellStyle name="Comma 2 5 7 2" xfId="4819" xr:uid="{00000000-0005-0000-0000-00001B130000}"/>
    <cellStyle name="Comma 2 5 7 2 2" xfId="4820" xr:uid="{00000000-0005-0000-0000-00001C130000}"/>
    <cellStyle name="Comma 2 5 7 2 3" xfId="4821" xr:uid="{00000000-0005-0000-0000-00001D130000}"/>
    <cellStyle name="Comma 2 5 7 2 4" xfId="4822" xr:uid="{00000000-0005-0000-0000-00001E130000}"/>
    <cellStyle name="Comma 2 5 7 3" xfId="4823" xr:uid="{00000000-0005-0000-0000-00001F130000}"/>
    <cellStyle name="Comma 2 5 7 4" xfId="4824" xr:uid="{00000000-0005-0000-0000-000020130000}"/>
    <cellStyle name="Comma 2 5 7 5" xfId="4825" xr:uid="{00000000-0005-0000-0000-000021130000}"/>
    <cellStyle name="Comma 2 5 8" xfId="4826" xr:uid="{00000000-0005-0000-0000-000022130000}"/>
    <cellStyle name="Comma 2 5 8 2" xfId="4827" xr:uid="{00000000-0005-0000-0000-000023130000}"/>
    <cellStyle name="Comma 2 5 8 3" xfId="4828" xr:uid="{00000000-0005-0000-0000-000024130000}"/>
    <cellStyle name="Comma 2 5 8 4" xfId="4829" xr:uid="{00000000-0005-0000-0000-000025130000}"/>
    <cellStyle name="Comma 2 5 9" xfId="4830" xr:uid="{00000000-0005-0000-0000-000026130000}"/>
    <cellStyle name="Comma 2 5_Degas HFTO" xfId="28675" xr:uid="{C06C38CC-A7BA-4EC0-A735-3504E7C29B16}"/>
    <cellStyle name="Comma 2 50" xfId="4831" xr:uid="{00000000-0005-0000-0000-000027130000}"/>
    <cellStyle name="Comma 2 51" xfId="4832" xr:uid="{00000000-0005-0000-0000-000028130000}"/>
    <cellStyle name="Comma 2 52" xfId="4833" xr:uid="{00000000-0005-0000-0000-000029130000}"/>
    <cellStyle name="Comma 2 53" xfId="4834" xr:uid="{00000000-0005-0000-0000-00002A130000}"/>
    <cellStyle name="Comma 2 54" xfId="4835" xr:uid="{00000000-0005-0000-0000-00002B130000}"/>
    <cellStyle name="Comma 2 55" xfId="4836" xr:uid="{00000000-0005-0000-0000-00002C130000}"/>
    <cellStyle name="Comma 2 56" xfId="4837" xr:uid="{00000000-0005-0000-0000-00002D130000}"/>
    <cellStyle name="Comma 2 57" xfId="4838" xr:uid="{00000000-0005-0000-0000-00002E130000}"/>
    <cellStyle name="Comma 2 58" xfId="4839" xr:uid="{00000000-0005-0000-0000-00002F130000}"/>
    <cellStyle name="Comma 2 59" xfId="4840" xr:uid="{00000000-0005-0000-0000-000030130000}"/>
    <cellStyle name="Comma 2 6" xfId="4841" xr:uid="{00000000-0005-0000-0000-000031130000}"/>
    <cellStyle name="Comma 2 6 10" xfId="4842" xr:uid="{00000000-0005-0000-0000-000032130000}"/>
    <cellStyle name="Comma 2 6 11" xfId="4843" xr:uid="{00000000-0005-0000-0000-000033130000}"/>
    <cellStyle name="Comma 2 6 12" xfId="28676" xr:uid="{225A3AC0-6A83-4A3D-B655-44C9523A054F}"/>
    <cellStyle name="Comma 2 6 2" xfId="4844" xr:uid="{00000000-0005-0000-0000-000034130000}"/>
    <cellStyle name="Comma 2 6 2 2" xfId="4845" xr:uid="{00000000-0005-0000-0000-000035130000}"/>
    <cellStyle name="Comma 2 6 2 3" xfId="4846" xr:uid="{00000000-0005-0000-0000-000036130000}"/>
    <cellStyle name="Comma 2 6 2 4" xfId="28677" xr:uid="{438534EF-96AA-4BC4-B16B-4F0EB65739F1}"/>
    <cellStyle name="Comma 2 6 3" xfId="4847" xr:uid="{00000000-0005-0000-0000-000037130000}"/>
    <cellStyle name="Comma 2 6 3 2" xfId="4848" xr:uid="{00000000-0005-0000-0000-000038130000}"/>
    <cellStyle name="Comma 2 6 3 2 2" xfId="4849" xr:uid="{00000000-0005-0000-0000-000039130000}"/>
    <cellStyle name="Comma 2 6 3 2 2 2" xfId="4850" xr:uid="{00000000-0005-0000-0000-00003A130000}"/>
    <cellStyle name="Comma 2 6 3 2 2 2 2" xfId="4851" xr:uid="{00000000-0005-0000-0000-00003B130000}"/>
    <cellStyle name="Comma 2 6 3 2 2 2 3" xfId="4852" xr:uid="{00000000-0005-0000-0000-00003C130000}"/>
    <cellStyle name="Comma 2 6 3 2 2 2 4" xfId="4853" xr:uid="{00000000-0005-0000-0000-00003D130000}"/>
    <cellStyle name="Comma 2 6 3 2 2 3" xfId="4854" xr:uid="{00000000-0005-0000-0000-00003E130000}"/>
    <cellStyle name="Comma 2 6 3 2 2 4" xfId="4855" xr:uid="{00000000-0005-0000-0000-00003F130000}"/>
    <cellStyle name="Comma 2 6 3 2 2 5" xfId="4856" xr:uid="{00000000-0005-0000-0000-000040130000}"/>
    <cellStyle name="Comma 2 6 3 2 3" xfId="4857" xr:uid="{00000000-0005-0000-0000-000041130000}"/>
    <cellStyle name="Comma 2 6 3 2 3 2" xfId="4858" xr:uid="{00000000-0005-0000-0000-000042130000}"/>
    <cellStyle name="Comma 2 6 3 2 3 3" xfId="4859" xr:uid="{00000000-0005-0000-0000-000043130000}"/>
    <cellStyle name="Comma 2 6 3 2 3 4" xfId="4860" xr:uid="{00000000-0005-0000-0000-000044130000}"/>
    <cellStyle name="Comma 2 6 3 2 4" xfId="4861" xr:uid="{00000000-0005-0000-0000-000045130000}"/>
    <cellStyle name="Comma 2 6 3 2 5" xfId="4862" xr:uid="{00000000-0005-0000-0000-000046130000}"/>
    <cellStyle name="Comma 2 6 3 2 6" xfId="4863" xr:uid="{00000000-0005-0000-0000-000047130000}"/>
    <cellStyle name="Comma 2 6 3 3" xfId="4864" xr:uid="{00000000-0005-0000-0000-000048130000}"/>
    <cellStyle name="Comma 2 6 3 3 2" xfId="4865" xr:uid="{00000000-0005-0000-0000-000049130000}"/>
    <cellStyle name="Comma 2 6 3 3 2 2" xfId="4866" xr:uid="{00000000-0005-0000-0000-00004A130000}"/>
    <cellStyle name="Comma 2 6 3 3 2 2 2" xfId="4867" xr:uid="{00000000-0005-0000-0000-00004B130000}"/>
    <cellStyle name="Comma 2 6 3 3 2 2 3" xfId="4868" xr:uid="{00000000-0005-0000-0000-00004C130000}"/>
    <cellStyle name="Comma 2 6 3 3 2 2 4" xfId="4869" xr:uid="{00000000-0005-0000-0000-00004D130000}"/>
    <cellStyle name="Comma 2 6 3 3 2 3" xfId="4870" xr:uid="{00000000-0005-0000-0000-00004E130000}"/>
    <cellStyle name="Comma 2 6 3 3 2 4" xfId="4871" xr:uid="{00000000-0005-0000-0000-00004F130000}"/>
    <cellStyle name="Comma 2 6 3 3 2 5" xfId="4872" xr:uid="{00000000-0005-0000-0000-000050130000}"/>
    <cellStyle name="Comma 2 6 3 3 3" xfId="4873" xr:uid="{00000000-0005-0000-0000-000051130000}"/>
    <cellStyle name="Comma 2 6 3 3 3 2" xfId="4874" xr:uid="{00000000-0005-0000-0000-000052130000}"/>
    <cellStyle name="Comma 2 6 3 3 3 3" xfId="4875" xr:uid="{00000000-0005-0000-0000-000053130000}"/>
    <cellStyle name="Comma 2 6 3 3 3 4" xfId="4876" xr:uid="{00000000-0005-0000-0000-000054130000}"/>
    <cellStyle name="Comma 2 6 3 3 4" xfId="4877" xr:uid="{00000000-0005-0000-0000-000055130000}"/>
    <cellStyle name="Comma 2 6 3 3 5" xfId="4878" xr:uid="{00000000-0005-0000-0000-000056130000}"/>
    <cellStyle name="Comma 2 6 3 3 6" xfId="4879" xr:uid="{00000000-0005-0000-0000-000057130000}"/>
    <cellStyle name="Comma 2 6 3 4" xfId="4880" xr:uid="{00000000-0005-0000-0000-000058130000}"/>
    <cellStyle name="Comma 2 6 3 4 2" xfId="4881" xr:uid="{00000000-0005-0000-0000-000059130000}"/>
    <cellStyle name="Comma 2 6 3 4 2 2" xfId="4882" xr:uid="{00000000-0005-0000-0000-00005A130000}"/>
    <cellStyle name="Comma 2 6 3 4 2 3" xfId="4883" xr:uid="{00000000-0005-0000-0000-00005B130000}"/>
    <cellStyle name="Comma 2 6 3 4 2 4" xfId="4884" xr:uid="{00000000-0005-0000-0000-00005C130000}"/>
    <cellStyle name="Comma 2 6 3 4 3" xfId="4885" xr:uid="{00000000-0005-0000-0000-00005D130000}"/>
    <cellStyle name="Comma 2 6 3 4 4" xfId="4886" xr:uid="{00000000-0005-0000-0000-00005E130000}"/>
    <cellStyle name="Comma 2 6 3 4 5" xfId="4887" xr:uid="{00000000-0005-0000-0000-00005F130000}"/>
    <cellStyle name="Comma 2 6 3 5" xfId="4888" xr:uid="{00000000-0005-0000-0000-000060130000}"/>
    <cellStyle name="Comma 2 6 3 5 2" xfId="4889" xr:uid="{00000000-0005-0000-0000-000061130000}"/>
    <cellStyle name="Comma 2 6 3 5 3" xfId="4890" xr:uid="{00000000-0005-0000-0000-000062130000}"/>
    <cellStyle name="Comma 2 6 3 5 4" xfId="4891" xr:uid="{00000000-0005-0000-0000-000063130000}"/>
    <cellStyle name="Comma 2 6 3 6" xfId="4892" xr:uid="{00000000-0005-0000-0000-000064130000}"/>
    <cellStyle name="Comma 2 6 3 7" xfId="4893" xr:uid="{00000000-0005-0000-0000-000065130000}"/>
    <cellStyle name="Comma 2 6 3 8" xfId="4894" xr:uid="{00000000-0005-0000-0000-000066130000}"/>
    <cellStyle name="Comma 2 6 3 9" xfId="28678" xr:uid="{FDD77B0C-08FE-466F-BDB3-497A2BB4020E}"/>
    <cellStyle name="Comma 2 6 4" xfId="4895" xr:uid="{00000000-0005-0000-0000-000067130000}"/>
    <cellStyle name="Comma 2 6 4 2" xfId="4896" xr:uid="{00000000-0005-0000-0000-000068130000}"/>
    <cellStyle name="Comma 2 6 4 2 2" xfId="4897" xr:uid="{00000000-0005-0000-0000-000069130000}"/>
    <cellStyle name="Comma 2 6 4 2 2 2" xfId="4898" xr:uid="{00000000-0005-0000-0000-00006A130000}"/>
    <cellStyle name="Comma 2 6 4 2 2 3" xfId="4899" xr:uid="{00000000-0005-0000-0000-00006B130000}"/>
    <cellStyle name="Comma 2 6 4 2 2 4" xfId="4900" xr:uid="{00000000-0005-0000-0000-00006C130000}"/>
    <cellStyle name="Comma 2 6 4 2 3" xfId="4901" xr:uid="{00000000-0005-0000-0000-00006D130000}"/>
    <cellStyle name="Comma 2 6 4 2 4" xfId="4902" xr:uid="{00000000-0005-0000-0000-00006E130000}"/>
    <cellStyle name="Comma 2 6 4 2 5" xfId="4903" xr:uid="{00000000-0005-0000-0000-00006F130000}"/>
    <cellStyle name="Comma 2 6 4 3" xfId="4904" xr:uid="{00000000-0005-0000-0000-000070130000}"/>
    <cellStyle name="Comma 2 6 4 3 2" xfId="4905" xr:uid="{00000000-0005-0000-0000-000071130000}"/>
    <cellStyle name="Comma 2 6 4 3 3" xfId="4906" xr:uid="{00000000-0005-0000-0000-000072130000}"/>
    <cellStyle name="Comma 2 6 4 3 4" xfId="4907" xr:uid="{00000000-0005-0000-0000-000073130000}"/>
    <cellStyle name="Comma 2 6 4 4" xfId="4908" xr:uid="{00000000-0005-0000-0000-000074130000}"/>
    <cellStyle name="Comma 2 6 4 5" xfId="4909" xr:uid="{00000000-0005-0000-0000-000075130000}"/>
    <cellStyle name="Comma 2 6 4 6" xfId="4910" xr:uid="{00000000-0005-0000-0000-000076130000}"/>
    <cellStyle name="Comma 2 6 5" xfId="4911" xr:uid="{00000000-0005-0000-0000-000077130000}"/>
    <cellStyle name="Comma 2 6 5 2" xfId="4912" xr:uid="{00000000-0005-0000-0000-000078130000}"/>
    <cellStyle name="Comma 2 6 5 2 2" xfId="4913" xr:uid="{00000000-0005-0000-0000-000079130000}"/>
    <cellStyle name="Comma 2 6 5 2 2 2" xfId="4914" xr:uid="{00000000-0005-0000-0000-00007A130000}"/>
    <cellStyle name="Comma 2 6 5 2 2 3" xfId="4915" xr:uid="{00000000-0005-0000-0000-00007B130000}"/>
    <cellStyle name="Comma 2 6 5 2 2 4" xfId="4916" xr:uid="{00000000-0005-0000-0000-00007C130000}"/>
    <cellStyle name="Comma 2 6 5 2 3" xfId="4917" xr:uid="{00000000-0005-0000-0000-00007D130000}"/>
    <cellStyle name="Comma 2 6 5 2 4" xfId="4918" xr:uid="{00000000-0005-0000-0000-00007E130000}"/>
    <cellStyle name="Comma 2 6 5 2 5" xfId="4919" xr:uid="{00000000-0005-0000-0000-00007F130000}"/>
    <cellStyle name="Comma 2 6 5 3" xfId="4920" xr:uid="{00000000-0005-0000-0000-000080130000}"/>
    <cellStyle name="Comma 2 6 5 3 2" xfId="4921" xr:uid="{00000000-0005-0000-0000-000081130000}"/>
    <cellStyle name="Comma 2 6 5 3 3" xfId="4922" xr:uid="{00000000-0005-0000-0000-000082130000}"/>
    <cellStyle name="Comma 2 6 5 3 4" xfId="4923" xr:uid="{00000000-0005-0000-0000-000083130000}"/>
    <cellStyle name="Comma 2 6 5 4" xfId="4924" xr:uid="{00000000-0005-0000-0000-000084130000}"/>
    <cellStyle name="Comma 2 6 5 5" xfId="4925" xr:uid="{00000000-0005-0000-0000-000085130000}"/>
    <cellStyle name="Comma 2 6 5 6" xfId="4926" xr:uid="{00000000-0005-0000-0000-000086130000}"/>
    <cellStyle name="Comma 2 6 6" xfId="4927" xr:uid="{00000000-0005-0000-0000-000087130000}"/>
    <cellStyle name="Comma 2 6 7" xfId="4928" xr:uid="{00000000-0005-0000-0000-000088130000}"/>
    <cellStyle name="Comma 2 6 7 2" xfId="4929" xr:uid="{00000000-0005-0000-0000-000089130000}"/>
    <cellStyle name="Comma 2 6 7 2 2" xfId="4930" xr:uid="{00000000-0005-0000-0000-00008A130000}"/>
    <cellStyle name="Comma 2 6 7 2 3" xfId="4931" xr:uid="{00000000-0005-0000-0000-00008B130000}"/>
    <cellStyle name="Comma 2 6 7 2 4" xfId="4932" xr:uid="{00000000-0005-0000-0000-00008C130000}"/>
    <cellStyle name="Comma 2 6 7 3" xfId="4933" xr:uid="{00000000-0005-0000-0000-00008D130000}"/>
    <cellStyle name="Comma 2 6 7 4" xfId="4934" xr:uid="{00000000-0005-0000-0000-00008E130000}"/>
    <cellStyle name="Comma 2 6 7 5" xfId="4935" xr:uid="{00000000-0005-0000-0000-00008F130000}"/>
    <cellStyle name="Comma 2 6 8" xfId="4936" xr:uid="{00000000-0005-0000-0000-000090130000}"/>
    <cellStyle name="Comma 2 6 8 2" xfId="4937" xr:uid="{00000000-0005-0000-0000-000091130000}"/>
    <cellStyle name="Comma 2 6 8 3" xfId="4938" xr:uid="{00000000-0005-0000-0000-000092130000}"/>
    <cellStyle name="Comma 2 6 8 4" xfId="4939" xr:uid="{00000000-0005-0000-0000-000093130000}"/>
    <cellStyle name="Comma 2 6 9" xfId="4940" xr:uid="{00000000-0005-0000-0000-000094130000}"/>
    <cellStyle name="Comma 2 6_Degas HFTO" xfId="28679" xr:uid="{2C45871A-E712-4E9E-A689-D247B7AD0CC4}"/>
    <cellStyle name="Comma 2 60" xfId="4941" xr:uid="{00000000-0005-0000-0000-000095130000}"/>
    <cellStyle name="Comma 2 61" xfId="4942" xr:uid="{00000000-0005-0000-0000-000096130000}"/>
    <cellStyle name="Comma 2 62" xfId="4943" xr:uid="{00000000-0005-0000-0000-000097130000}"/>
    <cellStyle name="Comma 2 63" xfId="4944" xr:uid="{00000000-0005-0000-0000-000098130000}"/>
    <cellStyle name="Comma 2 64" xfId="4945" xr:uid="{00000000-0005-0000-0000-000099130000}"/>
    <cellStyle name="Comma 2 65" xfId="4946" xr:uid="{00000000-0005-0000-0000-00009A130000}"/>
    <cellStyle name="Comma 2 66" xfId="4947" xr:uid="{00000000-0005-0000-0000-00009B130000}"/>
    <cellStyle name="Comma 2 67" xfId="4948" xr:uid="{00000000-0005-0000-0000-00009C130000}"/>
    <cellStyle name="Comma 2 68" xfId="4949" xr:uid="{00000000-0005-0000-0000-00009D130000}"/>
    <cellStyle name="Comma 2 69" xfId="4950" xr:uid="{00000000-0005-0000-0000-00009E130000}"/>
    <cellStyle name="Comma 2 7" xfId="4951" xr:uid="{00000000-0005-0000-0000-00009F130000}"/>
    <cellStyle name="Comma 2 7 2" xfId="4952" xr:uid="{00000000-0005-0000-0000-0000A0130000}"/>
    <cellStyle name="Comma 2 7 2 2" xfId="4953" xr:uid="{00000000-0005-0000-0000-0000A1130000}"/>
    <cellStyle name="Comma 2 7 2 2 2" xfId="4954" xr:uid="{00000000-0005-0000-0000-0000A2130000}"/>
    <cellStyle name="Comma 2 7 2 2 3" xfId="4955" xr:uid="{00000000-0005-0000-0000-0000A3130000}"/>
    <cellStyle name="Comma 2 7 2 2 4" xfId="4956" xr:uid="{00000000-0005-0000-0000-0000A4130000}"/>
    <cellStyle name="Comma 2 7 2 3" xfId="4957" xr:uid="{00000000-0005-0000-0000-0000A5130000}"/>
    <cellStyle name="Comma 2 7 2 3 2" xfId="4958" xr:uid="{00000000-0005-0000-0000-0000A6130000}"/>
    <cellStyle name="Comma 2 7 2 3 3" xfId="4959" xr:uid="{00000000-0005-0000-0000-0000A7130000}"/>
    <cellStyle name="Comma 2 7 2 3 4" xfId="4960" xr:uid="{00000000-0005-0000-0000-0000A8130000}"/>
    <cellStyle name="Comma 2 7 2 4" xfId="4961" xr:uid="{00000000-0005-0000-0000-0000A9130000}"/>
    <cellStyle name="Comma 2 7 2 4 2" xfId="4962" xr:uid="{00000000-0005-0000-0000-0000AA130000}"/>
    <cellStyle name="Comma 2 7 2 4 3" xfId="4963" xr:uid="{00000000-0005-0000-0000-0000AB130000}"/>
    <cellStyle name="Comma 2 7 2 4 4" xfId="4964" xr:uid="{00000000-0005-0000-0000-0000AC130000}"/>
    <cellStyle name="Comma 2 7 2 5" xfId="4965" xr:uid="{00000000-0005-0000-0000-0000AD130000}"/>
    <cellStyle name="Comma 2 7 2 6" xfId="4966" xr:uid="{00000000-0005-0000-0000-0000AE130000}"/>
    <cellStyle name="Comma 2 7 2 7" xfId="28681" xr:uid="{0DD7BD9D-3D1A-4D33-8FF8-C3984399EDF1}"/>
    <cellStyle name="Comma 2 7 3" xfId="4967" xr:uid="{00000000-0005-0000-0000-0000AF130000}"/>
    <cellStyle name="Comma 2 7 4" xfId="4968" xr:uid="{00000000-0005-0000-0000-0000B0130000}"/>
    <cellStyle name="Comma 2 7 5" xfId="4969" xr:uid="{00000000-0005-0000-0000-0000B1130000}"/>
    <cellStyle name="Comma 2 7 6" xfId="4970" xr:uid="{00000000-0005-0000-0000-0000B2130000}"/>
    <cellStyle name="Comma 2 7 7" xfId="4971" xr:uid="{00000000-0005-0000-0000-0000B3130000}"/>
    <cellStyle name="Comma 2 7 7 2" xfId="4972" xr:uid="{00000000-0005-0000-0000-0000B4130000}"/>
    <cellStyle name="Comma 2 7 7 3" xfId="4973" xr:uid="{00000000-0005-0000-0000-0000B5130000}"/>
    <cellStyle name="Comma 2 7 7 4" xfId="4974" xr:uid="{00000000-0005-0000-0000-0000B6130000}"/>
    <cellStyle name="Comma 2 7 8" xfId="28680" xr:uid="{F2CA2C12-E7EE-4EF6-8291-09DFC389D646}"/>
    <cellStyle name="Comma 2 7_Degas HFTO" xfId="28682" xr:uid="{39BC2CEE-1B74-4EAB-A87A-24E85CF67E31}"/>
    <cellStyle name="Comma 2 70" xfId="4975" xr:uid="{00000000-0005-0000-0000-0000B7130000}"/>
    <cellStyle name="Comma 2 71" xfId="4976" xr:uid="{00000000-0005-0000-0000-0000B8130000}"/>
    <cellStyle name="Comma 2 72" xfId="4977" xr:uid="{00000000-0005-0000-0000-0000B9130000}"/>
    <cellStyle name="Comma 2 73" xfId="4978" xr:uid="{00000000-0005-0000-0000-0000BA130000}"/>
    <cellStyle name="Comma 2 74" xfId="4979" xr:uid="{00000000-0005-0000-0000-0000BB130000}"/>
    <cellStyle name="Comma 2 75" xfId="4980" xr:uid="{00000000-0005-0000-0000-0000BC130000}"/>
    <cellStyle name="Comma 2 76" xfId="4981" xr:uid="{00000000-0005-0000-0000-0000BD130000}"/>
    <cellStyle name="Comma 2 77" xfId="4982" xr:uid="{00000000-0005-0000-0000-0000BE130000}"/>
    <cellStyle name="Comma 2 78" xfId="4983" xr:uid="{00000000-0005-0000-0000-0000BF130000}"/>
    <cellStyle name="Comma 2 79" xfId="4984" xr:uid="{00000000-0005-0000-0000-0000C0130000}"/>
    <cellStyle name="Comma 2 8" xfId="4985" xr:uid="{00000000-0005-0000-0000-0000C1130000}"/>
    <cellStyle name="Comma 2 8 2" xfId="4986" xr:uid="{00000000-0005-0000-0000-0000C2130000}"/>
    <cellStyle name="Comma 2 8 2 2" xfId="4987" xr:uid="{00000000-0005-0000-0000-0000C3130000}"/>
    <cellStyle name="Comma 2 8 2 2 2" xfId="28685" xr:uid="{501CF555-77D4-4134-A62C-AD0F6500DD45}"/>
    <cellStyle name="Comma 2 8 2 3" xfId="4988" xr:uid="{00000000-0005-0000-0000-0000C4130000}"/>
    <cellStyle name="Comma 2 8 2 3 2" xfId="28686" xr:uid="{94F5371C-54B0-4BB5-84D7-8B56B41D3BE0}"/>
    <cellStyle name="Comma 2 8 2 4" xfId="28684" xr:uid="{C5CE9938-9CEC-4C5B-9AFE-FE3E28AC7D2A}"/>
    <cellStyle name="Comma 2 8 3" xfId="4989" xr:uid="{00000000-0005-0000-0000-0000C5130000}"/>
    <cellStyle name="Comma 2 8 3 2" xfId="4990" xr:uid="{00000000-0005-0000-0000-0000C6130000}"/>
    <cellStyle name="Comma 2 8 3 2 2" xfId="28688" xr:uid="{435685EB-19C8-4A02-BE63-903D954DB250}"/>
    <cellStyle name="Comma 2 8 3 3" xfId="28687" xr:uid="{0C414771-FB23-4740-9958-6474A9F486E8}"/>
    <cellStyle name="Comma 2 8 3_CONFIGURATION" xfId="28689" xr:uid="{B5EDEBDD-A054-4460-A5C4-CACCAD8DA798}"/>
    <cellStyle name="Comma 2 8 4" xfId="4991" xr:uid="{00000000-0005-0000-0000-0000C7130000}"/>
    <cellStyle name="Comma 2 8 4 2" xfId="28691" xr:uid="{7869D577-D897-410D-B73C-18D084918E9D}"/>
    <cellStyle name="Comma 2 8 4 3" xfId="28690" xr:uid="{702D38CF-6957-42F6-8646-C95D2032D5C7}"/>
    <cellStyle name="Comma 2 8 4_CONFIGURATION" xfId="28692" xr:uid="{BBDF6529-FFF7-448A-BE62-914EAB33B566}"/>
    <cellStyle name="Comma 2 8 5" xfId="4992" xr:uid="{00000000-0005-0000-0000-0000C8130000}"/>
    <cellStyle name="Comma 2 8 5 2" xfId="28693" xr:uid="{595A6D5E-81EC-4E96-9CA5-F0FC382D36B1}"/>
    <cellStyle name="Comma 2 8 6" xfId="4993" xr:uid="{00000000-0005-0000-0000-0000C9130000}"/>
    <cellStyle name="Comma 2 8 6 2" xfId="4994" xr:uid="{00000000-0005-0000-0000-0000CA130000}"/>
    <cellStyle name="Comma 2 8 6 3" xfId="4995" xr:uid="{00000000-0005-0000-0000-0000CB130000}"/>
    <cellStyle name="Comma 2 8 6 4" xfId="4996" xr:uid="{00000000-0005-0000-0000-0000CC130000}"/>
    <cellStyle name="Comma 2 8 7" xfId="28683" xr:uid="{91E96117-F5B6-4D50-918B-1882B7E368B9}"/>
    <cellStyle name="Comma 2 8_Cadrage conso" xfId="28694" xr:uid="{E9FB06D1-C588-4C9A-87F3-B43C7935E3C7}"/>
    <cellStyle name="Comma 2 80" xfId="4997" xr:uid="{00000000-0005-0000-0000-0000CD130000}"/>
    <cellStyle name="Comma 2 81" xfId="4998" xr:uid="{00000000-0005-0000-0000-0000CE130000}"/>
    <cellStyle name="Comma 2 82" xfId="4999" xr:uid="{00000000-0005-0000-0000-0000CF130000}"/>
    <cellStyle name="Comma 2 83" xfId="5000" xr:uid="{00000000-0005-0000-0000-0000D0130000}"/>
    <cellStyle name="Comma 2 84" xfId="5001" xr:uid="{00000000-0005-0000-0000-0000D1130000}"/>
    <cellStyle name="Comma 2 85" xfId="5002" xr:uid="{00000000-0005-0000-0000-0000D2130000}"/>
    <cellStyle name="Comma 2 86" xfId="5003" xr:uid="{00000000-0005-0000-0000-0000D3130000}"/>
    <cellStyle name="Comma 2 87" xfId="5004" xr:uid="{00000000-0005-0000-0000-0000D4130000}"/>
    <cellStyle name="Comma 2 88" xfId="5005" xr:uid="{00000000-0005-0000-0000-0000D5130000}"/>
    <cellStyle name="Comma 2 89" xfId="5006" xr:uid="{00000000-0005-0000-0000-0000D6130000}"/>
    <cellStyle name="Comma 2 9" xfId="5007" xr:uid="{00000000-0005-0000-0000-0000D7130000}"/>
    <cellStyle name="Comma 2 9 2" xfId="5008" xr:uid="{00000000-0005-0000-0000-0000D8130000}"/>
    <cellStyle name="Comma 2 9 2 2" xfId="5009" xr:uid="{00000000-0005-0000-0000-0000D9130000}"/>
    <cellStyle name="Comma 2 9 2 2 2" xfId="28697" xr:uid="{6EA961FC-177E-41A0-93F1-82DCC24CF297}"/>
    <cellStyle name="Comma 2 9 2 3" xfId="28696" xr:uid="{AC137325-2A7D-4851-BE2B-351576D0DC38}"/>
    <cellStyle name="Comma 2 9 3" xfId="5010" xr:uid="{00000000-0005-0000-0000-0000DA130000}"/>
    <cellStyle name="Comma 2 9 3 2" xfId="28698" xr:uid="{5F9B91F0-7600-4462-88BF-0B104C0E9BCD}"/>
    <cellStyle name="Comma 2 9 4" xfId="5011" xr:uid="{00000000-0005-0000-0000-0000DB130000}"/>
    <cellStyle name="Comma 2 9 4 2" xfId="28699" xr:uid="{EAE66FAB-AAE9-4695-A9A3-12BEC135C99B}"/>
    <cellStyle name="Comma 2 9 5" xfId="5012" xr:uid="{00000000-0005-0000-0000-0000DC130000}"/>
    <cellStyle name="Comma 2 9 5 2" xfId="5013" xr:uid="{00000000-0005-0000-0000-0000DD130000}"/>
    <cellStyle name="Comma 2 9 5 3" xfId="5014" xr:uid="{00000000-0005-0000-0000-0000DE130000}"/>
    <cellStyle name="Comma 2 9 5 4" xfId="5015" xr:uid="{00000000-0005-0000-0000-0000DF130000}"/>
    <cellStyle name="Comma 2 9 5 5" xfId="28700" xr:uid="{7E26E7FE-802A-47B9-887A-BA2EC3643EFC}"/>
    <cellStyle name="Comma 2 9 6" xfId="28695" xr:uid="{C7A70A5E-AB36-4710-B3E3-CA60C92CB7C4}"/>
    <cellStyle name="Comma 2 9_CONFIGURATION" xfId="28701" xr:uid="{CAEAF3EE-F978-4D32-9E4D-DE44DC9EA48E}"/>
    <cellStyle name="Comma 2 90" xfId="5016" xr:uid="{00000000-0005-0000-0000-0000E0130000}"/>
    <cellStyle name="Comma 2 91" xfId="5017" xr:uid="{00000000-0005-0000-0000-0000E1130000}"/>
    <cellStyle name="Comma 2 92" xfId="5018" xr:uid="{00000000-0005-0000-0000-0000E2130000}"/>
    <cellStyle name="Comma 2 93" xfId="5019" xr:uid="{00000000-0005-0000-0000-0000E3130000}"/>
    <cellStyle name="Comma 2 94" xfId="5020" xr:uid="{00000000-0005-0000-0000-0000E4130000}"/>
    <cellStyle name="Comma 2 95" xfId="5021" xr:uid="{00000000-0005-0000-0000-0000E5130000}"/>
    <cellStyle name="Comma 2 96" xfId="5022" xr:uid="{00000000-0005-0000-0000-0000E6130000}"/>
    <cellStyle name="Comma 2 97" xfId="5023" xr:uid="{00000000-0005-0000-0000-0000E7130000}"/>
    <cellStyle name="Comma 2 98" xfId="5024" xr:uid="{00000000-0005-0000-0000-0000E8130000}"/>
    <cellStyle name="Comma 2 99" xfId="5025" xr:uid="{00000000-0005-0000-0000-0000E9130000}"/>
    <cellStyle name="Comma 2_45647 - Annexe 6a au 31 03 2011 v2" xfId="28702" xr:uid="{8ED3B95B-3AE1-4F83-B2C5-A669DAA898DF}"/>
    <cellStyle name="Comma 20" xfId="5026" xr:uid="{00000000-0005-0000-0000-0000EA130000}"/>
    <cellStyle name="Comma 20 10" xfId="5027" xr:uid="{00000000-0005-0000-0000-0000EB130000}"/>
    <cellStyle name="Comma 20 11" xfId="5028" xr:uid="{00000000-0005-0000-0000-0000EC130000}"/>
    <cellStyle name="Comma 20 12" xfId="5029" xr:uid="{00000000-0005-0000-0000-0000ED130000}"/>
    <cellStyle name="Comma 20 13" xfId="28703" xr:uid="{0C1A64FB-2EEA-4281-8905-A089C2301E85}"/>
    <cellStyle name="Comma 20 2" xfId="5030" xr:uid="{00000000-0005-0000-0000-0000EE130000}"/>
    <cellStyle name="Comma 20 2 2" xfId="5031" xr:uid="{00000000-0005-0000-0000-0000EF130000}"/>
    <cellStyle name="Comma 20 2 2 2" xfId="28705" xr:uid="{AE360ED3-FC25-4C85-AAB4-E33A644DE437}"/>
    <cellStyle name="Comma 20 2 3" xfId="5032" xr:uid="{00000000-0005-0000-0000-0000F0130000}"/>
    <cellStyle name="Comma 20 2 3 2" xfId="28707" xr:uid="{214701DB-7266-425A-8B4A-DFCE9EBF7122}"/>
    <cellStyle name="Comma 20 2 3 2 2" xfId="28708" xr:uid="{52B55210-AA32-4B52-9180-4BA4579C7AED}"/>
    <cellStyle name="Comma 20 2 3 3" xfId="28709" xr:uid="{1773BBDD-2E7F-4F80-8521-2977AE79EFFF}"/>
    <cellStyle name="Comma 20 2 3 4" xfId="28706" xr:uid="{3A8D2FA2-9C65-49AD-BA43-33A79F6C219C}"/>
    <cellStyle name="Comma 20 2 4" xfId="5033" xr:uid="{00000000-0005-0000-0000-0000F1130000}"/>
    <cellStyle name="Comma 20 2 5" xfId="5034" xr:uid="{00000000-0005-0000-0000-0000F2130000}"/>
    <cellStyle name="Comma 20 2 6" xfId="5035" xr:uid="{00000000-0005-0000-0000-0000F3130000}"/>
    <cellStyle name="Comma 20 2 7" xfId="5036" xr:uid="{00000000-0005-0000-0000-0000F4130000}"/>
    <cellStyle name="Comma 20 2 8" xfId="28704" xr:uid="{8DD4F2A4-4871-468D-87BE-CF1DD43BAF12}"/>
    <cellStyle name="Comma 20 3" xfId="5037" xr:uid="{00000000-0005-0000-0000-0000F5130000}"/>
    <cellStyle name="Comma 20 3 2" xfId="5038" xr:uid="{00000000-0005-0000-0000-0000F6130000}"/>
    <cellStyle name="Comma 20 3 3" xfId="5039" xr:uid="{00000000-0005-0000-0000-0000F7130000}"/>
    <cellStyle name="Comma 20 3 4" xfId="5040" xr:uid="{00000000-0005-0000-0000-0000F8130000}"/>
    <cellStyle name="Comma 20 3 5" xfId="5041" xr:uid="{00000000-0005-0000-0000-0000F9130000}"/>
    <cellStyle name="Comma 20 3 6" xfId="5042" xr:uid="{00000000-0005-0000-0000-0000FA130000}"/>
    <cellStyle name="Comma 20 3 7" xfId="28710" xr:uid="{EBE0E233-857F-4437-94AD-C54A93688CBC}"/>
    <cellStyle name="Comma 20 4" xfId="5043" xr:uid="{00000000-0005-0000-0000-0000FB130000}"/>
    <cellStyle name="Comma 20 4 2" xfId="5044" xr:uid="{00000000-0005-0000-0000-0000FC130000}"/>
    <cellStyle name="Comma 20 4 3" xfId="5045" xr:uid="{00000000-0005-0000-0000-0000FD130000}"/>
    <cellStyle name="Comma 20 4 4" xfId="5046" xr:uid="{00000000-0005-0000-0000-0000FE130000}"/>
    <cellStyle name="Comma 20 4 5" xfId="5047" xr:uid="{00000000-0005-0000-0000-0000FF130000}"/>
    <cellStyle name="Comma 20 4 6" xfId="5048" xr:uid="{00000000-0005-0000-0000-000000140000}"/>
    <cellStyle name="Comma 20 4 7" xfId="28711" xr:uid="{B9DAF6A4-1C88-4E0E-B976-65A3C668FE63}"/>
    <cellStyle name="Comma 20 5" xfId="5049" xr:uid="{00000000-0005-0000-0000-000001140000}"/>
    <cellStyle name="Comma 20 5 2" xfId="5050" xr:uid="{00000000-0005-0000-0000-000002140000}"/>
    <cellStyle name="Comma 20 5 2 2" xfId="28713" xr:uid="{1A49CB76-3842-48DB-8D9F-3BFFF29963AF}"/>
    <cellStyle name="Comma 20 5 3" xfId="5051" xr:uid="{00000000-0005-0000-0000-000003140000}"/>
    <cellStyle name="Comma 20 5 4" xfId="5052" xr:uid="{00000000-0005-0000-0000-000004140000}"/>
    <cellStyle name="Comma 20 5 5" xfId="5053" xr:uid="{00000000-0005-0000-0000-000005140000}"/>
    <cellStyle name="Comma 20 5 6" xfId="5054" xr:uid="{00000000-0005-0000-0000-000006140000}"/>
    <cellStyle name="Comma 20 5 7" xfId="28712" xr:uid="{6228797B-C77F-494B-9183-EEA6EC400999}"/>
    <cellStyle name="Comma 20 6" xfId="5055" xr:uid="{00000000-0005-0000-0000-000007140000}"/>
    <cellStyle name="Comma 20 6 2" xfId="28714" xr:uid="{D82B14E4-E221-44C9-83B0-547A967D0C5B}"/>
    <cellStyle name="Comma 20 7" xfId="5056" xr:uid="{00000000-0005-0000-0000-000008140000}"/>
    <cellStyle name="Comma 20 8" xfId="5057" xr:uid="{00000000-0005-0000-0000-000009140000}"/>
    <cellStyle name="Comma 20 9" xfId="5058" xr:uid="{00000000-0005-0000-0000-00000A140000}"/>
    <cellStyle name="Comma 21" xfId="5059" xr:uid="{00000000-0005-0000-0000-00000B140000}"/>
    <cellStyle name="Comma 21 2" xfId="5060" xr:uid="{00000000-0005-0000-0000-00000C140000}"/>
    <cellStyle name="Comma 21 2 2" xfId="5061" xr:uid="{00000000-0005-0000-0000-00000D140000}"/>
    <cellStyle name="Comma 21 2 2 2" xfId="28718" xr:uid="{F31B1468-C43D-4591-8957-16AC89A3FA28}"/>
    <cellStyle name="Comma 21 2 2 3" xfId="28717" xr:uid="{B6974839-4B79-42C8-8CB3-FD1BF17D857B}"/>
    <cellStyle name="Comma 21 2 3" xfId="28719" xr:uid="{C3CDBB4D-4B04-425E-B0B6-BACE3D0A52E3}"/>
    <cellStyle name="Comma 21 2 4" xfId="28716" xr:uid="{870FFA81-ED4B-46D5-9AEC-E42A25A34FDC}"/>
    <cellStyle name="Comma 21 3" xfId="5062" xr:uid="{00000000-0005-0000-0000-00000E140000}"/>
    <cellStyle name="Comma 21 3 2" xfId="28720" xr:uid="{F0F9C957-7029-4443-8627-039ADF5389E4}"/>
    <cellStyle name="Comma 21 4" xfId="28721" xr:uid="{55F23964-DE6F-4520-B9EB-37E278584AE1}"/>
    <cellStyle name="Comma 21 4 2" xfId="28722" xr:uid="{67218146-790E-48F7-9450-C0FB2CDD2E2F}"/>
    <cellStyle name="Comma 21 4 2 2" xfId="28723" xr:uid="{73A4CA82-3F7E-4D9D-87D3-112DC1B65800}"/>
    <cellStyle name="Comma 21 4 3" xfId="28724" xr:uid="{61BC22D5-B402-4D24-8275-324606835545}"/>
    <cellStyle name="Comma 21 5" xfId="28725" xr:uid="{4E0D458F-553A-4233-94E4-DC0AAA6FABEF}"/>
    <cellStyle name="Comma 21 5 2" xfId="28726" xr:uid="{10A91368-EBFE-48FB-9EBD-144220B3637F}"/>
    <cellStyle name="Comma 21 6" xfId="28727" xr:uid="{58E66CE8-4B05-4DB2-B4EC-59E6C98D7060}"/>
    <cellStyle name="Comma 21 7" xfId="28715" xr:uid="{A0FDEB03-C829-4F24-AB70-F3C335403CD0}"/>
    <cellStyle name="Comma 22" xfId="5063" xr:uid="{00000000-0005-0000-0000-00000F140000}"/>
    <cellStyle name="Comma 22 2" xfId="5064" xr:uid="{00000000-0005-0000-0000-000010140000}"/>
    <cellStyle name="Comma 22 2 2" xfId="5065" xr:uid="{00000000-0005-0000-0000-000011140000}"/>
    <cellStyle name="Comma 22 2 2 2" xfId="28731" xr:uid="{80936A8A-F12D-4EE2-8C30-A704684D08D0}"/>
    <cellStyle name="Comma 22 2 2 3" xfId="28730" xr:uid="{38C055E7-46A3-403C-9994-B997151EF50A}"/>
    <cellStyle name="Comma 22 2 3" xfId="28732" xr:uid="{6440760C-EE91-494C-A0E8-E182B41AFA62}"/>
    <cellStyle name="Comma 22 2 4" xfId="28729" xr:uid="{E2F0F732-083F-417D-AF5B-F4542D101EC8}"/>
    <cellStyle name="Comma 22 3" xfId="5066" xr:uid="{00000000-0005-0000-0000-000012140000}"/>
    <cellStyle name="Comma 22 3 2" xfId="28733" xr:uid="{BD275C3E-50E5-4FF5-AF16-6F8377D9AACF}"/>
    <cellStyle name="Comma 22 4" xfId="28734" xr:uid="{CA2F4026-8FD8-40F4-9F65-BCC75864F58D}"/>
    <cellStyle name="Comma 22 4 2" xfId="28735" xr:uid="{E800F5CB-1A4E-4F03-8826-E103AA7B1D77}"/>
    <cellStyle name="Comma 22 4 2 2" xfId="28736" xr:uid="{56BB67C2-56D0-426F-8C23-4D49AF9AADE8}"/>
    <cellStyle name="Comma 22 4 3" xfId="28737" xr:uid="{D6AF99D6-D416-4AEB-A7A6-4342EEB00A6A}"/>
    <cellStyle name="Comma 22 5" xfId="28738" xr:uid="{1260AFDD-D45C-4C80-AF50-23867A2A0322}"/>
    <cellStyle name="Comma 22 5 2" xfId="28739" xr:uid="{0ACF12DC-FEF6-4B0F-B5C0-6881DF917EF2}"/>
    <cellStyle name="Comma 22 6" xfId="28740" xr:uid="{12527D36-11A8-4E72-BF57-48F87E3F833C}"/>
    <cellStyle name="Comma 22 7" xfId="28728" xr:uid="{C0D9B614-8512-4C57-926F-EAF8CEBDDABA}"/>
    <cellStyle name="Comma 23" xfId="5067" xr:uid="{00000000-0005-0000-0000-000013140000}"/>
    <cellStyle name="Comma 23 2" xfId="5068" xr:uid="{00000000-0005-0000-0000-000014140000}"/>
    <cellStyle name="Comma 23 2 2" xfId="28743" xr:uid="{380B9BD0-524B-4643-99D7-981FB04231D6}"/>
    <cellStyle name="Comma 23 2 2 2" xfId="28744" xr:uid="{563079AD-634E-46BD-8AE2-60919573A53A}"/>
    <cellStyle name="Comma 23 2 3" xfId="28745" xr:uid="{A94F337F-CB86-4E48-992C-37E128CB229B}"/>
    <cellStyle name="Comma 23 2 4" xfId="28742" xr:uid="{2F427CD1-B42A-40C1-A726-1DC752C11952}"/>
    <cellStyle name="Comma 23 3" xfId="28746" xr:uid="{9DEB5E30-DC00-402F-B5F7-CB76B685A885}"/>
    <cellStyle name="Comma 23 4" xfId="28747" xr:uid="{AED0C108-B64C-479E-9BAC-04C6676573F3}"/>
    <cellStyle name="Comma 23 4 2" xfId="28748" xr:uid="{2E472213-619F-417C-AE69-B99197AA15B6}"/>
    <cellStyle name="Comma 23 4 2 2" xfId="28749" xr:uid="{02BD2C7D-080A-4584-854B-36B79FD4ACF0}"/>
    <cellStyle name="Comma 23 4 3" xfId="28750" xr:uid="{E2D60849-4808-40E6-95F7-9AA3160BDC53}"/>
    <cellStyle name="Comma 23 5" xfId="28751" xr:uid="{C043F789-3927-497D-85BB-2D70B74DBDB0}"/>
    <cellStyle name="Comma 23 5 2" xfId="28752" xr:uid="{3283A0A8-7CDA-4980-9A0B-ABF87C2E0A81}"/>
    <cellStyle name="Comma 23 6" xfId="28741" xr:uid="{1035597F-1AB0-49BD-8B47-9968BFE52B80}"/>
    <cellStyle name="Comma 23_CONFIGURATION" xfId="28753" xr:uid="{BA16C13F-29C2-4B63-9B5F-C12E5AB4FA3E}"/>
    <cellStyle name="Comma 24" xfId="5069" xr:uid="{00000000-0005-0000-0000-000015140000}"/>
    <cellStyle name="Comma 24 2" xfId="5070" xr:uid="{00000000-0005-0000-0000-000016140000}"/>
    <cellStyle name="Comma 24 2 2" xfId="28756" xr:uid="{46F9DFF4-4AE5-4BAC-8BBF-83FFEE52DF65}"/>
    <cellStyle name="Comma 24 2 3" xfId="28755" xr:uid="{EFF5B206-904A-4E32-91F8-D162E0288B1C}"/>
    <cellStyle name="Comma 24 3" xfId="28757" xr:uid="{C75BF790-5FAE-47D6-84E0-145C1515FEB0}"/>
    <cellStyle name="Comma 24 3 2" xfId="28758" xr:uid="{46A160C4-166B-4CC1-BE67-C117888A688C}"/>
    <cellStyle name="Comma 24 3 2 2" xfId="28759" xr:uid="{ABB8BA7C-AFDB-4A3B-A83C-74ADAF2E2D12}"/>
    <cellStyle name="Comma 24 3 3" xfId="28760" xr:uid="{DCEB2154-910E-467B-995A-D2E927668760}"/>
    <cellStyle name="Comma 24 4" xfId="28761" xr:uid="{8261E09B-4152-49CE-B96F-2310A077636B}"/>
    <cellStyle name="Comma 24 5" xfId="28762" xr:uid="{78B2C4DB-33B4-4C77-B778-1403A11BDA27}"/>
    <cellStyle name="Comma 24 5 2" xfId="28763" xr:uid="{7B9D38D5-53A4-4E8E-AD71-A8E984DE4249}"/>
    <cellStyle name="Comma 24 6" xfId="28764" xr:uid="{AAA5DFFD-D58B-4F42-ADFD-9669B718D96B}"/>
    <cellStyle name="Comma 24 7" xfId="28754" xr:uid="{B737B490-6442-4B36-AB1C-57896B12744F}"/>
    <cellStyle name="Comma 25" xfId="5071" xr:uid="{00000000-0005-0000-0000-000017140000}"/>
    <cellStyle name="Comma 25 2" xfId="5072" xr:uid="{00000000-0005-0000-0000-000018140000}"/>
    <cellStyle name="Comma 25 2 2" xfId="28767" xr:uid="{5387D2A8-19AB-4E10-87D7-92BB62FEA4EE}"/>
    <cellStyle name="Comma 25 2 3" xfId="28766" xr:uid="{60221870-C2C0-4253-A3E8-CBD4D803A826}"/>
    <cellStyle name="Comma 25 3" xfId="28768" xr:uid="{AE78C553-BBB4-4935-95B7-97E56E55E228}"/>
    <cellStyle name="Comma 25 3 2" xfId="28769" xr:uid="{FE775A97-E6C4-49A5-B22E-1C9F2D669454}"/>
    <cellStyle name="Comma 25 3 2 2" xfId="28770" xr:uid="{53FF8814-8DA2-435D-BC47-C0300D241615}"/>
    <cellStyle name="Comma 25 3 3" xfId="28771" xr:uid="{411E00ED-AD79-4A69-A0B5-2464670E5A90}"/>
    <cellStyle name="Comma 25 4" xfId="28772" xr:uid="{FF555F7F-0545-49C5-8017-52C0DEE6D825}"/>
    <cellStyle name="Comma 25 5" xfId="28773" xr:uid="{DC9D66DE-5603-4FAA-B7B2-823FE834313B}"/>
    <cellStyle name="Comma 25 5 2" xfId="28774" xr:uid="{3579AFC9-5745-408A-8EB4-8302ED0A129C}"/>
    <cellStyle name="Comma 25 6" xfId="28775" xr:uid="{2A7E4D0E-96AC-40FA-B5CB-66A99936CCBF}"/>
    <cellStyle name="Comma 25 7" xfId="28765" xr:uid="{0BF09077-31DB-4405-8075-8371FAF4C575}"/>
    <cellStyle name="Comma 26" xfId="5073" xr:uid="{00000000-0005-0000-0000-000019140000}"/>
    <cellStyle name="Comma 26 2" xfId="5074" xr:uid="{00000000-0005-0000-0000-00001A140000}"/>
    <cellStyle name="Comma 26 2 2" xfId="5075" xr:uid="{00000000-0005-0000-0000-00001B140000}"/>
    <cellStyle name="Comma 26 2 2 2" xfId="28778" xr:uid="{127822F4-AF3E-4172-B461-E11C08D146A8}"/>
    <cellStyle name="Comma 26 2 3" xfId="28777" xr:uid="{94452DAF-F901-4808-BDDF-986C3B4EE5B0}"/>
    <cellStyle name="Comma 26 3" xfId="5076" xr:uid="{00000000-0005-0000-0000-00001C140000}"/>
    <cellStyle name="Comma 26 3 2" xfId="28780" xr:uid="{9856C860-11E9-4EE1-B7C3-BBBBD3F18472}"/>
    <cellStyle name="Comma 26 3 2 2" xfId="28781" xr:uid="{621514EE-CA7B-44EF-97D4-E18C26EE4C1A}"/>
    <cellStyle name="Comma 26 3 3" xfId="28782" xr:uid="{0B75D114-F320-4D4F-A6D5-DAD797FAEE35}"/>
    <cellStyle name="Comma 26 3 4" xfId="28779" xr:uid="{643C7EDD-3A32-4FE9-9523-65BEC549AAC1}"/>
    <cellStyle name="Comma 26 4" xfId="5077" xr:uid="{00000000-0005-0000-0000-00001D140000}"/>
    <cellStyle name="Comma 26 4 2" xfId="28783" xr:uid="{39B78A58-BF19-4F2B-9663-2F11A840298B}"/>
    <cellStyle name="Comma 26 5" xfId="28784" xr:uid="{9F187BA2-039E-46B9-8961-A5CD32E49C52}"/>
    <cellStyle name="Comma 26 6" xfId="28785" xr:uid="{F581D88F-2ED3-450A-9A46-1D263AE57D11}"/>
    <cellStyle name="Comma 26 7" xfId="28776" xr:uid="{D1585377-CC7D-49AB-BAAC-364855B56007}"/>
    <cellStyle name="Comma 26_Sheet2" xfId="28786" xr:uid="{BEB06EB4-1AB7-43E2-B6AD-701AB989E777}"/>
    <cellStyle name="Comma 27" xfId="5078" xr:uid="{00000000-0005-0000-0000-00001E140000}"/>
    <cellStyle name="Comma 27 2" xfId="5079" xr:uid="{00000000-0005-0000-0000-00001F140000}"/>
    <cellStyle name="Comma 27 2 2" xfId="5080" xr:uid="{00000000-0005-0000-0000-000020140000}"/>
    <cellStyle name="Comma 27 2 3" xfId="28788" xr:uid="{7273E9E6-B94A-4758-A8E4-CB50E857163D}"/>
    <cellStyle name="Comma 27 3" xfId="5081" xr:uid="{00000000-0005-0000-0000-000021140000}"/>
    <cellStyle name="Comma 27 3 2" xfId="28790" xr:uid="{485525E3-ED93-4A75-8CD6-B5B95702ED1D}"/>
    <cellStyle name="Comma 27 3 2 2" xfId="28791" xr:uid="{7A4F318F-6160-4746-BADC-2C9A17159D20}"/>
    <cellStyle name="Comma 27 3 3" xfId="28792" xr:uid="{CC8B940F-3B55-4B8C-BC9F-0A452231B8E2}"/>
    <cellStyle name="Comma 27 3 4" xfId="28789" xr:uid="{6FC2CEE3-C0AB-42BB-AA65-B78F9CA85668}"/>
    <cellStyle name="Comma 27 4" xfId="5082" xr:uid="{00000000-0005-0000-0000-000022140000}"/>
    <cellStyle name="Comma 27 4 2" xfId="28793" xr:uid="{32612349-ECFD-483F-8F03-67BA9FD21BD8}"/>
    <cellStyle name="Comma 27 5" xfId="28794" xr:uid="{E2A924E1-3AF7-411B-906F-7077C9337F79}"/>
    <cellStyle name="Comma 27 6" xfId="28787" xr:uid="{62B5D55C-51D6-4532-A480-918749547CE1}"/>
    <cellStyle name="Comma 28" xfId="5083" xr:uid="{00000000-0005-0000-0000-000023140000}"/>
    <cellStyle name="Comma 28 2" xfId="5084" xr:uid="{00000000-0005-0000-0000-000024140000}"/>
    <cellStyle name="Comma 28 2 2" xfId="5085" xr:uid="{00000000-0005-0000-0000-000025140000}"/>
    <cellStyle name="Comma 28 2 2 2" xfId="28797" xr:uid="{A39C5C84-1C81-4D5A-85CC-8D73653BC825}"/>
    <cellStyle name="Comma 28 2 3" xfId="28796" xr:uid="{572F0801-C46A-4ED5-970A-BFF68375D6B1}"/>
    <cellStyle name="Comma 28 3" xfId="5086" xr:uid="{00000000-0005-0000-0000-000026140000}"/>
    <cellStyle name="Comma 28 3 2" xfId="28799" xr:uid="{34800F28-48E8-4864-A049-437D62E88A59}"/>
    <cellStyle name="Comma 28 3 2 2" xfId="28800" xr:uid="{D0AE51D3-A8B7-455F-B223-75BF9826969A}"/>
    <cellStyle name="Comma 28 3 3" xfId="28801" xr:uid="{5862D166-2C4A-4147-8AAB-D049D9F450F9}"/>
    <cellStyle name="Comma 28 3 4" xfId="28798" xr:uid="{12109C0F-73D7-46C3-810F-1A5970AAAB0F}"/>
    <cellStyle name="Comma 28 4" xfId="5087" xr:uid="{00000000-0005-0000-0000-000027140000}"/>
    <cellStyle name="Comma 28 4 2" xfId="28802" xr:uid="{D241914D-EA0A-4989-8985-A7FA45DB1902}"/>
    <cellStyle name="Comma 28 5" xfId="28803" xr:uid="{4B9568B4-AA9A-4F76-B5A9-449FCF56481C}"/>
    <cellStyle name="Comma 28 5 2" xfId="28804" xr:uid="{DCB41A2D-2830-43FC-A68E-B24111C00149}"/>
    <cellStyle name="Comma 28 5 2 2" xfId="28805" xr:uid="{9AEBAE02-E551-48F3-A725-B9CBBAE36C26}"/>
    <cellStyle name="Comma 28 5 3" xfId="28806" xr:uid="{29C73181-E21B-4624-A3A5-78D6D19D7AC0}"/>
    <cellStyle name="Comma 28 6" xfId="28807" xr:uid="{33B256FE-CB4F-41F8-9721-A0139EAD59CB}"/>
    <cellStyle name="Comma 28 7" xfId="28795" xr:uid="{C2DCADD2-1300-4F78-B22A-B6329E5FB399}"/>
    <cellStyle name="Comma 28_Sheet2" xfId="28808" xr:uid="{E0805E12-1624-45BE-BB22-A4A6FE4291E3}"/>
    <cellStyle name="Comma 29" xfId="5088" xr:uid="{00000000-0005-0000-0000-000028140000}"/>
    <cellStyle name="Comma 29 2" xfId="5089" xr:uid="{00000000-0005-0000-0000-000029140000}"/>
    <cellStyle name="Comma 29 2 2" xfId="5090" xr:uid="{00000000-0005-0000-0000-00002A140000}"/>
    <cellStyle name="Comma 29 2 2 2" xfId="28811" xr:uid="{B2BF013E-5369-4D5B-BB7B-894C66902DE5}"/>
    <cellStyle name="Comma 29 2 3" xfId="28810" xr:uid="{2FF9708E-5E18-4BC5-9434-0F7B7464E2DB}"/>
    <cellStyle name="Comma 29 3" xfId="5091" xr:uid="{00000000-0005-0000-0000-00002B140000}"/>
    <cellStyle name="Comma 29 3 2" xfId="28813" xr:uid="{062DE594-EED1-4995-AF05-579B47AB8D9D}"/>
    <cellStyle name="Comma 29 3 2 2" xfId="28814" xr:uid="{2E3E087A-DB91-43F9-A488-BFFE36373528}"/>
    <cellStyle name="Comma 29 3 3" xfId="28815" xr:uid="{040978B2-173E-4598-ADD1-8FB62C4138F9}"/>
    <cellStyle name="Comma 29 3 3 2" xfId="28816" xr:uid="{DDC4922E-BD52-439B-B72D-BE16FC911DCC}"/>
    <cellStyle name="Comma 29 3 4" xfId="28817" xr:uid="{D541405D-917D-4C48-9B69-71BA34F7649F}"/>
    <cellStyle name="Comma 29 3 5" xfId="28812" xr:uid="{98F1DCEB-EAB7-4D48-8D59-7D9DC06C1DEC}"/>
    <cellStyle name="Comma 29 4" xfId="5092" xr:uid="{00000000-0005-0000-0000-00002C140000}"/>
    <cellStyle name="Comma 29 4 2" xfId="28819" xr:uid="{2CB83FA3-A2B9-4B83-A9B3-23122401A4AC}"/>
    <cellStyle name="Comma 29 4 3" xfId="28818" xr:uid="{E5D37BB4-D735-47B8-8B3E-31F7DA8F02B9}"/>
    <cellStyle name="Comma 29 5" xfId="28820" xr:uid="{E972C629-6A93-42B6-85BE-24C6E30C91B0}"/>
    <cellStyle name="Comma 29 6" xfId="28809" xr:uid="{2D35122B-9C8E-45F5-918A-840164C02237}"/>
    <cellStyle name="Comma 3 10" xfId="5093" xr:uid="{00000000-0005-0000-0000-00002E140000}"/>
    <cellStyle name="Comma 3 10 2" xfId="5094" xr:uid="{00000000-0005-0000-0000-00002F140000}"/>
    <cellStyle name="Comma 3 10 3" xfId="5095" xr:uid="{00000000-0005-0000-0000-000030140000}"/>
    <cellStyle name="Comma 3 10 4" xfId="5096" xr:uid="{00000000-0005-0000-0000-000031140000}"/>
    <cellStyle name="Comma 3 10 5" xfId="28821" xr:uid="{EA14B87F-BD8D-4640-8430-F01F7C6195B5}"/>
    <cellStyle name="Comma 3 11" xfId="5097" xr:uid="{00000000-0005-0000-0000-000032140000}"/>
    <cellStyle name="Comma 3 11 2" xfId="5098" xr:uid="{00000000-0005-0000-0000-000033140000}"/>
    <cellStyle name="Comma 3 11 3" xfId="28822" xr:uid="{473DEF05-C3A9-4CEB-8FC0-067FBF81BEE1}"/>
    <cellStyle name="Comma 3 12" xfId="5099" xr:uid="{00000000-0005-0000-0000-000034140000}"/>
    <cellStyle name="Comma 3 12 2" xfId="5100" xr:uid="{00000000-0005-0000-0000-000035140000}"/>
    <cellStyle name="Comma 3 13" xfId="5101" xr:uid="{00000000-0005-0000-0000-000036140000}"/>
    <cellStyle name="Comma 3 13 2" xfId="5102" xr:uid="{00000000-0005-0000-0000-000037140000}"/>
    <cellStyle name="Comma 3 14" xfId="5103" xr:uid="{00000000-0005-0000-0000-000038140000}"/>
    <cellStyle name="Comma 3 14 2" xfId="5104" xr:uid="{00000000-0005-0000-0000-000039140000}"/>
    <cellStyle name="Comma 3 15" xfId="5105" xr:uid="{00000000-0005-0000-0000-00003A140000}"/>
    <cellStyle name="Comma 3 15 2" xfId="5106" xr:uid="{00000000-0005-0000-0000-00003B140000}"/>
    <cellStyle name="Comma 3 16" xfId="5107" xr:uid="{00000000-0005-0000-0000-00003C140000}"/>
    <cellStyle name="Comma 3 16 2" xfId="5108" xr:uid="{00000000-0005-0000-0000-00003D140000}"/>
    <cellStyle name="Comma 3 17" xfId="5109" xr:uid="{00000000-0005-0000-0000-00003E140000}"/>
    <cellStyle name="Comma 3 17 2" xfId="5110" xr:uid="{00000000-0005-0000-0000-00003F140000}"/>
    <cellStyle name="Comma 3 18" xfId="5111" xr:uid="{00000000-0005-0000-0000-000040140000}"/>
    <cellStyle name="Comma 3 18 2" xfId="5112" xr:uid="{00000000-0005-0000-0000-000041140000}"/>
    <cellStyle name="Comma 3 19" xfId="5113" xr:uid="{00000000-0005-0000-0000-000042140000}"/>
    <cellStyle name="Comma 3 19 2" xfId="5114" xr:uid="{00000000-0005-0000-0000-000043140000}"/>
    <cellStyle name="Comma 3 2" xfId="5115" xr:uid="{00000000-0005-0000-0000-000044140000}"/>
    <cellStyle name="Comma 3 2 2" xfId="5116" xr:uid="{00000000-0005-0000-0000-000045140000}"/>
    <cellStyle name="Comma 3 2 2 2" xfId="5117" xr:uid="{00000000-0005-0000-0000-000046140000}"/>
    <cellStyle name="Comma 3 2 2 2 2" xfId="5118" xr:uid="{00000000-0005-0000-0000-000047140000}"/>
    <cellStyle name="Comma 3 2 2 2 3" xfId="28824" xr:uid="{EDD72CED-04B6-4996-8EEE-07CAE053DB64}"/>
    <cellStyle name="Comma 3 2 2 3" xfId="5119" xr:uid="{00000000-0005-0000-0000-000048140000}"/>
    <cellStyle name="Comma 3 2 2 3 2" xfId="5120" xr:uid="{00000000-0005-0000-0000-000049140000}"/>
    <cellStyle name="Comma 3 2 2 3 3" xfId="28825" xr:uid="{2B91B6F6-7B5A-4372-A3B9-063AF9E2F11D}"/>
    <cellStyle name="Comma 3 2 2 4" xfId="28823" xr:uid="{96B997D5-E446-482E-89A2-BE67D342CCD9}"/>
    <cellStyle name="Comma 3 2 3" xfId="5121" xr:uid="{00000000-0005-0000-0000-00004A140000}"/>
    <cellStyle name="Comma 3 2 3 2" xfId="5122" xr:uid="{00000000-0005-0000-0000-00004B140000}"/>
    <cellStyle name="Comma 3 2 3 3" xfId="28826" xr:uid="{22E7E0A2-FE1C-4B9D-8168-D389844BC8FC}"/>
    <cellStyle name="Comma 3 2 4" xfId="5123" xr:uid="{00000000-0005-0000-0000-00004C140000}"/>
    <cellStyle name="Comma 3 2 4 2" xfId="28827" xr:uid="{1A149F37-D31C-4AFA-A1BC-DA71ACDB298E}"/>
    <cellStyle name="Comma 3 2 5" xfId="5124" xr:uid="{00000000-0005-0000-0000-00004D140000}"/>
    <cellStyle name="Comma 3 2 5 2" xfId="5125" xr:uid="{00000000-0005-0000-0000-00004E140000}"/>
    <cellStyle name="Comma 3 2 5 2 2" xfId="5126" xr:uid="{00000000-0005-0000-0000-00004F140000}"/>
    <cellStyle name="Comma 3 2 5 2 2 2" xfId="5127" xr:uid="{00000000-0005-0000-0000-000050140000}"/>
    <cellStyle name="Comma 3 2 5 2 2 3" xfId="5128" xr:uid="{00000000-0005-0000-0000-000051140000}"/>
    <cellStyle name="Comma 3 2 5 2 2 4" xfId="5129" xr:uid="{00000000-0005-0000-0000-000052140000}"/>
    <cellStyle name="Comma 3 2 5 2 3" xfId="5130" xr:uid="{00000000-0005-0000-0000-000053140000}"/>
    <cellStyle name="Comma 3 2 5 2 4" xfId="5131" xr:uid="{00000000-0005-0000-0000-000054140000}"/>
    <cellStyle name="Comma 3 2 5 2 5" xfId="5132" xr:uid="{00000000-0005-0000-0000-000055140000}"/>
    <cellStyle name="Comma 3 2 5 3" xfId="5133" xr:uid="{00000000-0005-0000-0000-000056140000}"/>
    <cellStyle name="Comma 3 2 5 3 2" xfId="5134" xr:uid="{00000000-0005-0000-0000-000057140000}"/>
    <cellStyle name="Comma 3 2 5 3 3" xfId="5135" xr:uid="{00000000-0005-0000-0000-000058140000}"/>
    <cellStyle name="Comma 3 2 5 3 4" xfId="5136" xr:uid="{00000000-0005-0000-0000-000059140000}"/>
    <cellStyle name="Comma 3 2 5 4" xfId="5137" xr:uid="{00000000-0005-0000-0000-00005A140000}"/>
    <cellStyle name="Comma 3 2 5 5" xfId="5138" xr:uid="{00000000-0005-0000-0000-00005B140000}"/>
    <cellStyle name="Comma 3 2 5 6" xfId="5139" xr:uid="{00000000-0005-0000-0000-00005C140000}"/>
    <cellStyle name="Comma 3 2 6" xfId="5140" xr:uid="{00000000-0005-0000-0000-00005D140000}"/>
    <cellStyle name="Comma 3 2_Degas HFTO" xfId="28828" xr:uid="{A44E81FB-709B-44F5-B3EC-A3D29EA7A285}"/>
    <cellStyle name="Comma 3 20" xfId="5141" xr:uid="{00000000-0005-0000-0000-00005E140000}"/>
    <cellStyle name="Comma 3 20 2" xfId="5142" xr:uid="{00000000-0005-0000-0000-00005F140000}"/>
    <cellStyle name="Comma 3 21" xfId="5143" xr:uid="{00000000-0005-0000-0000-000060140000}"/>
    <cellStyle name="Comma 3 21 2" xfId="5144" xr:uid="{00000000-0005-0000-0000-000061140000}"/>
    <cellStyle name="Comma 3 22" xfId="5145" xr:uid="{00000000-0005-0000-0000-000062140000}"/>
    <cellStyle name="Comma 3 22 2" xfId="5146" xr:uid="{00000000-0005-0000-0000-000063140000}"/>
    <cellStyle name="Comma 3 23" xfId="5147" xr:uid="{00000000-0005-0000-0000-000064140000}"/>
    <cellStyle name="Comma 3 23 2" xfId="5148" xr:uid="{00000000-0005-0000-0000-000065140000}"/>
    <cellStyle name="Comma 3 24" xfId="5149" xr:uid="{00000000-0005-0000-0000-000066140000}"/>
    <cellStyle name="Comma 3 24 2" xfId="5150" xr:uid="{00000000-0005-0000-0000-000067140000}"/>
    <cellStyle name="Comma 3 25" xfId="5151" xr:uid="{00000000-0005-0000-0000-000068140000}"/>
    <cellStyle name="Comma 3 25 2" xfId="5152" xr:uid="{00000000-0005-0000-0000-000069140000}"/>
    <cellStyle name="Comma 3 26" xfId="5153" xr:uid="{00000000-0005-0000-0000-00006A140000}"/>
    <cellStyle name="Comma 3 26 2" xfId="5154" xr:uid="{00000000-0005-0000-0000-00006B140000}"/>
    <cellStyle name="Comma 3 27" xfId="5155" xr:uid="{00000000-0005-0000-0000-00006C140000}"/>
    <cellStyle name="Comma 3 27 2" xfId="5156" xr:uid="{00000000-0005-0000-0000-00006D140000}"/>
    <cellStyle name="Comma 3 28" xfId="5157" xr:uid="{00000000-0005-0000-0000-00006E140000}"/>
    <cellStyle name="Comma 3 28 2" xfId="5158" xr:uid="{00000000-0005-0000-0000-00006F140000}"/>
    <cellStyle name="Comma 3 29" xfId="5159" xr:uid="{00000000-0005-0000-0000-000070140000}"/>
    <cellStyle name="Comma 3 29 2" xfId="5160" xr:uid="{00000000-0005-0000-0000-000071140000}"/>
    <cellStyle name="Comma 3 3" xfId="5161" xr:uid="{00000000-0005-0000-0000-000072140000}"/>
    <cellStyle name="Comma 3 3 2" xfId="5162" xr:uid="{00000000-0005-0000-0000-000073140000}"/>
    <cellStyle name="Comma 3 3 2 2" xfId="28830" xr:uid="{CCC191DD-14DC-483D-A894-B87AF543DA43}"/>
    <cellStyle name="Comma 3 3 2 3" xfId="28829" xr:uid="{B8A85C90-1FA1-4973-831E-F95AC4E0262B}"/>
    <cellStyle name="Comma 3 3 3" xfId="5163" xr:uid="{00000000-0005-0000-0000-000074140000}"/>
    <cellStyle name="Comma 3 3 3 2" xfId="28831" xr:uid="{97410BB2-BC55-4ED4-AF76-F00FA805C369}"/>
    <cellStyle name="Comma 3 3 4" xfId="5164" xr:uid="{00000000-0005-0000-0000-000075140000}"/>
    <cellStyle name="Comma 3 3 4 2" xfId="28832" xr:uid="{C1C34097-FCF3-480E-8281-A591BA390600}"/>
    <cellStyle name="Comma 3 30" xfId="5165" xr:uid="{00000000-0005-0000-0000-000076140000}"/>
    <cellStyle name="Comma 3 30 2" xfId="5166" xr:uid="{00000000-0005-0000-0000-000077140000}"/>
    <cellStyle name="Comma 3 31" xfId="5167" xr:uid="{00000000-0005-0000-0000-000078140000}"/>
    <cellStyle name="Comma 3 31 2" xfId="5168" xr:uid="{00000000-0005-0000-0000-000079140000}"/>
    <cellStyle name="Comma 3 32" xfId="5169" xr:uid="{00000000-0005-0000-0000-00007A140000}"/>
    <cellStyle name="Comma 3 32 2" xfId="5170" xr:uid="{00000000-0005-0000-0000-00007B140000}"/>
    <cellStyle name="Comma 3 33" xfId="5171" xr:uid="{00000000-0005-0000-0000-00007C140000}"/>
    <cellStyle name="Comma 3 33 2" xfId="5172" xr:uid="{00000000-0005-0000-0000-00007D140000}"/>
    <cellStyle name="Comma 3 34" xfId="5173" xr:uid="{00000000-0005-0000-0000-00007E140000}"/>
    <cellStyle name="Comma 3 34 2" xfId="5174" xr:uid="{00000000-0005-0000-0000-00007F140000}"/>
    <cellStyle name="Comma 3 35" xfId="5175" xr:uid="{00000000-0005-0000-0000-000080140000}"/>
    <cellStyle name="Comma 3 35 2" xfId="5176" xr:uid="{00000000-0005-0000-0000-000081140000}"/>
    <cellStyle name="Comma 3 36" xfId="5177" xr:uid="{00000000-0005-0000-0000-000082140000}"/>
    <cellStyle name="Comma 3 36 2" xfId="5178" xr:uid="{00000000-0005-0000-0000-000083140000}"/>
    <cellStyle name="Comma 3 37" xfId="5179" xr:uid="{00000000-0005-0000-0000-000084140000}"/>
    <cellStyle name="Comma 3 37 2" xfId="5180" xr:uid="{00000000-0005-0000-0000-000085140000}"/>
    <cellStyle name="Comma 3 38" xfId="5181" xr:uid="{00000000-0005-0000-0000-000086140000}"/>
    <cellStyle name="Comma 3 38 2" xfId="5182" xr:uid="{00000000-0005-0000-0000-000087140000}"/>
    <cellStyle name="Comma 3 39" xfId="5183" xr:uid="{00000000-0005-0000-0000-000088140000}"/>
    <cellStyle name="Comma 3 39 2" xfId="5184" xr:uid="{00000000-0005-0000-0000-000089140000}"/>
    <cellStyle name="Comma 3 4" xfId="5185" xr:uid="{00000000-0005-0000-0000-00008A140000}"/>
    <cellStyle name="Comma 3 4 2" xfId="5186" xr:uid="{00000000-0005-0000-0000-00008B140000}"/>
    <cellStyle name="Comma 3 4 2 2" xfId="28834" xr:uid="{C7243660-907C-498E-8B62-7EBA3B51E902}"/>
    <cellStyle name="Comma 3 4 3" xfId="5187" xr:uid="{00000000-0005-0000-0000-00008C140000}"/>
    <cellStyle name="Comma 3 4 3 2" xfId="28836" xr:uid="{0D12F4BB-A4DD-43E9-B82B-860A9F88F7F3}"/>
    <cellStyle name="Comma 3 4 3 2 2" xfId="28837" xr:uid="{56EBC819-D9DF-41DC-B2EE-E8E46B22451B}"/>
    <cellStyle name="Comma 3 4 3 3" xfId="28838" xr:uid="{BE1E2ED6-F4D2-4EE1-86DA-464B19A9DFE4}"/>
    <cellStyle name="Comma 3 4 3 4" xfId="28835" xr:uid="{043848C3-12DC-45AF-A329-663BC58AC23B}"/>
    <cellStyle name="Comma 3 4 4" xfId="28839" xr:uid="{3C6E8060-0D20-466C-B76E-B320E7756C87}"/>
    <cellStyle name="Comma 3 4 5" xfId="28833" xr:uid="{9B842B1D-D001-42EC-AC14-DCE9D558B064}"/>
    <cellStyle name="Comma 3 40" xfId="5188" xr:uid="{00000000-0005-0000-0000-00008D140000}"/>
    <cellStyle name="Comma 3 40 2" xfId="5189" xr:uid="{00000000-0005-0000-0000-00008E140000}"/>
    <cellStyle name="Comma 3 41" xfId="5190" xr:uid="{00000000-0005-0000-0000-00008F140000}"/>
    <cellStyle name="Comma 3 41 2" xfId="5191" xr:uid="{00000000-0005-0000-0000-000090140000}"/>
    <cellStyle name="Comma 3 42" xfId="5192" xr:uid="{00000000-0005-0000-0000-000091140000}"/>
    <cellStyle name="Comma 3 42 2" xfId="5193" xr:uid="{00000000-0005-0000-0000-000092140000}"/>
    <cellStyle name="Comma 3 43" xfId="5194" xr:uid="{00000000-0005-0000-0000-000093140000}"/>
    <cellStyle name="Comma 3 43 2" xfId="5195" xr:uid="{00000000-0005-0000-0000-000094140000}"/>
    <cellStyle name="Comma 3 44" xfId="5196" xr:uid="{00000000-0005-0000-0000-000095140000}"/>
    <cellStyle name="Comma 3 44 2" xfId="5197" xr:uid="{00000000-0005-0000-0000-000096140000}"/>
    <cellStyle name="Comma 3 45" xfId="5198" xr:uid="{00000000-0005-0000-0000-000097140000}"/>
    <cellStyle name="Comma 3 45 2" xfId="5199" xr:uid="{00000000-0005-0000-0000-000098140000}"/>
    <cellStyle name="Comma 3 46" xfId="5200" xr:uid="{00000000-0005-0000-0000-000099140000}"/>
    <cellStyle name="Comma 3 46 2" xfId="5201" xr:uid="{00000000-0005-0000-0000-00009A140000}"/>
    <cellStyle name="Comma 3 47" xfId="5202" xr:uid="{00000000-0005-0000-0000-00009B140000}"/>
    <cellStyle name="Comma 3 47 2" xfId="5203" xr:uid="{00000000-0005-0000-0000-00009C140000}"/>
    <cellStyle name="Comma 3 48" xfId="5204" xr:uid="{00000000-0005-0000-0000-00009D140000}"/>
    <cellStyle name="Comma 3 48 2" xfId="5205" xr:uid="{00000000-0005-0000-0000-00009E140000}"/>
    <cellStyle name="Comma 3 49" xfId="5206" xr:uid="{00000000-0005-0000-0000-00009F140000}"/>
    <cellStyle name="Comma 3 49 2" xfId="5207" xr:uid="{00000000-0005-0000-0000-0000A0140000}"/>
    <cellStyle name="Comma 3 5" xfId="5208" xr:uid="{00000000-0005-0000-0000-0000A1140000}"/>
    <cellStyle name="Comma 3 5 2" xfId="5209" xr:uid="{00000000-0005-0000-0000-0000A2140000}"/>
    <cellStyle name="Comma 3 5 3" xfId="5210" xr:uid="{00000000-0005-0000-0000-0000A3140000}"/>
    <cellStyle name="Comma 3 5 4" xfId="28840" xr:uid="{D81085BC-7CDD-4075-AF81-1020594C727C}"/>
    <cellStyle name="Comma 3 50" xfId="5211" xr:uid="{00000000-0005-0000-0000-0000A4140000}"/>
    <cellStyle name="Comma 3 50 2" xfId="5212" xr:uid="{00000000-0005-0000-0000-0000A5140000}"/>
    <cellStyle name="Comma 3 51" xfId="5213" xr:uid="{00000000-0005-0000-0000-0000A6140000}"/>
    <cellStyle name="Comma 3 51 2" xfId="5214" xr:uid="{00000000-0005-0000-0000-0000A7140000}"/>
    <cellStyle name="Comma 3 51 2 2" xfId="5215" xr:uid="{00000000-0005-0000-0000-0000A8140000}"/>
    <cellStyle name="Comma 3 52" xfId="5216" xr:uid="{00000000-0005-0000-0000-0000A9140000}"/>
    <cellStyle name="Comma 3 52 2" xfId="5217" xr:uid="{00000000-0005-0000-0000-0000AA140000}"/>
    <cellStyle name="Comma 3 52 2 2" xfId="5218" xr:uid="{00000000-0005-0000-0000-0000AB140000}"/>
    <cellStyle name="Comma 3 52 2 2 2" xfId="5219" xr:uid="{00000000-0005-0000-0000-0000AC140000}"/>
    <cellStyle name="Comma 3 52 2 2 2 2" xfId="5220" xr:uid="{00000000-0005-0000-0000-0000AD140000}"/>
    <cellStyle name="Comma 3 52 2 2 2 3" xfId="5221" xr:uid="{00000000-0005-0000-0000-0000AE140000}"/>
    <cellStyle name="Comma 3 52 2 2 2 4" xfId="5222" xr:uid="{00000000-0005-0000-0000-0000AF140000}"/>
    <cellStyle name="Comma 3 52 2 2 3" xfId="5223" xr:uid="{00000000-0005-0000-0000-0000B0140000}"/>
    <cellStyle name="Comma 3 52 2 2 4" xfId="5224" xr:uid="{00000000-0005-0000-0000-0000B1140000}"/>
    <cellStyle name="Comma 3 52 2 2 5" xfId="5225" xr:uid="{00000000-0005-0000-0000-0000B2140000}"/>
    <cellStyle name="Comma 3 52 2 3" xfId="5226" xr:uid="{00000000-0005-0000-0000-0000B3140000}"/>
    <cellStyle name="Comma 3 52 2 4" xfId="5227" xr:uid="{00000000-0005-0000-0000-0000B4140000}"/>
    <cellStyle name="Comma 3 52 2 4 2" xfId="5228" xr:uid="{00000000-0005-0000-0000-0000B5140000}"/>
    <cellStyle name="Comma 3 52 2 4 3" xfId="5229" xr:uid="{00000000-0005-0000-0000-0000B6140000}"/>
    <cellStyle name="Comma 3 52 2 4 4" xfId="5230" xr:uid="{00000000-0005-0000-0000-0000B7140000}"/>
    <cellStyle name="Comma 3 52 2 5" xfId="5231" xr:uid="{00000000-0005-0000-0000-0000B8140000}"/>
    <cellStyle name="Comma 3 52 2 6" xfId="5232" xr:uid="{00000000-0005-0000-0000-0000B9140000}"/>
    <cellStyle name="Comma 3 52 2 7" xfId="5233" xr:uid="{00000000-0005-0000-0000-0000BA140000}"/>
    <cellStyle name="Comma 3 53" xfId="5234" xr:uid="{00000000-0005-0000-0000-0000BB140000}"/>
    <cellStyle name="Comma 3 53 2" xfId="5235" xr:uid="{00000000-0005-0000-0000-0000BC140000}"/>
    <cellStyle name="Comma 3 54" xfId="5236" xr:uid="{00000000-0005-0000-0000-0000BD140000}"/>
    <cellStyle name="Comma 3 54 2" xfId="5237" xr:uid="{00000000-0005-0000-0000-0000BE140000}"/>
    <cellStyle name="Comma 3 55" xfId="5238" xr:uid="{00000000-0005-0000-0000-0000BF140000}"/>
    <cellStyle name="Comma 3 55 2" xfId="5239" xr:uid="{00000000-0005-0000-0000-0000C0140000}"/>
    <cellStyle name="Comma 3 56" xfId="5240" xr:uid="{00000000-0005-0000-0000-0000C1140000}"/>
    <cellStyle name="Comma 3 56 2" xfId="5241" xr:uid="{00000000-0005-0000-0000-0000C2140000}"/>
    <cellStyle name="Comma 3 57" xfId="5242" xr:uid="{00000000-0005-0000-0000-0000C3140000}"/>
    <cellStyle name="Comma 3 57 2" xfId="5243" xr:uid="{00000000-0005-0000-0000-0000C4140000}"/>
    <cellStyle name="Comma 3 58" xfId="5244" xr:uid="{00000000-0005-0000-0000-0000C5140000}"/>
    <cellStyle name="Comma 3 58 2" xfId="5245" xr:uid="{00000000-0005-0000-0000-0000C6140000}"/>
    <cellStyle name="Comma 3 59" xfId="5246" xr:uid="{00000000-0005-0000-0000-0000C7140000}"/>
    <cellStyle name="Comma 3 59 2" xfId="5247" xr:uid="{00000000-0005-0000-0000-0000C8140000}"/>
    <cellStyle name="Comma 3 6" xfId="5248" xr:uid="{00000000-0005-0000-0000-0000C9140000}"/>
    <cellStyle name="Comma 3 6 2" xfId="5249" xr:uid="{00000000-0005-0000-0000-0000CA140000}"/>
    <cellStyle name="Comma 3 6 3" xfId="5250" xr:uid="{00000000-0005-0000-0000-0000CB140000}"/>
    <cellStyle name="Comma 3 6 4" xfId="28841" xr:uid="{A133B92F-5492-46D0-8726-037D49CB04D5}"/>
    <cellStyle name="Comma 3 60" xfId="5251" xr:uid="{00000000-0005-0000-0000-0000CC140000}"/>
    <cellStyle name="Comma 3 60 2" xfId="5252" xr:uid="{00000000-0005-0000-0000-0000CD140000}"/>
    <cellStyle name="Comma 3 61" xfId="5253" xr:uid="{00000000-0005-0000-0000-0000CE140000}"/>
    <cellStyle name="Comma 3 61 2" xfId="5254" xr:uid="{00000000-0005-0000-0000-0000CF140000}"/>
    <cellStyle name="Comma 3 62" xfId="5255" xr:uid="{00000000-0005-0000-0000-0000D0140000}"/>
    <cellStyle name="Comma 3 62 2" xfId="5256" xr:uid="{00000000-0005-0000-0000-0000D1140000}"/>
    <cellStyle name="Comma 3 63" xfId="5257" xr:uid="{00000000-0005-0000-0000-0000D2140000}"/>
    <cellStyle name="Comma 3 63 2" xfId="5258" xr:uid="{00000000-0005-0000-0000-0000D3140000}"/>
    <cellStyle name="Comma 3 64" xfId="5259" xr:uid="{00000000-0005-0000-0000-0000D4140000}"/>
    <cellStyle name="Comma 3 64 2" xfId="5260" xr:uid="{00000000-0005-0000-0000-0000D5140000}"/>
    <cellStyle name="Comma 3 65" xfId="5261" xr:uid="{00000000-0005-0000-0000-0000D6140000}"/>
    <cellStyle name="Comma 3 65 2" xfId="5262" xr:uid="{00000000-0005-0000-0000-0000D7140000}"/>
    <cellStyle name="Comma 3 66" xfId="5263" xr:uid="{00000000-0005-0000-0000-0000D8140000}"/>
    <cellStyle name="Comma 3 66 2" xfId="5264" xr:uid="{00000000-0005-0000-0000-0000D9140000}"/>
    <cellStyle name="Comma 3 67" xfId="5265" xr:uid="{00000000-0005-0000-0000-0000DA140000}"/>
    <cellStyle name="Comma 3 67 2" xfId="5266" xr:uid="{00000000-0005-0000-0000-0000DB140000}"/>
    <cellStyle name="Comma 3 68" xfId="5267" xr:uid="{00000000-0005-0000-0000-0000DC140000}"/>
    <cellStyle name="Comma 3 68 2" xfId="5268" xr:uid="{00000000-0005-0000-0000-0000DD140000}"/>
    <cellStyle name="Comma 3 69" xfId="5269" xr:uid="{00000000-0005-0000-0000-0000DE140000}"/>
    <cellStyle name="Comma 3 69 2" xfId="5270" xr:uid="{00000000-0005-0000-0000-0000DF140000}"/>
    <cellStyle name="Comma 3 7" xfId="5271" xr:uid="{00000000-0005-0000-0000-0000E0140000}"/>
    <cellStyle name="Comma 3 7 2" xfId="5272" xr:uid="{00000000-0005-0000-0000-0000E1140000}"/>
    <cellStyle name="Comma 3 7 3" xfId="5273" xr:uid="{00000000-0005-0000-0000-0000E2140000}"/>
    <cellStyle name="Comma 3 7 4" xfId="5274" xr:uid="{00000000-0005-0000-0000-0000E3140000}"/>
    <cellStyle name="Comma 3 7 5" xfId="28842" xr:uid="{A30FA02E-4E21-4385-876B-4EEE750AEF38}"/>
    <cellStyle name="Comma 3 70" xfId="5275" xr:uid="{00000000-0005-0000-0000-0000E4140000}"/>
    <cellStyle name="Comma 3 70 2" xfId="5276" xr:uid="{00000000-0005-0000-0000-0000E5140000}"/>
    <cellStyle name="Comma 3 71" xfId="5277" xr:uid="{00000000-0005-0000-0000-0000E6140000}"/>
    <cellStyle name="Comma 3 71 2" xfId="5278" xr:uid="{00000000-0005-0000-0000-0000E7140000}"/>
    <cellStyle name="Comma 3 72" xfId="5279" xr:uid="{00000000-0005-0000-0000-0000E8140000}"/>
    <cellStyle name="Comma 3 72 2" xfId="5280" xr:uid="{00000000-0005-0000-0000-0000E9140000}"/>
    <cellStyle name="Comma 3 73" xfId="5281" xr:uid="{00000000-0005-0000-0000-0000EA140000}"/>
    <cellStyle name="Comma 3 73 2" xfId="5282" xr:uid="{00000000-0005-0000-0000-0000EB140000}"/>
    <cellStyle name="Comma 3 74" xfId="5283" xr:uid="{00000000-0005-0000-0000-0000EC140000}"/>
    <cellStyle name="Comma 3 74 2" xfId="5284" xr:uid="{00000000-0005-0000-0000-0000ED140000}"/>
    <cellStyle name="Comma 3 75" xfId="5285" xr:uid="{00000000-0005-0000-0000-0000EE140000}"/>
    <cellStyle name="Comma 3 75 2" xfId="5286" xr:uid="{00000000-0005-0000-0000-0000EF140000}"/>
    <cellStyle name="Comma 3 76" xfId="5287" xr:uid="{00000000-0005-0000-0000-0000F0140000}"/>
    <cellStyle name="Comma 3 76 2" xfId="5288" xr:uid="{00000000-0005-0000-0000-0000F1140000}"/>
    <cellStyle name="Comma 3 77" xfId="5289" xr:uid="{00000000-0005-0000-0000-0000F2140000}"/>
    <cellStyle name="Comma 3 77 2" xfId="5290" xr:uid="{00000000-0005-0000-0000-0000F3140000}"/>
    <cellStyle name="Comma 3 78" xfId="5291" xr:uid="{00000000-0005-0000-0000-0000F4140000}"/>
    <cellStyle name="Comma 3 78 2" xfId="5292" xr:uid="{00000000-0005-0000-0000-0000F5140000}"/>
    <cellStyle name="Comma 3 79" xfId="5293" xr:uid="{00000000-0005-0000-0000-0000F6140000}"/>
    <cellStyle name="Comma 3 79 2" xfId="5294" xr:uid="{00000000-0005-0000-0000-0000F7140000}"/>
    <cellStyle name="Comma 3 8" xfId="5295" xr:uid="{00000000-0005-0000-0000-0000F8140000}"/>
    <cellStyle name="Comma 3 8 2" xfId="5296" xr:uid="{00000000-0005-0000-0000-0000F9140000}"/>
    <cellStyle name="Comma 3 8 3" xfId="5297" xr:uid="{00000000-0005-0000-0000-0000FA140000}"/>
    <cellStyle name="Comma 3 8 4" xfId="5298" xr:uid="{00000000-0005-0000-0000-0000FB140000}"/>
    <cellStyle name="Comma 3 8 5" xfId="28843" xr:uid="{1E9C1A1A-90BA-48D5-AADC-DE5824B803DB}"/>
    <cellStyle name="Comma 3 80" xfId="5299" xr:uid="{00000000-0005-0000-0000-0000FC140000}"/>
    <cellStyle name="Comma 3 80 2" xfId="5300" xr:uid="{00000000-0005-0000-0000-0000FD140000}"/>
    <cellStyle name="Comma 3 81" xfId="5301" xr:uid="{00000000-0005-0000-0000-0000FE140000}"/>
    <cellStyle name="Comma 3 81 2" xfId="5302" xr:uid="{00000000-0005-0000-0000-0000FF140000}"/>
    <cellStyle name="Comma 3 82" xfId="5303" xr:uid="{00000000-0005-0000-0000-000000150000}"/>
    <cellStyle name="Comma 3 82 2" xfId="5304" xr:uid="{00000000-0005-0000-0000-000001150000}"/>
    <cellStyle name="Comma 3 83" xfId="5305" xr:uid="{00000000-0005-0000-0000-000002150000}"/>
    <cellStyle name="Comma 3 84" xfId="5306" xr:uid="{00000000-0005-0000-0000-000003150000}"/>
    <cellStyle name="Comma 3 9" xfId="5307" xr:uid="{00000000-0005-0000-0000-000004150000}"/>
    <cellStyle name="Comma 3 9 2" xfId="5308" xr:uid="{00000000-0005-0000-0000-000005150000}"/>
    <cellStyle name="Comma 3 9 2 2" xfId="5309" xr:uid="{00000000-0005-0000-0000-000006150000}"/>
    <cellStyle name="Comma 3 9 2 3" xfId="28845" xr:uid="{14000134-CB78-43B4-A8D4-907D2AB89088}"/>
    <cellStyle name="Comma 3 9 3" xfId="28844" xr:uid="{AF306B30-322F-43F0-8406-7C9512ED3011}"/>
    <cellStyle name="Comma 3*" xfId="28846" xr:uid="{2998D5AF-6711-4F56-BDFA-C4DC169CDCE8}"/>
    <cellStyle name="Comma 3_CONFIGURATION" xfId="28847" xr:uid="{1068D556-1F8C-4533-A377-027882CC66FF}"/>
    <cellStyle name="Comma 30" xfId="5310" xr:uid="{00000000-0005-0000-0000-000007150000}"/>
    <cellStyle name="Comma 30 2" xfId="5311" xr:uid="{00000000-0005-0000-0000-000008150000}"/>
    <cellStyle name="Comma 30 2 2" xfId="28850" xr:uid="{0C4952CE-9E04-4949-8E94-557BBACEB127}"/>
    <cellStyle name="Comma 30 2 3" xfId="28849" xr:uid="{9C8D6882-551A-4DB9-AF1E-A1CA912E36EE}"/>
    <cellStyle name="Comma 30 3" xfId="28851" xr:uid="{6CFCE599-ECF7-4A49-987D-32CA4275D31C}"/>
    <cellStyle name="Comma 30 4" xfId="28848" xr:uid="{4B150E9B-F74E-4DA6-9892-2D412528BD89}"/>
    <cellStyle name="Comma 31" xfId="5312" xr:uid="{00000000-0005-0000-0000-000009150000}"/>
    <cellStyle name="Comma 31 2" xfId="5313" xr:uid="{00000000-0005-0000-0000-00000A150000}"/>
    <cellStyle name="Comma 31 2 2" xfId="5314" xr:uid="{00000000-0005-0000-0000-00000B150000}"/>
    <cellStyle name="Comma 31 2 2 2" xfId="28854" xr:uid="{E77E3436-1138-45B4-99A9-5A3AB0C88AF2}"/>
    <cellStyle name="Comma 31 2 3" xfId="28853" xr:uid="{CAC86719-2AFD-42AE-B749-CA261F6C501B}"/>
    <cellStyle name="Comma 31 3" xfId="5315" xr:uid="{00000000-0005-0000-0000-00000C150000}"/>
    <cellStyle name="Comma 31 3 2" xfId="28855" xr:uid="{1464FA70-4050-4473-9182-BD7A35D1C9B8}"/>
    <cellStyle name="Comma 31 4" xfId="28852" xr:uid="{3F223C11-67B3-4FFF-957B-95FB8E47C1D4}"/>
    <cellStyle name="Comma 32" xfId="5316" xr:uid="{00000000-0005-0000-0000-00000D150000}"/>
    <cellStyle name="Comma 32 2" xfId="5317" xr:uid="{00000000-0005-0000-0000-00000E150000}"/>
    <cellStyle name="Comma 32 2 2" xfId="28858" xr:uid="{A6536E70-C6EC-427E-8967-7AF365682DE7}"/>
    <cellStyle name="Comma 32 2 2 2" xfId="28859" xr:uid="{7389CA41-A037-4A84-BBE4-17EF4EC3F0E2}"/>
    <cellStyle name="Comma 32 2 3" xfId="28860" xr:uid="{D8451CB3-794B-4411-B10A-2125039B5E8E}"/>
    <cellStyle name="Comma 32 2 4" xfId="28861" xr:uid="{00F5F6A1-34AE-41B7-A0A3-60B3EDCAE90B}"/>
    <cellStyle name="Comma 32 2 5" xfId="28857" xr:uid="{B9379C48-0A39-40A7-877E-72365706327F}"/>
    <cellStyle name="Comma 32 3" xfId="28862" xr:uid="{6A067920-33E9-40A2-A876-C51BCC378DA5}"/>
    <cellStyle name="Comma 32 3 2" xfId="28863" xr:uid="{0B369983-4D81-4956-A854-F5BD9C914214}"/>
    <cellStyle name="Comma 32 4" xfId="28856" xr:uid="{6E93E4A4-4F01-4A76-B043-6EB9099C7648}"/>
    <cellStyle name="Comma 32_Sheet2" xfId="28864" xr:uid="{A6142E4E-8E7A-4C8B-A150-26607D81C472}"/>
    <cellStyle name="Comma 33" xfId="5318" xr:uid="{00000000-0005-0000-0000-00000F150000}"/>
    <cellStyle name="Comma 33 2" xfId="5319" xr:uid="{00000000-0005-0000-0000-000010150000}"/>
    <cellStyle name="Comma 33 2 2" xfId="28867" xr:uid="{30C3FFE9-B3F2-4F03-AD7F-9C5863C3F11E}"/>
    <cellStyle name="Comma 33 2 2 2" xfId="28868" xr:uid="{08FCF3EE-F362-459F-88AC-546031627C4D}"/>
    <cellStyle name="Comma 33 2 3" xfId="28869" xr:uid="{02AC8188-166B-4FEC-88D3-166AD01533D3}"/>
    <cellStyle name="Comma 33 2 4" xfId="28870" xr:uid="{5F88741F-DE35-4E0A-A3E4-DE1429AF96AC}"/>
    <cellStyle name="Comma 33 2 5" xfId="28866" xr:uid="{D20494EB-6512-44D4-9BEE-CB3DDAD7371C}"/>
    <cellStyle name="Comma 33 3" xfId="28871" xr:uid="{5EE37C9C-98B5-4AC2-A211-5D6B9FE6E06C}"/>
    <cellStyle name="Comma 33 3 2" xfId="28872" xr:uid="{E82806CA-7E41-4F6F-B8AC-1198483B8C5D}"/>
    <cellStyle name="Comma 33 4" xfId="28865" xr:uid="{6D6E4D79-5FAC-418C-92B7-E97CDF2F7B3F}"/>
    <cellStyle name="Comma 33_Sheet2" xfId="28873" xr:uid="{CB833D4D-2D01-4511-A1F7-232EF4C65CF2}"/>
    <cellStyle name="Comma 34" xfId="5320" xr:uid="{00000000-0005-0000-0000-000011150000}"/>
    <cellStyle name="Comma 34 10" xfId="5321" xr:uid="{00000000-0005-0000-0000-000012150000}"/>
    <cellStyle name="Comma 34 11" xfId="28874" xr:uid="{CA498176-CBC5-424E-B53D-5DF19FD5D597}"/>
    <cellStyle name="Comma 34 2" xfId="5322" xr:uid="{00000000-0005-0000-0000-000013150000}"/>
    <cellStyle name="Comma 34 2 10" xfId="28875" xr:uid="{8B9AAC1C-D745-4124-AB7A-4555A65ECFF4}"/>
    <cellStyle name="Comma 34 2 2" xfId="5323" xr:uid="{00000000-0005-0000-0000-000014150000}"/>
    <cellStyle name="Comma 34 2 2 2" xfId="5324" xr:uid="{00000000-0005-0000-0000-000015150000}"/>
    <cellStyle name="Comma 34 2 2 2 2" xfId="5325" xr:uid="{00000000-0005-0000-0000-000016150000}"/>
    <cellStyle name="Comma 34 2 2 2 2 2" xfId="5326" xr:uid="{00000000-0005-0000-0000-000017150000}"/>
    <cellStyle name="Comma 34 2 2 2 2 3" xfId="5327" xr:uid="{00000000-0005-0000-0000-000018150000}"/>
    <cellStyle name="Comma 34 2 2 2 2 4" xfId="5328" xr:uid="{00000000-0005-0000-0000-000019150000}"/>
    <cellStyle name="Comma 34 2 2 2 3" xfId="5329" xr:uid="{00000000-0005-0000-0000-00001A150000}"/>
    <cellStyle name="Comma 34 2 2 2 4" xfId="5330" xr:uid="{00000000-0005-0000-0000-00001B150000}"/>
    <cellStyle name="Comma 34 2 2 2 5" xfId="5331" xr:uid="{00000000-0005-0000-0000-00001C150000}"/>
    <cellStyle name="Comma 34 2 2 3" xfId="5332" xr:uid="{00000000-0005-0000-0000-00001D150000}"/>
    <cellStyle name="Comma 34 2 2 4" xfId="5333" xr:uid="{00000000-0005-0000-0000-00001E150000}"/>
    <cellStyle name="Comma 34 2 2 4 2" xfId="5334" xr:uid="{00000000-0005-0000-0000-00001F150000}"/>
    <cellStyle name="Comma 34 2 2 4 3" xfId="5335" xr:uid="{00000000-0005-0000-0000-000020150000}"/>
    <cellStyle name="Comma 34 2 2 4 4" xfId="5336" xr:uid="{00000000-0005-0000-0000-000021150000}"/>
    <cellStyle name="Comma 34 2 2 5" xfId="5337" xr:uid="{00000000-0005-0000-0000-000022150000}"/>
    <cellStyle name="Comma 34 2 2 6" xfId="5338" xr:uid="{00000000-0005-0000-0000-000023150000}"/>
    <cellStyle name="Comma 34 2 2 7" xfId="5339" xr:uid="{00000000-0005-0000-0000-000024150000}"/>
    <cellStyle name="Comma 34 2 2 8" xfId="28876" xr:uid="{32979453-7D24-4879-820D-8E5FACAE6CA9}"/>
    <cellStyle name="Comma 34 2 3" xfId="5340" xr:uid="{00000000-0005-0000-0000-000025150000}"/>
    <cellStyle name="Comma 34 2 3 2" xfId="5341" xr:uid="{00000000-0005-0000-0000-000026150000}"/>
    <cellStyle name="Comma 34 2 3 2 2" xfId="5342" xr:uid="{00000000-0005-0000-0000-000027150000}"/>
    <cellStyle name="Comma 34 2 3 2 2 2" xfId="5343" xr:uid="{00000000-0005-0000-0000-000028150000}"/>
    <cellStyle name="Comma 34 2 3 2 2 3" xfId="5344" xr:uid="{00000000-0005-0000-0000-000029150000}"/>
    <cellStyle name="Comma 34 2 3 2 2 4" xfId="5345" xr:uid="{00000000-0005-0000-0000-00002A150000}"/>
    <cellStyle name="Comma 34 2 3 2 3" xfId="5346" xr:uid="{00000000-0005-0000-0000-00002B150000}"/>
    <cellStyle name="Comma 34 2 3 2 4" xfId="5347" xr:uid="{00000000-0005-0000-0000-00002C150000}"/>
    <cellStyle name="Comma 34 2 3 2 5" xfId="5348" xr:uid="{00000000-0005-0000-0000-00002D150000}"/>
    <cellStyle name="Comma 34 2 3 3" xfId="5349" xr:uid="{00000000-0005-0000-0000-00002E150000}"/>
    <cellStyle name="Comma 34 2 3 3 2" xfId="5350" xr:uid="{00000000-0005-0000-0000-00002F150000}"/>
    <cellStyle name="Comma 34 2 3 3 3" xfId="5351" xr:uid="{00000000-0005-0000-0000-000030150000}"/>
    <cellStyle name="Comma 34 2 3 3 4" xfId="5352" xr:uid="{00000000-0005-0000-0000-000031150000}"/>
    <cellStyle name="Comma 34 2 3 4" xfId="5353" xr:uid="{00000000-0005-0000-0000-000032150000}"/>
    <cellStyle name="Comma 34 2 3 5" xfId="5354" xr:uid="{00000000-0005-0000-0000-000033150000}"/>
    <cellStyle name="Comma 34 2 3 6" xfId="5355" xr:uid="{00000000-0005-0000-0000-000034150000}"/>
    <cellStyle name="Comma 34 2 4" xfId="5356" xr:uid="{00000000-0005-0000-0000-000035150000}"/>
    <cellStyle name="Comma 34 2 4 2" xfId="5357" xr:uid="{00000000-0005-0000-0000-000036150000}"/>
    <cellStyle name="Comma 34 2 4 2 2" xfId="5358" xr:uid="{00000000-0005-0000-0000-000037150000}"/>
    <cellStyle name="Comma 34 2 4 2 3" xfId="5359" xr:uid="{00000000-0005-0000-0000-000038150000}"/>
    <cellStyle name="Comma 34 2 4 2 4" xfId="5360" xr:uid="{00000000-0005-0000-0000-000039150000}"/>
    <cellStyle name="Comma 34 2 4 3" xfId="5361" xr:uid="{00000000-0005-0000-0000-00003A150000}"/>
    <cellStyle name="Comma 34 2 4 4" xfId="5362" xr:uid="{00000000-0005-0000-0000-00003B150000}"/>
    <cellStyle name="Comma 34 2 4 5" xfId="5363" xr:uid="{00000000-0005-0000-0000-00003C150000}"/>
    <cellStyle name="Comma 34 2 5" xfId="5364" xr:uid="{00000000-0005-0000-0000-00003D150000}"/>
    <cellStyle name="Comma 34 2 6" xfId="5365" xr:uid="{00000000-0005-0000-0000-00003E150000}"/>
    <cellStyle name="Comma 34 2 6 2" xfId="5366" xr:uid="{00000000-0005-0000-0000-00003F150000}"/>
    <cellStyle name="Comma 34 2 6 3" xfId="5367" xr:uid="{00000000-0005-0000-0000-000040150000}"/>
    <cellStyle name="Comma 34 2 6 4" xfId="5368" xr:uid="{00000000-0005-0000-0000-000041150000}"/>
    <cellStyle name="Comma 34 2 7" xfId="5369" xr:uid="{00000000-0005-0000-0000-000042150000}"/>
    <cellStyle name="Comma 34 2 8" xfId="5370" xr:uid="{00000000-0005-0000-0000-000043150000}"/>
    <cellStyle name="Comma 34 2 9" xfId="5371" xr:uid="{00000000-0005-0000-0000-000044150000}"/>
    <cellStyle name="Comma 34 3" xfId="5372" xr:uid="{00000000-0005-0000-0000-000045150000}"/>
    <cellStyle name="Comma 34 3 2" xfId="5373" xr:uid="{00000000-0005-0000-0000-000046150000}"/>
    <cellStyle name="Comma 34 3 2 2" xfId="5374" xr:uid="{00000000-0005-0000-0000-000047150000}"/>
    <cellStyle name="Comma 34 3 2 2 2" xfId="5375" xr:uid="{00000000-0005-0000-0000-000048150000}"/>
    <cellStyle name="Comma 34 3 2 2 3" xfId="5376" xr:uid="{00000000-0005-0000-0000-000049150000}"/>
    <cellStyle name="Comma 34 3 2 2 4" xfId="5377" xr:uid="{00000000-0005-0000-0000-00004A150000}"/>
    <cellStyle name="Comma 34 3 2 3" xfId="5378" xr:uid="{00000000-0005-0000-0000-00004B150000}"/>
    <cellStyle name="Comma 34 3 2 4" xfId="5379" xr:uid="{00000000-0005-0000-0000-00004C150000}"/>
    <cellStyle name="Comma 34 3 2 5" xfId="5380" xr:uid="{00000000-0005-0000-0000-00004D150000}"/>
    <cellStyle name="Comma 34 3 3" xfId="5381" xr:uid="{00000000-0005-0000-0000-00004E150000}"/>
    <cellStyle name="Comma 34 3 4" xfId="5382" xr:uid="{00000000-0005-0000-0000-00004F150000}"/>
    <cellStyle name="Comma 34 3 4 2" xfId="5383" xr:uid="{00000000-0005-0000-0000-000050150000}"/>
    <cellStyle name="Comma 34 3 4 3" xfId="5384" xr:uid="{00000000-0005-0000-0000-000051150000}"/>
    <cellStyle name="Comma 34 3 4 4" xfId="5385" xr:uid="{00000000-0005-0000-0000-000052150000}"/>
    <cellStyle name="Comma 34 3 5" xfId="5386" xr:uid="{00000000-0005-0000-0000-000053150000}"/>
    <cellStyle name="Comma 34 3 6" xfId="5387" xr:uid="{00000000-0005-0000-0000-000054150000}"/>
    <cellStyle name="Comma 34 3 7" xfId="5388" xr:uid="{00000000-0005-0000-0000-000055150000}"/>
    <cellStyle name="Comma 34 3 8" xfId="28877" xr:uid="{D2D63E28-79B7-40D2-8FB9-C8D563892DCA}"/>
    <cellStyle name="Comma 34 4" xfId="5389" xr:uid="{00000000-0005-0000-0000-000056150000}"/>
    <cellStyle name="Comma 34 4 2" xfId="5390" xr:uid="{00000000-0005-0000-0000-000057150000}"/>
    <cellStyle name="Comma 34 4 2 2" xfId="5391" xr:uid="{00000000-0005-0000-0000-000058150000}"/>
    <cellStyle name="Comma 34 4 2 2 2" xfId="5392" xr:uid="{00000000-0005-0000-0000-000059150000}"/>
    <cellStyle name="Comma 34 4 2 2 3" xfId="5393" xr:uid="{00000000-0005-0000-0000-00005A150000}"/>
    <cellStyle name="Comma 34 4 2 2 4" xfId="5394" xr:uid="{00000000-0005-0000-0000-00005B150000}"/>
    <cellStyle name="Comma 34 4 2 3" xfId="5395" xr:uid="{00000000-0005-0000-0000-00005C150000}"/>
    <cellStyle name="Comma 34 4 2 4" xfId="5396" xr:uid="{00000000-0005-0000-0000-00005D150000}"/>
    <cellStyle name="Comma 34 4 2 5" xfId="5397" xr:uid="{00000000-0005-0000-0000-00005E150000}"/>
    <cellStyle name="Comma 34 4 3" xfId="5398" xr:uid="{00000000-0005-0000-0000-00005F150000}"/>
    <cellStyle name="Comma 34 4 3 2" xfId="5399" xr:uid="{00000000-0005-0000-0000-000060150000}"/>
    <cellStyle name="Comma 34 4 3 3" xfId="5400" xr:uid="{00000000-0005-0000-0000-000061150000}"/>
    <cellStyle name="Comma 34 4 3 4" xfId="5401" xr:uid="{00000000-0005-0000-0000-000062150000}"/>
    <cellStyle name="Comma 34 4 4" xfId="5402" xr:uid="{00000000-0005-0000-0000-000063150000}"/>
    <cellStyle name="Comma 34 4 5" xfId="5403" xr:uid="{00000000-0005-0000-0000-000064150000}"/>
    <cellStyle name="Comma 34 4 6" xfId="5404" xr:uid="{00000000-0005-0000-0000-000065150000}"/>
    <cellStyle name="Comma 34 5" xfId="5405" xr:uid="{00000000-0005-0000-0000-000066150000}"/>
    <cellStyle name="Comma 34 6" xfId="5406" xr:uid="{00000000-0005-0000-0000-000067150000}"/>
    <cellStyle name="Comma 34 6 2" xfId="5407" xr:uid="{00000000-0005-0000-0000-000068150000}"/>
    <cellStyle name="Comma 34 6 2 2" xfId="5408" xr:uid="{00000000-0005-0000-0000-000069150000}"/>
    <cellStyle name="Comma 34 6 2 3" xfId="5409" xr:uid="{00000000-0005-0000-0000-00006A150000}"/>
    <cellStyle name="Comma 34 6 2 4" xfId="5410" xr:uid="{00000000-0005-0000-0000-00006B150000}"/>
    <cellStyle name="Comma 34 6 3" xfId="5411" xr:uid="{00000000-0005-0000-0000-00006C150000}"/>
    <cellStyle name="Comma 34 6 4" xfId="5412" xr:uid="{00000000-0005-0000-0000-00006D150000}"/>
    <cellStyle name="Comma 34 6 5" xfId="5413" xr:uid="{00000000-0005-0000-0000-00006E150000}"/>
    <cellStyle name="Comma 34 7" xfId="5414" xr:uid="{00000000-0005-0000-0000-00006F150000}"/>
    <cellStyle name="Comma 34 7 2" xfId="5415" xr:uid="{00000000-0005-0000-0000-000070150000}"/>
    <cellStyle name="Comma 34 7 3" xfId="5416" xr:uid="{00000000-0005-0000-0000-000071150000}"/>
    <cellStyle name="Comma 34 7 4" xfId="5417" xr:uid="{00000000-0005-0000-0000-000072150000}"/>
    <cellStyle name="Comma 34 8" xfId="5418" xr:uid="{00000000-0005-0000-0000-000073150000}"/>
    <cellStyle name="Comma 34 9" xfId="5419" xr:uid="{00000000-0005-0000-0000-000074150000}"/>
    <cellStyle name="Comma 35" xfId="5420" xr:uid="{00000000-0005-0000-0000-000075150000}"/>
    <cellStyle name="Comma 35 2" xfId="5421" xr:uid="{00000000-0005-0000-0000-000076150000}"/>
    <cellStyle name="Comma 35 2 2" xfId="5422" xr:uid="{00000000-0005-0000-0000-000077150000}"/>
    <cellStyle name="Comma 35 2 2 2" xfId="5423" xr:uid="{00000000-0005-0000-0000-000078150000}"/>
    <cellStyle name="Comma 35 2 2 3" xfId="5424" xr:uid="{00000000-0005-0000-0000-000079150000}"/>
    <cellStyle name="Comma 35 2 2 3 2" xfId="5425" xr:uid="{00000000-0005-0000-0000-00007A150000}"/>
    <cellStyle name="Comma 35 2 2 3 3" xfId="5426" xr:uid="{00000000-0005-0000-0000-00007B150000}"/>
    <cellStyle name="Comma 35 2 2 3 4" xfId="5427" xr:uid="{00000000-0005-0000-0000-00007C150000}"/>
    <cellStyle name="Comma 35 2 2 4" xfId="5428" xr:uid="{00000000-0005-0000-0000-00007D150000}"/>
    <cellStyle name="Comma 35 2 2 5" xfId="5429" xr:uid="{00000000-0005-0000-0000-00007E150000}"/>
    <cellStyle name="Comma 35 2 2 6" xfId="5430" xr:uid="{00000000-0005-0000-0000-00007F150000}"/>
    <cellStyle name="Comma 35 2 2 7" xfId="28880" xr:uid="{F04EEAA4-C419-47AF-8B1F-CF3A7BFC4A76}"/>
    <cellStyle name="Comma 35 2 3" xfId="5431" xr:uid="{00000000-0005-0000-0000-000080150000}"/>
    <cellStyle name="Comma 35 2 4" xfId="5432" xr:uid="{00000000-0005-0000-0000-000081150000}"/>
    <cellStyle name="Comma 35 2 4 2" xfId="5433" xr:uid="{00000000-0005-0000-0000-000082150000}"/>
    <cellStyle name="Comma 35 2 4 3" xfId="5434" xr:uid="{00000000-0005-0000-0000-000083150000}"/>
    <cellStyle name="Comma 35 2 4 4" xfId="5435" xr:uid="{00000000-0005-0000-0000-000084150000}"/>
    <cellStyle name="Comma 35 2 5" xfId="5436" xr:uid="{00000000-0005-0000-0000-000085150000}"/>
    <cellStyle name="Comma 35 2 6" xfId="5437" xr:uid="{00000000-0005-0000-0000-000086150000}"/>
    <cellStyle name="Comma 35 2 7" xfId="5438" xr:uid="{00000000-0005-0000-0000-000087150000}"/>
    <cellStyle name="Comma 35 2 8" xfId="28879" xr:uid="{FB6ADA79-B499-4B42-86F1-51696631635C}"/>
    <cellStyle name="Comma 35 3" xfId="5439" xr:uid="{00000000-0005-0000-0000-000088150000}"/>
    <cellStyle name="Comma 35 3 2" xfId="28881" xr:uid="{138F97DA-0CA5-48BD-A638-4223E3A40963}"/>
    <cellStyle name="Comma 35 4" xfId="5440" xr:uid="{00000000-0005-0000-0000-000089150000}"/>
    <cellStyle name="Comma 35 4 2" xfId="5441" xr:uid="{00000000-0005-0000-0000-00008A150000}"/>
    <cellStyle name="Comma 35 4 2 2" xfId="5442" xr:uid="{00000000-0005-0000-0000-00008B150000}"/>
    <cellStyle name="Comma 35 4 2 3" xfId="5443" xr:uid="{00000000-0005-0000-0000-00008C150000}"/>
    <cellStyle name="Comma 35 4 2 4" xfId="5444" xr:uid="{00000000-0005-0000-0000-00008D150000}"/>
    <cellStyle name="Comma 35 4 3" xfId="5445" xr:uid="{00000000-0005-0000-0000-00008E150000}"/>
    <cellStyle name="Comma 35 4 4" xfId="5446" xr:uid="{00000000-0005-0000-0000-00008F150000}"/>
    <cellStyle name="Comma 35 4 5" xfId="5447" xr:uid="{00000000-0005-0000-0000-000090150000}"/>
    <cellStyle name="Comma 35 5" xfId="5448" xr:uid="{00000000-0005-0000-0000-000091150000}"/>
    <cellStyle name="Comma 35 5 2" xfId="5449" xr:uid="{00000000-0005-0000-0000-000092150000}"/>
    <cellStyle name="Comma 35 5 3" xfId="5450" xr:uid="{00000000-0005-0000-0000-000093150000}"/>
    <cellStyle name="Comma 35 5 4" xfId="5451" xr:uid="{00000000-0005-0000-0000-000094150000}"/>
    <cellStyle name="Comma 35 6" xfId="5452" xr:uid="{00000000-0005-0000-0000-000095150000}"/>
    <cellStyle name="Comma 35 7" xfId="5453" xr:uid="{00000000-0005-0000-0000-000096150000}"/>
    <cellStyle name="Comma 35 8" xfId="5454" xr:uid="{00000000-0005-0000-0000-000097150000}"/>
    <cellStyle name="Comma 35 9" xfId="28878" xr:uid="{FE515444-3A22-429E-857B-428481F0CC2D}"/>
    <cellStyle name="Comma 36" xfId="5455" xr:uid="{00000000-0005-0000-0000-000098150000}"/>
    <cellStyle name="Comma 36 2" xfId="5456" xr:uid="{00000000-0005-0000-0000-000099150000}"/>
    <cellStyle name="Comma 36 2 2" xfId="5457" xr:uid="{00000000-0005-0000-0000-00009A150000}"/>
    <cellStyle name="Comma 36 2 2 2" xfId="28884" xr:uid="{30C7DEB4-E7F4-42D1-B531-B5BB9E7E39B3}"/>
    <cellStyle name="Comma 36 2 3" xfId="28883" xr:uid="{AE958392-9F31-41A0-93E4-48CC3EC1083F}"/>
    <cellStyle name="Comma 36 3" xfId="5458" xr:uid="{00000000-0005-0000-0000-00009B150000}"/>
    <cellStyle name="Comma 36 3 2" xfId="28885" xr:uid="{260BE773-7C30-46E6-94C6-08192B1E1A76}"/>
    <cellStyle name="Comma 36 4" xfId="28882" xr:uid="{F942703B-5B10-48FB-9AAF-79C3D3D210EC}"/>
    <cellStyle name="Comma 37" xfId="5459" xr:uid="{00000000-0005-0000-0000-00009C150000}"/>
    <cellStyle name="Comma 37 2" xfId="5460" xr:uid="{00000000-0005-0000-0000-00009D150000}"/>
    <cellStyle name="Comma 37 2 2" xfId="5461" xr:uid="{00000000-0005-0000-0000-00009E150000}"/>
    <cellStyle name="Comma 37 2 2 2" xfId="28889" xr:uid="{26AA877B-F8B2-43A8-9134-CBC64862FE4D}"/>
    <cellStyle name="Comma 37 2 2 3" xfId="28888" xr:uid="{F7125DF7-63AF-4C32-ADCE-D7123FFAEB86}"/>
    <cellStyle name="Comma 37 2 3" xfId="28890" xr:uid="{2C38483D-2300-4E53-88AF-57AC48E15384}"/>
    <cellStyle name="Comma 37 2 4" xfId="28887" xr:uid="{EA6536F8-0B4D-4A6E-92AE-2AAA4BAF1AB3}"/>
    <cellStyle name="Comma 37 3" xfId="5462" xr:uid="{00000000-0005-0000-0000-00009F150000}"/>
    <cellStyle name="Comma 37 3 2" xfId="28891" xr:uid="{DB1DC8E9-71AB-49CA-A576-214C64A09DF0}"/>
    <cellStyle name="Comma 37 4" xfId="28892" xr:uid="{72741B78-2414-4E78-8B29-D51299076D20}"/>
    <cellStyle name="Comma 37 4 2" xfId="28893" xr:uid="{93D81904-5FC6-43EC-AB9F-AE44816CF7AB}"/>
    <cellStyle name="Comma 37 5" xfId="28886" xr:uid="{14CC911D-41E7-4CD8-ADC2-4557B3DABA2E}"/>
    <cellStyle name="Comma 37_CONFIGURATION" xfId="28894" xr:uid="{6294845D-E09E-4E84-A0E9-2BF1C1F895F3}"/>
    <cellStyle name="Comma 38" xfId="5463" xr:uid="{00000000-0005-0000-0000-0000A0150000}"/>
    <cellStyle name="Comma 38 2" xfId="5464" xr:uid="{00000000-0005-0000-0000-0000A1150000}"/>
    <cellStyle name="Comma 38 2 2" xfId="5465" xr:uid="{00000000-0005-0000-0000-0000A2150000}"/>
    <cellStyle name="Comma 38 2 3" xfId="28896" xr:uid="{548F75E9-591E-4C66-A34D-F970EF3037B7}"/>
    <cellStyle name="Comma 38 3" xfId="5466" xr:uid="{00000000-0005-0000-0000-0000A3150000}"/>
    <cellStyle name="Comma 38 3 2" xfId="28898" xr:uid="{271A85A4-A843-4860-84FC-FE42514B57E1}"/>
    <cellStyle name="Comma 38 3 3" xfId="28897" xr:uid="{CB5B66BB-1A98-4126-8F05-589206ECCCA2}"/>
    <cellStyle name="Comma 38 4" xfId="28899" xr:uid="{BBC93B63-B9CB-426E-9596-DC55E334633B}"/>
    <cellStyle name="Comma 38 5" xfId="28895" xr:uid="{81523E91-3C58-4ECD-B0F8-9A784116A943}"/>
    <cellStyle name="Comma 38_CONFIGURATION" xfId="28900" xr:uid="{A6EEFFF5-2C20-4E91-BFFD-C61AE4563351}"/>
    <cellStyle name="Comma 39" xfId="5467" xr:uid="{00000000-0005-0000-0000-0000A4150000}"/>
    <cellStyle name="Comma 39 2" xfId="5468" xr:uid="{00000000-0005-0000-0000-0000A5150000}"/>
    <cellStyle name="Comma 39 2 2" xfId="5469" xr:uid="{00000000-0005-0000-0000-0000A6150000}"/>
    <cellStyle name="Comma 39 2 2 2" xfId="28903" xr:uid="{74168FF0-7279-48FA-BB45-1687EAFB1BF1}"/>
    <cellStyle name="Comma 39 2 3" xfId="28902" xr:uid="{80229986-C2DC-4B4E-80EB-8A6D8DA26374}"/>
    <cellStyle name="Comma 39 3" xfId="5470" xr:uid="{00000000-0005-0000-0000-0000A7150000}"/>
    <cellStyle name="Comma 39 3 2" xfId="28904" xr:uid="{2AFDC3B3-376B-45AC-AA18-72D29CEF4A85}"/>
    <cellStyle name="Comma 39 4" xfId="28905" xr:uid="{E1DF9F22-4DB5-4CC2-8539-AEA1A893DD9F}"/>
    <cellStyle name="Comma 39 5" xfId="28901" xr:uid="{B6E5396D-5424-4717-B474-04D1870823DF}"/>
    <cellStyle name="Comma 39_CONFIGURATION" xfId="28906" xr:uid="{49310122-3613-4C01-9F70-66F3F892287E}"/>
    <cellStyle name="Comma 4" xfId="9" xr:uid="{00000000-0005-0000-0000-0000A8150000}"/>
    <cellStyle name="Comma 4 10" xfId="28908" xr:uid="{7982A105-0F69-4008-A638-BFB4240B6145}"/>
    <cellStyle name="Comma 4 11" xfId="28909" xr:uid="{E458D33B-EB86-4951-9AB7-C0F9AFE0CB63}"/>
    <cellStyle name="Comma 4 12" xfId="28907" xr:uid="{DD1C28F3-AEF0-4959-B1DE-D12657FCD89E}"/>
    <cellStyle name="Comma 4 2" xfId="5471" xr:uid="{00000000-0005-0000-0000-0000A9150000}"/>
    <cellStyle name="Comma 4 2 2" xfId="5472" xr:uid="{00000000-0005-0000-0000-0000AA150000}"/>
    <cellStyle name="Comma 4 2 2 2" xfId="5473" xr:uid="{00000000-0005-0000-0000-0000AB150000}"/>
    <cellStyle name="Comma 4 2 2 2 2" xfId="28912" xr:uid="{C13F8A42-A83B-4FCF-A0A6-4F0630328734}"/>
    <cellStyle name="Comma 4 2 2 3" xfId="28913" xr:uid="{4621BB7A-ECB5-4F5E-A2D9-366A17769165}"/>
    <cellStyle name="Comma 4 2 2 4" xfId="28911" xr:uid="{B0DCF1FD-5CFA-46B8-9F2A-7959F23C49B2}"/>
    <cellStyle name="Comma 4 2 3" xfId="28914" xr:uid="{58D3FF59-2787-4D48-9D71-4408D382E5A8}"/>
    <cellStyle name="Comma 4 2 4" xfId="28915" xr:uid="{353058D1-B0E5-4C2C-8EBD-D836D4EB79A3}"/>
    <cellStyle name="Comma 4 2 5" xfId="28910" xr:uid="{3DE3835E-27AC-4799-975E-6B3839C8C4D5}"/>
    <cellStyle name="Comma 4 3" xfId="5474" xr:uid="{00000000-0005-0000-0000-0000AC150000}"/>
    <cellStyle name="Comma 4 3 2" xfId="5475" xr:uid="{00000000-0005-0000-0000-0000AD150000}"/>
    <cellStyle name="Comma 4 3 2 2" xfId="28918" xr:uid="{22EDB714-9457-490A-AB7C-0A115C347E33}"/>
    <cellStyle name="Comma 4 3 2 3" xfId="28917" xr:uid="{A620EF1C-C304-4FFA-AF1A-04BA40D131F7}"/>
    <cellStyle name="Comma 4 3 3" xfId="28919" xr:uid="{A8FB0B9E-AE92-4525-AF8B-BEB63446D0D5}"/>
    <cellStyle name="Comma 4 3 4" xfId="28920" xr:uid="{0D82FF0D-99AD-409F-9078-7CD0B6026724}"/>
    <cellStyle name="Comma 4 3 5" xfId="28916" xr:uid="{8A005A9D-577E-4B8E-8B8B-EA29467B6940}"/>
    <cellStyle name="Comma 4 4" xfId="5476" xr:uid="{00000000-0005-0000-0000-0000AE150000}"/>
    <cellStyle name="Comma 4 4 2" xfId="28922" xr:uid="{69FFBAE4-80B0-4992-8471-69B066A977BA}"/>
    <cellStyle name="Comma 4 4 3" xfId="28923" xr:uid="{22D00F92-37F8-45D7-A325-7E8AD533A283}"/>
    <cellStyle name="Comma 4 4 3 2" xfId="28924" xr:uid="{FE854436-F491-4045-A46A-B1D113E77BCB}"/>
    <cellStyle name="Comma 4 4 3 2 2" xfId="28925" xr:uid="{5D1A5E28-1862-437F-8FC5-4C8E5327799C}"/>
    <cellStyle name="Comma 4 4 3 3" xfId="28926" xr:uid="{0F5BFD24-5F1A-413A-98F7-B57C5309EAA7}"/>
    <cellStyle name="Comma 4 4 4" xfId="28927" xr:uid="{71DA9BE9-C3A0-4C85-9DB6-42F56D4A86A8}"/>
    <cellStyle name="Comma 4 4 5" xfId="28921" xr:uid="{17CFC96C-A982-46AE-B36F-D99FE34FF86A}"/>
    <cellStyle name="Comma 4 5" xfId="28928" xr:uid="{318120CF-B7EE-410E-B647-8D6DC078988A}"/>
    <cellStyle name="Comma 4 6" xfId="28929" xr:uid="{549262F5-B9AB-4A82-BF80-B6F6DC11B0EE}"/>
    <cellStyle name="Comma 4 7" xfId="28930" xr:uid="{B098B66F-0193-4B32-8575-E1B8DBB013D7}"/>
    <cellStyle name="Comma 4 8" xfId="28931" xr:uid="{C896417A-5880-4CD0-93BB-0FD16295D3D6}"/>
    <cellStyle name="Comma 4 9" xfId="28932" xr:uid="{15928BF8-470F-4A27-A015-559DEF9D8FF8}"/>
    <cellStyle name="Comma 4 9 2" xfId="28933" xr:uid="{A14E8E8A-2412-4901-A021-893B5099F20F}"/>
    <cellStyle name="Comma 4_CONFIGURATION" xfId="28934" xr:uid="{F1B3DCDA-09E9-47BB-A250-35A83823FD04}"/>
    <cellStyle name="Comma 40" xfId="5477" xr:uid="{00000000-0005-0000-0000-0000AF150000}"/>
    <cellStyle name="Comma 40 2" xfId="5478" xr:uid="{00000000-0005-0000-0000-0000B0150000}"/>
    <cellStyle name="Comma 40 2 2" xfId="5479" xr:uid="{00000000-0005-0000-0000-0000B1150000}"/>
    <cellStyle name="Comma 40 2 2 2" xfId="28937" xr:uid="{08A756A1-1A97-45CB-B7F1-4C0E6ED345CA}"/>
    <cellStyle name="Comma 40 2 3" xfId="28936" xr:uid="{72A44124-01A2-43C6-84BD-D1DC4A42D768}"/>
    <cellStyle name="Comma 40 3" xfId="5480" xr:uid="{00000000-0005-0000-0000-0000B2150000}"/>
    <cellStyle name="Comma 40 3 2" xfId="28938" xr:uid="{884019BD-8FF8-455C-9BAF-6790D9D3588A}"/>
    <cellStyle name="Comma 40 4" xfId="28935" xr:uid="{F1EC9FF1-339E-4CD5-AEF5-73809A7E077E}"/>
    <cellStyle name="Comma 41" xfId="5481" xr:uid="{00000000-0005-0000-0000-0000B3150000}"/>
    <cellStyle name="Comma 41 2" xfId="5482" xr:uid="{00000000-0005-0000-0000-0000B4150000}"/>
    <cellStyle name="Comma 41 2 2" xfId="5483" xr:uid="{00000000-0005-0000-0000-0000B5150000}"/>
    <cellStyle name="Comma 41 2 2 2" xfId="28941" xr:uid="{0EB905FA-DDFB-47AD-AC59-25B757C62D99}"/>
    <cellStyle name="Comma 41 2 3" xfId="28940" xr:uid="{81C9C022-D2BD-49F2-A0AC-940F00F54B2C}"/>
    <cellStyle name="Comma 41 3" xfId="5484" xr:uid="{00000000-0005-0000-0000-0000B6150000}"/>
    <cellStyle name="Comma 41 3 2" xfId="28942" xr:uid="{592F32D4-343E-4DCB-96A9-CEA0BF3AE6A6}"/>
    <cellStyle name="Comma 41 4" xfId="28939" xr:uid="{4D2B5DB5-2CDF-457E-8265-9A5CDCD93FB9}"/>
    <cellStyle name="Comma 42" xfId="5485" xr:uid="{00000000-0005-0000-0000-0000B7150000}"/>
    <cellStyle name="Comma 42 2" xfId="5486" xr:uid="{00000000-0005-0000-0000-0000B8150000}"/>
    <cellStyle name="Comma 42 2 2" xfId="5487" xr:uid="{00000000-0005-0000-0000-0000B9150000}"/>
    <cellStyle name="Comma 42 2 2 2" xfId="28945" xr:uid="{367620D8-41F2-4540-9BF6-CE03848C29D8}"/>
    <cellStyle name="Comma 42 2 3" xfId="28944" xr:uid="{171D735E-0A94-4586-903C-C13342F0A2B1}"/>
    <cellStyle name="Comma 42 3" xfId="5488" xr:uid="{00000000-0005-0000-0000-0000BA150000}"/>
    <cellStyle name="Comma 42 3 2" xfId="28946" xr:uid="{C2D8F71D-5C9A-44D3-BB4E-0FF05A77A56A}"/>
    <cellStyle name="Comma 42 4" xfId="28943" xr:uid="{0813DBB4-3AD9-4E22-951A-88B0AE0F451F}"/>
    <cellStyle name="Comma 43" xfId="5489" xr:uid="{00000000-0005-0000-0000-0000BB150000}"/>
    <cellStyle name="Comma 43 2" xfId="5490" xr:uid="{00000000-0005-0000-0000-0000BC150000}"/>
    <cellStyle name="Comma 43 2 2" xfId="5491" xr:uid="{00000000-0005-0000-0000-0000BD150000}"/>
    <cellStyle name="Comma 43 2 3" xfId="28948" xr:uid="{10F5CAA9-A81D-4306-ABD0-A33A4CDD0006}"/>
    <cellStyle name="Comma 43 3" xfId="5492" xr:uid="{00000000-0005-0000-0000-0000BE150000}"/>
    <cellStyle name="Comma 43 3 2" xfId="28949" xr:uid="{AC40FFAE-E533-4463-99E1-74A78C0B541D}"/>
    <cellStyle name="Comma 43 4" xfId="28947" xr:uid="{32CD1716-E10E-4EB3-84BD-5E528EB4E87F}"/>
    <cellStyle name="Comma 44" xfId="5493" xr:uid="{00000000-0005-0000-0000-0000BF150000}"/>
    <cellStyle name="Comma 44 2" xfId="5494" xr:uid="{00000000-0005-0000-0000-0000C0150000}"/>
    <cellStyle name="Comma 44 2 2" xfId="5495" xr:uid="{00000000-0005-0000-0000-0000C1150000}"/>
    <cellStyle name="Comma 44 3" xfId="5496" xr:uid="{00000000-0005-0000-0000-0000C2150000}"/>
    <cellStyle name="Comma 44 4" xfId="28950" xr:uid="{47DD1718-49D6-4475-9860-56EA1B0F5F41}"/>
    <cellStyle name="Comma 45" xfId="5497" xr:uid="{00000000-0005-0000-0000-0000C3150000}"/>
    <cellStyle name="Comma 45 2" xfId="5498" xr:uid="{00000000-0005-0000-0000-0000C4150000}"/>
    <cellStyle name="Comma 45 2 2" xfId="5499" xr:uid="{00000000-0005-0000-0000-0000C5150000}"/>
    <cellStyle name="Comma 45 3" xfId="5500" xr:uid="{00000000-0005-0000-0000-0000C6150000}"/>
    <cellStyle name="Comma 45 4" xfId="28951" xr:uid="{007AC5C5-D596-4861-9C23-062D86036F6A}"/>
    <cellStyle name="Comma 46" xfId="5501" xr:uid="{00000000-0005-0000-0000-0000C7150000}"/>
    <cellStyle name="Comma 46 2" xfId="5502" xr:uid="{00000000-0005-0000-0000-0000C8150000}"/>
    <cellStyle name="Comma 46 2 2" xfId="5503" xr:uid="{00000000-0005-0000-0000-0000C9150000}"/>
    <cellStyle name="Comma 46 2 3" xfId="28953" xr:uid="{8F5B1C92-CDF1-476C-A7B5-66C12FFB3FA1}"/>
    <cellStyle name="Comma 46 3" xfId="5504" xr:uid="{00000000-0005-0000-0000-0000CA150000}"/>
    <cellStyle name="Comma 46 4" xfId="28952" xr:uid="{9A25BAD4-FDD0-452F-9BEA-795F65B520DE}"/>
    <cellStyle name="Comma 47" xfId="5505" xr:uid="{00000000-0005-0000-0000-0000CB150000}"/>
    <cellStyle name="Comma 47 2" xfId="5506" xr:uid="{00000000-0005-0000-0000-0000CC150000}"/>
    <cellStyle name="Comma 47 2 2" xfId="5507" xr:uid="{00000000-0005-0000-0000-0000CD150000}"/>
    <cellStyle name="Comma 47 3" xfId="5508" xr:uid="{00000000-0005-0000-0000-0000CE150000}"/>
    <cellStyle name="Comma 47 4" xfId="28954" xr:uid="{E2D52702-086A-4947-A436-5CDB0F57460B}"/>
    <cellStyle name="Comma 48" xfId="5509" xr:uid="{00000000-0005-0000-0000-0000CF150000}"/>
    <cellStyle name="Comma 48 2" xfId="5510" xr:uid="{00000000-0005-0000-0000-0000D0150000}"/>
    <cellStyle name="Comma 48 2 2" xfId="5511" xr:uid="{00000000-0005-0000-0000-0000D1150000}"/>
    <cellStyle name="Comma 48 3" xfId="5512" xr:uid="{00000000-0005-0000-0000-0000D2150000}"/>
    <cellStyle name="Comma 48 4" xfId="28955" xr:uid="{853D59A9-5772-4629-A2BE-B11F1CAE0689}"/>
    <cellStyle name="Comma 49" xfId="5513" xr:uid="{00000000-0005-0000-0000-0000D3150000}"/>
    <cellStyle name="Comma 49 10" xfId="5514" xr:uid="{00000000-0005-0000-0000-0000D4150000}"/>
    <cellStyle name="Comma 49 11" xfId="5515" xr:uid="{00000000-0005-0000-0000-0000D5150000}"/>
    <cellStyle name="Comma 49 12" xfId="5516" xr:uid="{00000000-0005-0000-0000-0000D6150000}"/>
    <cellStyle name="Comma 49 13" xfId="28956" xr:uid="{2CEFB486-0C1B-4E91-BD48-0CF8684AAA42}"/>
    <cellStyle name="Comma 49 2" xfId="5517" xr:uid="{00000000-0005-0000-0000-0000D7150000}"/>
    <cellStyle name="Comma 49 2 10" xfId="5518" xr:uid="{00000000-0005-0000-0000-0000D8150000}"/>
    <cellStyle name="Comma 49 2 2" xfId="5519" xr:uid="{00000000-0005-0000-0000-0000D9150000}"/>
    <cellStyle name="Comma 49 2 2 2" xfId="5520" xr:uid="{00000000-0005-0000-0000-0000DA150000}"/>
    <cellStyle name="Comma 49 2 2 2 2" xfId="5521" xr:uid="{00000000-0005-0000-0000-0000DB150000}"/>
    <cellStyle name="Comma 49 2 2 2 2 2" xfId="5522" xr:uid="{00000000-0005-0000-0000-0000DC150000}"/>
    <cellStyle name="Comma 49 2 2 2 2 2 2" xfId="5523" xr:uid="{00000000-0005-0000-0000-0000DD150000}"/>
    <cellStyle name="Comma 49 2 2 2 2 2 3" xfId="5524" xr:uid="{00000000-0005-0000-0000-0000DE150000}"/>
    <cellStyle name="Comma 49 2 2 2 2 2 4" xfId="5525" xr:uid="{00000000-0005-0000-0000-0000DF150000}"/>
    <cellStyle name="Comma 49 2 2 2 2 3" xfId="5526" xr:uid="{00000000-0005-0000-0000-0000E0150000}"/>
    <cellStyle name="Comma 49 2 2 2 2 4" xfId="5527" xr:uid="{00000000-0005-0000-0000-0000E1150000}"/>
    <cellStyle name="Comma 49 2 2 2 2 5" xfId="5528" xr:uid="{00000000-0005-0000-0000-0000E2150000}"/>
    <cellStyle name="Comma 49 2 2 2 3" xfId="5529" xr:uid="{00000000-0005-0000-0000-0000E3150000}"/>
    <cellStyle name="Comma 49 2 2 2 3 2" xfId="5530" xr:uid="{00000000-0005-0000-0000-0000E4150000}"/>
    <cellStyle name="Comma 49 2 2 2 3 3" xfId="5531" xr:uid="{00000000-0005-0000-0000-0000E5150000}"/>
    <cellStyle name="Comma 49 2 2 2 3 4" xfId="5532" xr:uid="{00000000-0005-0000-0000-0000E6150000}"/>
    <cellStyle name="Comma 49 2 2 2 4" xfId="5533" xr:uid="{00000000-0005-0000-0000-0000E7150000}"/>
    <cellStyle name="Comma 49 2 2 2 5" xfId="5534" xr:uid="{00000000-0005-0000-0000-0000E8150000}"/>
    <cellStyle name="Comma 49 2 2 2 6" xfId="5535" xr:uid="{00000000-0005-0000-0000-0000E9150000}"/>
    <cellStyle name="Comma 49 2 2 3" xfId="5536" xr:uid="{00000000-0005-0000-0000-0000EA150000}"/>
    <cellStyle name="Comma 49 2 2 3 2" xfId="5537" xr:uid="{00000000-0005-0000-0000-0000EB150000}"/>
    <cellStyle name="Comma 49 2 2 3 2 2" xfId="5538" xr:uid="{00000000-0005-0000-0000-0000EC150000}"/>
    <cellStyle name="Comma 49 2 2 3 2 2 2" xfId="5539" xr:uid="{00000000-0005-0000-0000-0000ED150000}"/>
    <cellStyle name="Comma 49 2 2 3 2 2 3" xfId="5540" xr:uid="{00000000-0005-0000-0000-0000EE150000}"/>
    <cellStyle name="Comma 49 2 2 3 2 2 4" xfId="5541" xr:uid="{00000000-0005-0000-0000-0000EF150000}"/>
    <cellStyle name="Comma 49 2 2 3 2 3" xfId="5542" xr:uid="{00000000-0005-0000-0000-0000F0150000}"/>
    <cellStyle name="Comma 49 2 2 3 2 4" xfId="5543" xr:uid="{00000000-0005-0000-0000-0000F1150000}"/>
    <cellStyle name="Comma 49 2 2 3 2 5" xfId="5544" xr:uid="{00000000-0005-0000-0000-0000F2150000}"/>
    <cellStyle name="Comma 49 2 2 3 3" xfId="5545" xr:uid="{00000000-0005-0000-0000-0000F3150000}"/>
    <cellStyle name="Comma 49 2 2 3 3 2" xfId="5546" xr:uid="{00000000-0005-0000-0000-0000F4150000}"/>
    <cellStyle name="Comma 49 2 2 3 3 3" xfId="5547" xr:uid="{00000000-0005-0000-0000-0000F5150000}"/>
    <cellStyle name="Comma 49 2 2 3 3 4" xfId="5548" xr:uid="{00000000-0005-0000-0000-0000F6150000}"/>
    <cellStyle name="Comma 49 2 2 3 4" xfId="5549" xr:uid="{00000000-0005-0000-0000-0000F7150000}"/>
    <cellStyle name="Comma 49 2 2 3 5" xfId="5550" xr:uid="{00000000-0005-0000-0000-0000F8150000}"/>
    <cellStyle name="Comma 49 2 2 3 6" xfId="5551" xr:uid="{00000000-0005-0000-0000-0000F9150000}"/>
    <cellStyle name="Comma 49 2 2 4" xfId="5552" xr:uid="{00000000-0005-0000-0000-0000FA150000}"/>
    <cellStyle name="Comma 49 2 2 4 2" xfId="5553" xr:uid="{00000000-0005-0000-0000-0000FB150000}"/>
    <cellStyle name="Comma 49 2 2 4 2 2" xfId="5554" xr:uid="{00000000-0005-0000-0000-0000FC150000}"/>
    <cellStyle name="Comma 49 2 2 4 2 3" xfId="5555" xr:uid="{00000000-0005-0000-0000-0000FD150000}"/>
    <cellStyle name="Comma 49 2 2 4 2 4" xfId="5556" xr:uid="{00000000-0005-0000-0000-0000FE150000}"/>
    <cellStyle name="Comma 49 2 2 4 3" xfId="5557" xr:uid="{00000000-0005-0000-0000-0000FF150000}"/>
    <cellStyle name="Comma 49 2 2 4 4" xfId="5558" xr:uid="{00000000-0005-0000-0000-000000160000}"/>
    <cellStyle name="Comma 49 2 2 4 5" xfId="5559" xr:uid="{00000000-0005-0000-0000-000001160000}"/>
    <cellStyle name="Comma 49 2 2 5" xfId="5560" xr:uid="{00000000-0005-0000-0000-000002160000}"/>
    <cellStyle name="Comma 49 2 2 5 2" xfId="5561" xr:uid="{00000000-0005-0000-0000-000003160000}"/>
    <cellStyle name="Comma 49 2 2 5 3" xfId="5562" xr:uid="{00000000-0005-0000-0000-000004160000}"/>
    <cellStyle name="Comma 49 2 2 5 4" xfId="5563" xr:uid="{00000000-0005-0000-0000-000005160000}"/>
    <cellStyle name="Comma 49 2 2 6" xfId="5564" xr:uid="{00000000-0005-0000-0000-000006160000}"/>
    <cellStyle name="Comma 49 2 2 7" xfId="5565" xr:uid="{00000000-0005-0000-0000-000007160000}"/>
    <cellStyle name="Comma 49 2 2 8" xfId="5566" xr:uid="{00000000-0005-0000-0000-000008160000}"/>
    <cellStyle name="Comma 49 2 3" xfId="5567" xr:uid="{00000000-0005-0000-0000-000009160000}"/>
    <cellStyle name="Comma 49 2 3 2" xfId="5568" xr:uid="{00000000-0005-0000-0000-00000A160000}"/>
    <cellStyle name="Comma 49 2 3 2 2" xfId="5569" xr:uid="{00000000-0005-0000-0000-00000B160000}"/>
    <cellStyle name="Comma 49 2 3 2 2 2" xfId="5570" xr:uid="{00000000-0005-0000-0000-00000C160000}"/>
    <cellStyle name="Comma 49 2 3 2 2 2 2" xfId="5571" xr:uid="{00000000-0005-0000-0000-00000D160000}"/>
    <cellStyle name="Comma 49 2 3 2 2 2 3" xfId="5572" xr:uid="{00000000-0005-0000-0000-00000E160000}"/>
    <cellStyle name="Comma 49 2 3 2 2 2 4" xfId="5573" xr:uid="{00000000-0005-0000-0000-00000F160000}"/>
    <cellStyle name="Comma 49 2 3 2 2 3" xfId="5574" xr:uid="{00000000-0005-0000-0000-000010160000}"/>
    <cellStyle name="Comma 49 2 3 2 2 4" xfId="5575" xr:uid="{00000000-0005-0000-0000-000011160000}"/>
    <cellStyle name="Comma 49 2 3 2 2 5" xfId="5576" xr:uid="{00000000-0005-0000-0000-000012160000}"/>
    <cellStyle name="Comma 49 2 3 2 3" xfId="5577" xr:uid="{00000000-0005-0000-0000-000013160000}"/>
    <cellStyle name="Comma 49 2 3 2 3 2" xfId="5578" xr:uid="{00000000-0005-0000-0000-000014160000}"/>
    <cellStyle name="Comma 49 2 3 2 3 3" xfId="5579" xr:uid="{00000000-0005-0000-0000-000015160000}"/>
    <cellStyle name="Comma 49 2 3 2 3 4" xfId="5580" xr:uid="{00000000-0005-0000-0000-000016160000}"/>
    <cellStyle name="Comma 49 2 3 2 4" xfId="5581" xr:uid="{00000000-0005-0000-0000-000017160000}"/>
    <cellStyle name="Comma 49 2 3 2 5" xfId="5582" xr:uid="{00000000-0005-0000-0000-000018160000}"/>
    <cellStyle name="Comma 49 2 3 2 6" xfId="5583" xr:uid="{00000000-0005-0000-0000-000019160000}"/>
    <cellStyle name="Comma 49 2 3 3" xfId="5584" xr:uid="{00000000-0005-0000-0000-00001A160000}"/>
    <cellStyle name="Comma 49 2 3 3 2" xfId="5585" xr:uid="{00000000-0005-0000-0000-00001B160000}"/>
    <cellStyle name="Comma 49 2 3 3 2 2" xfId="5586" xr:uid="{00000000-0005-0000-0000-00001C160000}"/>
    <cellStyle name="Comma 49 2 3 3 2 2 2" xfId="5587" xr:uid="{00000000-0005-0000-0000-00001D160000}"/>
    <cellStyle name="Comma 49 2 3 3 2 2 3" xfId="5588" xr:uid="{00000000-0005-0000-0000-00001E160000}"/>
    <cellStyle name="Comma 49 2 3 3 2 2 4" xfId="5589" xr:uid="{00000000-0005-0000-0000-00001F160000}"/>
    <cellStyle name="Comma 49 2 3 3 2 3" xfId="5590" xr:uid="{00000000-0005-0000-0000-000020160000}"/>
    <cellStyle name="Comma 49 2 3 3 2 4" xfId="5591" xr:uid="{00000000-0005-0000-0000-000021160000}"/>
    <cellStyle name="Comma 49 2 3 3 2 5" xfId="5592" xr:uid="{00000000-0005-0000-0000-000022160000}"/>
    <cellStyle name="Comma 49 2 3 3 3" xfId="5593" xr:uid="{00000000-0005-0000-0000-000023160000}"/>
    <cellStyle name="Comma 49 2 3 3 3 2" xfId="5594" xr:uid="{00000000-0005-0000-0000-000024160000}"/>
    <cellStyle name="Comma 49 2 3 3 3 3" xfId="5595" xr:uid="{00000000-0005-0000-0000-000025160000}"/>
    <cellStyle name="Comma 49 2 3 3 3 4" xfId="5596" xr:uid="{00000000-0005-0000-0000-000026160000}"/>
    <cellStyle name="Comma 49 2 3 3 4" xfId="5597" xr:uid="{00000000-0005-0000-0000-000027160000}"/>
    <cellStyle name="Comma 49 2 3 3 5" xfId="5598" xr:uid="{00000000-0005-0000-0000-000028160000}"/>
    <cellStyle name="Comma 49 2 3 3 6" xfId="5599" xr:uid="{00000000-0005-0000-0000-000029160000}"/>
    <cellStyle name="Comma 49 2 3 4" xfId="5600" xr:uid="{00000000-0005-0000-0000-00002A160000}"/>
    <cellStyle name="Comma 49 2 3 4 2" xfId="5601" xr:uid="{00000000-0005-0000-0000-00002B160000}"/>
    <cellStyle name="Comma 49 2 3 4 2 2" xfId="5602" xr:uid="{00000000-0005-0000-0000-00002C160000}"/>
    <cellStyle name="Comma 49 2 3 4 2 3" xfId="5603" xr:uid="{00000000-0005-0000-0000-00002D160000}"/>
    <cellStyle name="Comma 49 2 3 4 2 4" xfId="5604" xr:uid="{00000000-0005-0000-0000-00002E160000}"/>
    <cellStyle name="Comma 49 2 3 4 3" xfId="5605" xr:uid="{00000000-0005-0000-0000-00002F160000}"/>
    <cellStyle name="Comma 49 2 3 4 4" xfId="5606" xr:uid="{00000000-0005-0000-0000-000030160000}"/>
    <cellStyle name="Comma 49 2 3 4 5" xfId="5607" xr:uid="{00000000-0005-0000-0000-000031160000}"/>
    <cellStyle name="Comma 49 2 3 5" xfId="5608" xr:uid="{00000000-0005-0000-0000-000032160000}"/>
    <cellStyle name="Comma 49 2 3 5 2" xfId="5609" xr:uid="{00000000-0005-0000-0000-000033160000}"/>
    <cellStyle name="Comma 49 2 3 5 3" xfId="5610" xr:uid="{00000000-0005-0000-0000-000034160000}"/>
    <cellStyle name="Comma 49 2 3 5 4" xfId="5611" xr:uid="{00000000-0005-0000-0000-000035160000}"/>
    <cellStyle name="Comma 49 2 3 6" xfId="5612" xr:uid="{00000000-0005-0000-0000-000036160000}"/>
    <cellStyle name="Comma 49 2 3 7" xfId="5613" xr:uid="{00000000-0005-0000-0000-000037160000}"/>
    <cellStyle name="Comma 49 2 3 8" xfId="5614" xr:uid="{00000000-0005-0000-0000-000038160000}"/>
    <cellStyle name="Comma 49 2 4" xfId="5615" xr:uid="{00000000-0005-0000-0000-000039160000}"/>
    <cellStyle name="Comma 49 2 4 2" xfId="5616" xr:uid="{00000000-0005-0000-0000-00003A160000}"/>
    <cellStyle name="Comma 49 2 4 2 2" xfId="5617" xr:uid="{00000000-0005-0000-0000-00003B160000}"/>
    <cellStyle name="Comma 49 2 4 2 2 2" xfId="5618" xr:uid="{00000000-0005-0000-0000-00003C160000}"/>
    <cellStyle name="Comma 49 2 4 2 2 3" xfId="5619" xr:uid="{00000000-0005-0000-0000-00003D160000}"/>
    <cellStyle name="Comma 49 2 4 2 2 4" xfId="5620" xr:uid="{00000000-0005-0000-0000-00003E160000}"/>
    <cellStyle name="Comma 49 2 4 2 3" xfId="5621" xr:uid="{00000000-0005-0000-0000-00003F160000}"/>
    <cellStyle name="Comma 49 2 4 2 4" xfId="5622" xr:uid="{00000000-0005-0000-0000-000040160000}"/>
    <cellStyle name="Comma 49 2 4 2 5" xfId="5623" xr:uid="{00000000-0005-0000-0000-000041160000}"/>
    <cellStyle name="Comma 49 2 4 3" xfId="5624" xr:uid="{00000000-0005-0000-0000-000042160000}"/>
    <cellStyle name="Comma 49 2 4 3 2" xfId="5625" xr:uid="{00000000-0005-0000-0000-000043160000}"/>
    <cellStyle name="Comma 49 2 4 3 3" xfId="5626" xr:uid="{00000000-0005-0000-0000-000044160000}"/>
    <cellStyle name="Comma 49 2 4 3 4" xfId="5627" xr:uid="{00000000-0005-0000-0000-000045160000}"/>
    <cellStyle name="Comma 49 2 4 4" xfId="5628" xr:uid="{00000000-0005-0000-0000-000046160000}"/>
    <cellStyle name="Comma 49 2 4 5" xfId="5629" xr:uid="{00000000-0005-0000-0000-000047160000}"/>
    <cellStyle name="Comma 49 2 4 6" xfId="5630" xr:uid="{00000000-0005-0000-0000-000048160000}"/>
    <cellStyle name="Comma 49 2 5" xfId="5631" xr:uid="{00000000-0005-0000-0000-000049160000}"/>
    <cellStyle name="Comma 49 2 5 2" xfId="5632" xr:uid="{00000000-0005-0000-0000-00004A160000}"/>
    <cellStyle name="Comma 49 2 5 2 2" xfId="5633" xr:uid="{00000000-0005-0000-0000-00004B160000}"/>
    <cellStyle name="Comma 49 2 5 2 2 2" xfId="5634" xr:uid="{00000000-0005-0000-0000-00004C160000}"/>
    <cellStyle name="Comma 49 2 5 2 2 3" xfId="5635" xr:uid="{00000000-0005-0000-0000-00004D160000}"/>
    <cellStyle name="Comma 49 2 5 2 2 4" xfId="5636" xr:uid="{00000000-0005-0000-0000-00004E160000}"/>
    <cellStyle name="Comma 49 2 5 2 3" xfId="5637" xr:uid="{00000000-0005-0000-0000-00004F160000}"/>
    <cellStyle name="Comma 49 2 5 2 4" xfId="5638" xr:uid="{00000000-0005-0000-0000-000050160000}"/>
    <cellStyle name="Comma 49 2 5 2 5" xfId="5639" xr:uid="{00000000-0005-0000-0000-000051160000}"/>
    <cellStyle name="Comma 49 2 5 3" xfId="5640" xr:uid="{00000000-0005-0000-0000-000052160000}"/>
    <cellStyle name="Comma 49 2 5 3 2" xfId="5641" xr:uid="{00000000-0005-0000-0000-000053160000}"/>
    <cellStyle name="Comma 49 2 5 3 3" xfId="5642" xr:uid="{00000000-0005-0000-0000-000054160000}"/>
    <cellStyle name="Comma 49 2 5 3 4" xfId="5643" xr:uid="{00000000-0005-0000-0000-000055160000}"/>
    <cellStyle name="Comma 49 2 5 4" xfId="5644" xr:uid="{00000000-0005-0000-0000-000056160000}"/>
    <cellStyle name="Comma 49 2 5 5" xfId="5645" xr:uid="{00000000-0005-0000-0000-000057160000}"/>
    <cellStyle name="Comma 49 2 5 6" xfId="5646" xr:uid="{00000000-0005-0000-0000-000058160000}"/>
    <cellStyle name="Comma 49 2 6" xfId="5647" xr:uid="{00000000-0005-0000-0000-000059160000}"/>
    <cellStyle name="Comma 49 2 6 2" xfId="5648" xr:uid="{00000000-0005-0000-0000-00005A160000}"/>
    <cellStyle name="Comma 49 2 6 2 2" xfId="5649" xr:uid="{00000000-0005-0000-0000-00005B160000}"/>
    <cellStyle name="Comma 49 2 6 2 3" xfId="5650" xr:uid="{00000000-0005-0000-0000-00005C160000}"/>
    <cellStyle name="Comma 49 2 6 2 4" xfId="5651" xr:uid="{00000000-0005-0000-0000-00005D160000}"/>
    <cellStyle name="Comma 49 2 6 3" xfId="5652" xr:uid="{00000000-0005-0000-0000-00005E160000}"/>
    <cellStyle name="Comma 49 2 6 4" xfId="5653" xr:uid="{00000000-0005-0000-0000-00005F160000}"/>
    <cellStyle name="Comma 49 2 6 5" xfId="5654" xr:uid="{00000000-0005-0000-0000-000060160000}"/>
    <cellStyle name="Comma 49 2 7" xfId="5655" xr:uid="{00000000-0005-0000-0000-000061160000}"/>
    <cellStyle name="Comma 49 2 7 2" xfId="5656" xr:uid="{00000000-0005-0000-0000-000062160000}"/>
    <cellStyle name="Comma 49 2 7 3" xfId="5657" xr:uid="{00000000-0005-0000-0000-000063160000}"/>
    <cellStyle name="Comma 49 2 7 4" xfId="5658" xr:uid="{00000000-0005-0000-0000-000064160000}"/>
    <cellStyle name="Comma 49 2 8" xfId="5659" xr:uid="{00000000-0005-0000-0000-000065160000}"/>
    <cellStyle name="Comma 49 2 9" xfId="5660" xr:uid="{00000000-0005-0000-0000-000066160000}"/>
    <cellStyle name="Comma 49 3" xfId="5661" xr:uid="{00000000-0005-0000-0000-000067160000}"/>
    <cellStyle name="Comma 49 3 10" xfId="5662" xr:uid="{00000000-0005-0000-0000-000068160000}"/>
    <cellStyle name="Comma 49 3 2" xfId="5663" xr:uid="{00000000-0005-0000-0000-000069160000}"/>
    <cellStyle name="Comma 49 3 2 2" xfId="5664" xr:uid="{00000000-0005-0000-0000-00006A160000}"/>
    <cellStyle name="Comma 49 3 2 2 2" xfId="5665" xr:uid="{00000000-0005-0000-0000-00006B160000}"/>
    <cellStyle name="Comma 49 3 2 2 2 2" xfId="5666" xr:uid="{00000000-0005-0000-0000-00006C160000}"/>
    <cellStyle name="Comma 49 3 2 2 2 2 2" xfId="5667" xr:uid="{00000000-0005-0000-0000-00006D160000}"/>
    <cellStyle name="Comma 49 3 2 2 2 2 3" xfId="5668" xr:uid="{00000000-0005-0000-0000-00006E160000}"/>
    <cellStyle name="Comma 49 3 2 2 2 2 4" xfId="5669" xr:uid="{00000000-0005-0000-0000-00006F160000}"/>
    <cellStyle name="Comma 49 3 2 2 2 3" xfId="5670" xr:uid="{00000000-0005-0000-0000-000070160000}"/>
    <cellStyle name="Comma 49 3 2 2 2 4" xfId="5671" xr:uid="{00000000-0005-0000-0000-000071160000}"/>
    <cellStyle name="Comma 49 3 2 2 2 5" xfId="5672" xr:uid="{00000000-0005-0000-0000-000072160000}"/>
    <cellStyle name="Comma 49 3 2 2 3" xfId="5673" xr:uid="{00000000-0005-0000-0000-000073160000}"/>
    <cellStyle name="Comma 49 3 2 2 3 2" xfId="5674" xr:uid="{00000000-0005-0000-0000-000074160000}"/>
    <cellStyle name="Comma 49 3 2 2 3 3" xfId="5675" xr:uid="{00000000-0005-0000-0000-000075160000}"/>
    <cellStyle name="Comma 49 3 2 2 3 4" xfId="5676" xr:uid="{00000000-0005-0000-0000-000076160000}"/>
    <cellStyle name="Comma 49 3 2 2 4" xfId="5677" xr:uid="{00000000-0005-0000-0000-000077160000}"/>
    <cellStyle name="Comma 49 3 2 2 5" xfId="5678" xr:uid="{00000000-0005-0000-0000-000078160000}"/>
    <cellStyle name="Comma 49 3 2 2 6" xfId="5679" xr:uid="{00000000-0005-0000-0000-000079160000}"/>
    <cellStyle name="Comma 49 3 2 3" xfId="5680" xr:uid="{00000000-0005-0000-0000-00007A160000}"/>
    <cellStyle name="Comma 49 3 2 3 2" xfId="5681" xr:uid="{00000000-0005-0000-0000-00007B160000}"/>
    <cellStyle name="Comma 49 3 2 3 2 2" xfId="5682" xr:uid="{00000000-0005-0000-0000-00007C160000}"/>
    <cellStyle name="Comma 49 3 2 3 2 2 2" xfId="5683" xr:uid="{00000000-0005-0000-0000-00007D160000}"/>
    <cellStyle name="Comma 49 3 2 3 2 2 3" xfId="5684" xr:uid="{00000000-0005-0000-0000-00007E160000}"/>
    <cellStyle name="Comma 49 3 2 3 2 2 4" xfId="5685" xr:uid="{00000000-0005-0000-0000-00007F160000}"/>
    <cellStyle name="Comma 49 3 2 3 2 3" xfId="5686" xr:uid="{00000000-0005-0000-0000-000080160000}"/>
    <cellStyle name="Comma 49 3 2 3 2 4" xfId="5687" xr:uid="{00000000-0005-0000-0000-000081160000}"/>
    <cellStyle name="Comma 49 3 2 3 2 5" xfId="5688" xr:uid="{00000000-0005-0000-0000-000082160000}"/>
    <cellStyle name="Comma 49 3 2 3 3" xfId="5689" xr:uid="{00000000-0005-0000-0000-000083160000}"/>
    <cellStyle name="Comma 49 3 2 3 3 2" xfId="5690" xr:uid="{00000000-0005-0000-0000-000084160000}"/>
    <cellStyle name="Comma 49 3 2 3 3 3" xfId="5691" xr:uid="{00000000-0005-0000-0000-000085160000}"/>
    <cellStyle name="Comma 49 3 2 3 3 4" xfId="5692" xr:uid="{00000000-0005-0000-0000-000086160000}"/>
    <cellStyle name="Comma 49 3 2 3 4" xfId="5693" xr:uid="{00000000-0005-0000-0000-000087160000}"/>
    <cellStyle name="Comma 49 3 2 3 5" xfId="5694" xr:uid="{00000000-0005-0000-0000-000088160000}"/>
    <cellStyle name="Comma 49 3 2 3 6" xfId="5695" xr:uid="{00000000-0005-0000-0000-000089160000}"/>
    <cellStyle name="Comma 49 3 2 4" xfId="5696" xr:uid="{00000000-0005-0000-0000-00008A160000}"/>
    <cellStyle name="Comma 49 3 2 4 2" xfId="5697" xr:uid="{00000000-0005-0000-0000-00008B160000}"/>
    <cellStyle name="Comma 49 3 2 4 2 2" xfId="5698" xr:uid="{00000000-0005-0000-0000-00008C160000}"/>
    <cellStyle name="Comma 49 3 2 4 2 3" xfId="5699" xr:uid="{00000000-0005-0000-0000-00008D160000}"/>
    <cellStyle name="Comma 49 3 2 4 2 4" xfId="5700" xr:uid="{00000000-0005-0000-0000-00008E160000}"/>
    <cellStyle name="Comma 49 3 2 4 3" xfId="5701" xr:uid="{00000000-0005-0000-0000-00008F160000}"/>
    <cellStyle name="Comma 49 3 2 4 4" xfId="5702" xr:uid="{00000000-0005-0000-0000-000090160000}"/>
    <cellStyle name="Comma 49 3 2 4 5" xfId="5703" xr:uid="{00000000-0005-0000-0000-000091160000}"/>
    <cellStyle name="Comma 49 3 2 5" xfId="5704" xr:uid="{00000000-0005-0000-0000-000092160000}"/>
    <cellStyle name="Comma 49 3 2 5 2" xfId="5705" xr:uid="{00000000-0005-0000-0000-000093160000}"/>
    <cellStyle name="Comma 49 3 2 5 3" xfId="5706" xr:uid="{00000000-0005-0000-0000-000094160000}"/>
    <cellStyle name="Comma 49 3 2 5 4" xfId="5707" xr:uid="{00000000-0005-0000-0000-000095160000}"/>
    <cellStyle name="Comma 49 3 2 6" xfId="5708" xr:uid="{00000000-0005-0000-0000-000096160000}"/>
    <cellStyle name="Comma 49 3 2 7" xfId="5709" xr:uid="{00000000-0005-0000-0000-000097160000}"/>
    <cellStyle name="Comma 49 3 2 8" xfId="5710" xr:uid="{00000000-0005-0000-0000-000098160000}"/>
    <cellStyle name="Comma 49 3 3" xfId="5711" xr:uid="{00000000-0005-0000-0000-000099160000}"/>
    <cellStyle name="Comma 49 3 3 2" xfId="5712" xr:uid="{00000000-0005-0000-0000-00009A160000}"/>
    <cellStyle name="Comma 49 3 3 2 2" xfId="5713" xr:uid="{00000000-0005-0000-0000-00009B160000}"/>
    <cellStyle name="Comma 49 3 3 2 2 2" xfId="5714" xr:uid="{00000000-0005-0000-0000-00009C160000}"/>
    <cellStyle name="Comma 49 3 3 2 2 2 2" xfId="5715" xr:uid="{00000000-0005-0000-0000-00009D160000}"/>
    <cellStyle name="Comma 49 3 3 2 2 2 3" xfId="5716" xr:uid="{00000000-0005-0000-0000-00009E160000}"/>
    <cellStyle name="Comma 49 3 3 2 2 2 4" xfId="5717" xr:uid="{00000000-0005-0000-0000-00009F160000}"/>
    <cellStyle name="Comma 49 3 3 2 2 3" xfId="5718" xr:uid="{00000000-0005-0000-0000-0000A0160000}"/>
    <cellStyle name="Comma 49 3 3 2 2 4" xfId="5719" xr:uid="{00000000-0005-0000-0000-0000A1160000}"/>
    <cellStyle name="Comma 49 3 3 2 2 5" xfId="5720" xr:uid="{00000000-0005-0000-0000-0000A2160000}"/>
    <cellStyle name="Comma 49 3 3 2 3" xfId="5721" xr:uid="{00000000-0005-0000-0000-0000A3160000}"/>
    <cellStyle name="Comma 49 3 3 2 3 2" xfId="5722" xr:uid="{00000000-0005-0000-0000-0000A4160000}"/>
    <cellStyle name="Comma 49 3 3 2 3 3" xfId="5723" xr:uid="{00000000-0005-0000-0000-0000A5160000}"/>
    <cellStyle name="Comma 49 3 3 2 3 4" xfId="5724" xr:uid="{00000000-0005-0000-0000-0000A6160000}"/>
    <cellStyle name="Comma 49 3 3 2 4" xfId="5725" xr:uid="{00000000-0005-0000-0000-0000A7160000}"/>
    <cellStyle name="Comma 49 3 3 2 5" xfId="5726" xr:uid="{00000000-0005-0000-0000-0000A8160000}"/>
    <cellStyle name="Comma 49 3 3 2 6" xfId="5727" xr:uid="{00000000-0005-0000-0000-0000A9160000}"/>
    <cellStyle name="Comma 49 3 3 3" xfId="5728" xr:uid="{00000000-0005-0000-0000-0000AA160000}"/>
    <cellStyle name="Comma 49 3 3 3 2" xfId="5729" xr:uid="{00000000-0005-0000-0000-0000AB160000}"/>
    <cellStyle name="Comma 49 3 3 3 2 2" xfId="5730" xr:uid="{00000000-0005-0000-0000-0000AC160000}"/>
    <cellStyle name="Comma 49 3 3 3 2 2 2" xfId="5731" xr:uid="{00000000-0005-0000-0000-0000AD160000}"/>
    <cellStyle name="Comma 49 3 3 3 2 2 3" xfId="5732" xr:uid="{00000000-0005-0000-0000-0000AE160000}"/>
    <cellStyle name="Comma 49 3 3 3 2 2 4" xfId="5733" xr:uid="{00000000-0005-0000-0000-0000AF160000}"/>
    <cellStyle name="Comma 49 3 3 3 2 3" xfId="5734" xr:uid="{00000000-0005-0000-0000-0000B0160000}"/>
    <cellStyle name="Comma 49 3 3 3 2 4" xfId="5735" xr:uid="{00000000-0005-0000-0000-0000B1160000}"/>
    <cellStyle name="Comma 49 3 3 3 2 5" xfId="5736" xr:uid="{00000000-0005-0000-0000-0000B2160000}"/>
    <cellStyle name="Comma 49 3 3 3 3" xfId="5737" xr:uid="{00000000-0005-0000-0000-0000B3160000}"/>
    <cellStyle name="Comma 49 3 3 3 3 2" xfId="5738" xr:uid="{00000000-0005-0000-0000-0000B4160000}"/>
    <cellStyle name="Comma 49 3 3 3 3 3" xfId="5739" xr:uid="{00000000-0005-0000-0000-0000B5160000}"/>
    <cellStyle name="Comma 49 3 3 3 3 4" xfId="5740" xr:uid="{00000000-0005-0000-0000-0000B6160000}"/>
    <cellStyle name="Comma 49 3 3 3 4" xfId="5741" xr:uid="{00000000-0005-0000-0000-0000B7160000}"/>
    <cellStyle name="Comma 49 3 3 3 5" xfId="5742" xr:uid="{00000000-0005-0000-0000-0000B8160000}"/>
    <cellStyle name="Comma 49 3 3 3 6" xfId="5743" xr:uid="{00000000-0005-0000-0000-0000B9160000}"/>
    <cellStyle name="Comma 49 3 3 4" xfId="5744" xr:uid="{00000000-0005-0000-0000-0000BA160000}"/>
    <cellStyle name="Comma 49 3 3 4 2" xfId="5745" xr:uid="{00000000-0005-0000-0000-0000BB160000}"/>
    <cellStyle name="Comma 49 3 3 4 2 2" xfId="5746" xr:uid="{00000000-0005-0000-0000-0000BC160000}"/>
    <cellStyle name="Comma 49 3 3 4 2 3" xfId="5747" xr:uid="{00000000-0005-0000-0000-0000BD160000}"/>
    <cellStyle name="Comma 49 3 3 4 2 4" xfId="5748" xr:uid="{00000000-0005-0000-0000-0000BE160000}"/>
    <cellStyle name="Comma 49 3 3 4 3" xfId="5749" xr:uid="{00000000-0005-0000-0000-0000BF160000}"/>
    <cellStyle name="Comma 49 3 3 4 4" xfId="5750" xr:uid="{00000000-0005-0000-0000-0000C0160000}"/>
    <cellStyle name="Comma 49 3 3 4 5" xfId="5751" xr:uid="{00000000-0005-0000-0000-0000C1160000}"/>
    <cellStyle name="Comma 49 3 3 5" xfId="5752" xr:uid="{00000000-0005-0000-0000-0000C2160000}"/>
    <cellStyle name="Comma 49 3 3 5 2" xfId="5753" xr:uid="{00000000-0005-0000-0000-0000C3160000}"/>
    <cellStyle name="Comma 49 3 3 5 3" xfId="5754" xr:uid="{00000000-0005-0000-0000-0000C4160000}"/>
    <cellStyle name="Comma 49 3 3 5 4" xfId="5755" xr:uid="{00000000-0005-0000-0000-0000C5160000}"/>
    <cellStyle name="Comma 49 3 3 6" xfId="5756" xr:uid="{00000000-0005-0000-0000-0000C6160000}"/>
    <cellStyle name="Comma 49 3 3 7" xfId="5757" xr:uid="{00000000-0005-0000-0000-0000C7160000}"/>
    <cellStyle name="Comma 49 3 3 8" xfId="5758" xr:uid="{00000000-0005-0000-0000-0000C8160000}"/>
    <cellStyle name="Comma 49 3 4" xfId="5759" xr:uid="{00000000-0005-0000-0000-0000C9160000}"/>
    <cellStyle name="Comma 49 3 4 2" xfId="5760" xr:uid="{00000000-0005-0000-0000-0000CA160000}"/>
    <cellStyle name="Comma 49 3 4 2 2" xfId="5761" xr:uid="{00000000-0005-0000-0000-0000CB160000}"/>
    <cellStyle name="Comma 49 3 4 2 2 2" xfId="5762" xr:uid="{00000000-0005-0000-0000-0000CC160000}"/>
    <cellStyle name="Comma 49 3 4 2 2 3" xfId="5763" xr:uid="{00000000-0005-0000-0000-0000CD160000}"/>
    <cellStyle name="Comma 49 3 4 2 2 4" xfId="5764" xr:uid="{00000000-0005-0000-0000-0000CE160000}"/>
    <cellStyle name="Comma 49 3 4 2 3" xfId="5765" xr:uid="{00000000-0005-0000-0000-0000CF160000}"/>
    <cellStyle name="Comma 49 3 4 2 4" xfId="5766" xr:uid="{00000000-0005-0000-0000-0000D0160000}"/>
    <cellStyle name="Comma 49 3 4 2 5" xfId="5767" xr:uid="{00000000-0005-0000-0000-0000D1160000}"/>
    <cellStyle name="Comma 49 3 4 3" xfId="5768" xr:uid="{00000000-0005-0000-0000-0000D2160000}"/>
    <cellStyle name="Comma 49 3 4 3 2" xfId="5769" xr:uid="{00000000-0005-0000-0000-0000D3160000}"/>
    <cellStyle name="Comma 49 3 4 3 3" xfId="5770" xr:uid="{00000000-0005-0000-0000-0000D4160000}"/>
    <cellStyle name="Comma 49 3 4 3 4" xfId="5771" xr:uid="{00000000-0005-0000-0000-0000D5160000}"/>
    <cellStyle name="Comma 49 3 4 4" xfId="5772" xr:uid="{00000000-0005-0000-0000-0000D6160000}"/>
    <cellStyle name="Comma 49 3 4 5" xfId="5773" xr:uid="{00000000-0005-0000-0000-0000D7160000}"/>
    <cellStyle name="Comma 49 3 4 6" xfId="5774" xr:uid="{00000000-0005-0000-0000-0000D8160000}"/>
    <cellStyle name="Comma 49 3 5" xfId="5775" xr:uid="{00000000-0005-0000-0000-0000D9160000}"/>
    <cellStyle name="Comma 49 3 5 2" xfId="5776" xr:uid="{00000000-0005-0000-0000-0000DA160000}"/>
    <cellStyle name="Comma 49 3 5 2 2" xfId="5777" xr:uid="{00000000-0005-0000-0000-0000DB160000}"/>
    <cellStyle name="Comma 49 3 5 2 2 2" xfId="5778" xr:uid="{00000000-0005-0000-0000-0000DC160000}"/>
    <cellStyle name="Comma 49 3 5 2 2 3" xfId="5779" xr:uid="{00000000-0005-0000-0000-0000DD160000}"/>
    <cellStyle name="Comma 49 3 5 2 2 4" xfId="5780" xr:uid="{00000000-0005-0000-0000-0000DE160000}"/>
    <cellStyle name="Comma 49 3 5 2 3" xfId="5781" xr:uid="{00000000-0005-0000-0000-0000DF160000}"/>
    <cellStyle name="Comma 49 3 5 2 4" xfId="5782" xr:uid="{00000000-0005-0000-0000-0000E0160000}"/>
    <cellStyle name="Comma 49 3 5 2 5" xfId="5783" xr:uid="{00000000-0005-0000-0000-0000E1160000}"/>
    <cellStyle name="Comma 49 3 5 3" xfId="5784" xr:uid="{00000000-0005-0000-0000-0000E2160000}"/>
    <cellStyle name="Comma 49 3 5 3 2" xfId="5785" xr:uid="{00000000-0005-0000-0000-0000E3160000}"/>
    <cellStyle name="Comma 49 3 5 3 3" xfId="5786" xr:uid="{00000000-0005-0000-0000-0000E4160000}"/>
    <cellStyle name="Comma 49 3 5 3 4" xfId="5787" xr:uid="{00000000-0005-0000-0000-0000E5160000}"/>
    <cellStyle name="Comma 49 3 5 4" xfId="5788" xr:uid="{00000000-0005-0000-0000-0000E6160000}"/>
    <cellStyle name="Comma 49 3 5 5" xfId="5789" xr:uid="{00000000-0005-0000-0000-0000E7160000}"/>
    <cellStyle name="Comma 49 3 5 6" xfId="5790" xr:uid="{00000000-0005-0000-0000-0000E8160000}"/>
    <cellStyle name="Comma 49 3 6" xfId="5791" xr:uid="{00000000-0005-0000-0000-0000E9160000}"/>
    <cellStyle name="Comma 49 3 6 2" xfId="5792" xr:uid="{00000000-0005-0000-0000-0000EA160000}"/>
    <cellStyle name="Comma 49 3 6 2 2" xfId="5793" xr:uid="{00000000-0005-0000-0000-0000EB160000}"/>
    <cellStyle name="Comma 49 3 6 2 3" xfId="5794" xr:uid="{00000000-0005-0000-0000-0000EC160000}"/>
    <cellStyle name="Comma 49 3 6 2 4" xfId="5795" xr:uid="{00000000-0005-0000-0000-0000ED160000}"/>
    <cellStyle name="Comma 49 3 6 3" xfId="5796" xr:uid="{00000000-0005-0000-0000-0000EE160000}"/>
    <cellStyle name="Comma 49 3 6 4" xfId="5797" xr:uid="{00000000-0005-0000-0000-0000EF160000}"/>
    <cellStyle name="Comma 49 3 6 5" xfId="5798" xr:uid="{00000000-0005-0000-0000-0000F0160000}"/>
    <cellStyle name="Comma 49 3 7" xfId="5799" xr:uid="{00000000-0005-0000-0000-0000F1160000}"/>
    <cellStyle name="Comma 49 3 7 2" xfId="5800" xr:uid="{00000000-0005-0000-0000-0000F2160000}"/>
    <cellStyle name="Comma 49 3 7 3" xfId="5801" xr:uid="{00000000-0005-0000-0000-0000F3160000}"/>
    <cellStyle name="Comma 49 3 7 4" xfId="5802" xr:uid="{00000000-0005-0000-0000-0000F4160000}"/>
    <cellStyle name="Comma 49 3 8" xfId="5803" xr:uid="{00000000-0005-0000-0000-0000F5160000}"/>
    <cellStyle name="Comma 49 3 9" xfId="5804" xr:uid="{00000000-0005-0000-0000-0000F6160000}"/>
    <cellStyle name="Comma 49 4" xfId="5805" xr:uid="{00000000-0005-0000-0000-0000F7160000}"/>
    <cellStyle name="Comma 49 4 2" xfId="5806" xr:uid="{00000000-0005-0000-0000-0000F8160000}"/>
    <cellStyle name="Comma 49 4 2 2" xfId="5807" xr:uid="{00000000-0005-0000-0000-0000F9160000}"/>
    <cellStyle name="Comma 49 4 2 2 2" xfId="5808" xr:uid="{00000000-0005-0000-0000-0000FA160000}"/>
    <cellStyle name="Comma 49 4 2 2 2 2" xfId="5809" xr:uid="{00000000-0005-0000-0000-0000FB160000}"/>
    <cellStyle name="Comma 49 4 2 2 2 3" xfId="5810" xr:uid="{00000000-0005-0000-0000-0000FC160000}"/>
    <cellStyle name="Comma 49 4 2 2 2 4" xfId="5811" xr:uid="{00000000-0005-0000-0000-0000FD160000}"/>
    <cellStyle name="Comma 49 4 2 2 3" xfId="5812" xr:uid="{00000000-0005-0000-0000-0000FE160000}"/>
    <cellStyle name="Comma 49 4 2 2 4" xfId="5813" xr:uid="{00000000-0005-0000-0000-0000FF160000}"/>
    <cellStyle name="Comma 49 4 2 2 5" xfId="5814" xr:uid="{00000000-0005-0000-0000-000000170000}"/>
    <cellStyle name="Comma 49 4 2 3" xfId="5815" xr:uid="{00000000-0005-0000-0000-000001170000}"/>
    <cellStyle name="Comma 49 4 2 3 2" xfId="5816" xr:uid="{00000000-0005-0000-0000-000002170000}"/>
    <cellStyle name="Comma 49 4 2 3 3" xfId="5817" xr:uid="{00000000-0005-0000-0000-000003170000}"/>
    <cellStyle name="Comma 49 4 2 3 4" xfId="5818" xr:uid="{00000000-0005-0000-0000-000004170000}"/>
    <cellStyle name="Comma 49 4 2 4" xfId="5819" xr:uid="{00000000-0005-0000-0000-000005170000}"/>
    <cellStyle name="Comma 49 4 2 5" xfId="5820" xr:uid="{00000000-0005-0000-0000-000006170000}"/>
    <cellStyle name="Comma 49 4 2 6" xfId="5821" xr:uid="{00000000-0005-0000-0000-000007170000}"/>
    <cellStyle name="Comma 49 4 3" xfId="5822" xr:uid="{00000000-0005-0000-0000-000008170000}"/>
    <cellStyle name="Comma 49 4 3 2" xfId="5823" xr:uid="{00000000-0005-0000-0000-000009170000}"/>
    <cellStyle name="Comma 49 4 3 2 2" xfId="5824" xr:uid="{00000000-0005-0000-0000-00000A170000}"/>
    <cellStyle name="Comma 49 4 3 2 2 2" xfId="5825" xr:uid="{00000000-0005-0000-0000-00000B170000}"/>
    <cellStyle name="Comma 49 4 3 2 2 3" xfId="5826" xr:uid="{00000000-0005-0000-0000-00000C170000}"/>
    <cellStyle name="Comma 49 4 3 2 2 4" xfId="5827" xr:uid="{00000000-0005-0000-0000-00000D170000}"/>
    <cellStyle name="Comma 49 4 3 2 3" xfId="5828" xr:uid="{00000000-0005-0000-0000-00000E170000}"/>
    <cellStyle name="Comma 49 4 3 2 4" xfId="5829" xr:uid="{00000000-0005-0000-0000-00000F170000}"/>
    <cellStyle name="Comma 49 4 3 2 5" xfId="5830" xr:uid="{00000000-0005-0000-0000-000010170000}"/>
    <cellStyle name="Comma 49 4 3 3" xfId="5831" xr:uid="{00000000-0005-0000-0000-000011170000}"/>
    <cellStyle name="Comma 49 4 3 3 2" xfId="5832" xr:uid="{00000000-0005-0000-0000-000012170000}"/>
    <cellStyle name="Comma 49 4 3 3 3" xfId="5833" xr:uid="{00000000-0005-0000-0000-000013170000}"/>
    <cellStyle name="Comma 49 4 3 3 4" xfId="5834" xr:uid="{00000000-0005-0000-0000-000014170000}"/>
    <cellStyle name="Comma 49 4 3 4" xfId="5835" xr:uid="{00000000-0005-0000-0000-000015170000}"/>
    <cellStyle name="Comma 49 4 3 5" xfId="5836" xr:uid="{00000000-0005-0000-0000-000016170000}"/>
    <cellStyle name="Comma 49 4 3 6" xfId="5837" xr:uid="{00000000-0005-0000-0000-000017170000}"/>
    <cellStyle name="Comma 49 4 4" xfId="5838" xr:uid="{00000000-0005-0000-0000-000018170000}"/>
    <cellStyle name="Comma 49 4 4 2" xfId="5839" xr:uid="{00000000-0005-0000-0000-000019170000}"/>
    <cellStyle name="Comma 49 4 4 2 2" xfId="5840" xr:uid="{00000000-0005-0000-0000-00001A170000}"/>
    <cellStyle name="Comma 49 4 4 2 3" xfId="5841" xr:uid="{00000000-0005-0000-0000-00001B170000}"/>
    <cellStyle name="Comma 49 4 4 2 4" xfId="5842" xr:uid="{00000000-0005-0000-0000-00001C170000}"/>
    <cellStyle name="Comma 49 4 4 3" xfId="5843" xr:uid="{00000000-0005-0000-0000-00001D170000}"/>
    <cellStyle name="Comma 49 4 4 4" xfId="5844" xr:uid="{00000000-0005-0000-0000-00001E170000}"/>
    <cellStyle name="Comma 49 4 4 5" xfId="5845" xr:uid="{00000000-0005-0000-0000-00001F170000}"/>
    <cellStyle name="Comma 49 4 5" xfId="5846" xr:uid="{00000000-0005-0000-0000-000020170000}"/>
    <cellStyle name="Comma 49 4 5 2" xfId="5847" xr:uid="{00000000-0005-0000-0000-000021170000}"/>
    <cellStyle name="Comma 49 4 5 3" xfId="5848" xr:uid="{00000000-0005-0000-0000-000022170000}"/>
    <cellStyle name="Comma 49 4 5 4" xfId="5849" xr:uid="{00000000-0005-0000-0000-000023170000}"/>
    <cellStyle name="Comma 49 4 6" xfId="5850" xr:uid="{00000000-0005-0000-0000-000024170000}"/>
    <cellStyle name="Comma 49 4 7" xfId="5851" xr:uid="{00000000-0005-0000-0000-000025170000}"/>
    <cellStyle name="Comma 49 4 8" xfId="5852" xr:uid="{00000000-0005-0000-0000-000026170000}"/>
    <cellStyle name="Comma 49 5" xfId="5853" xr:uid="{00000000-0005-0000-0000-000027170000}"/>
    <cellStyle name="Comma 49 5 2" xfId="5854" xr:uid="{00000000-0005-0000-0000-000028170000}"/>
    <cellStyle name="Comma 49 5 2 2" xfId="5855" xr:uid="{00000000-0005-0000-0000-000029170000}"/>
    <cellStyle name="Comma 49 5 2 2 2" xfId="5856" xr:uid="{00000000-0005-0000-0000-00002A170000}"/>
    <cellStyle name="Comma 49 5 2 2 2 2" xfId="5857" xr:uid="{00000000-0005-0000-0000-00002B170000}"/>
    <cellStyle name="Comma 49 5 2 2 2 3" xfId="5858" xr:uid="{00000000-0005-0000-0000-00002C170000}"/>
    <cellStyle name="Comma 49 5 2 2 2 4" xfId="5859" xr:uid="{00000000-0005-0000-0000-00002D170000}"/>
    <cellStyle name="Comma 49 5 2 2 3" xfId="5860" xr:uid="{00000000-0005-0000-0000-00002E170000}"/>
    <cellStyle name="Comma 49 5 2 2 4" xfId="5861" xr:uid="{00000000-0005-0000-0000-00002F170000}"/>
    <cellStyle name="Comma 49 5 2 2 5" xfId="5862" xr:uid="{00000000-0005-0000-0000-000030170000}"/>
    <cellStyle name="Comma 49 5 2 3" xfId="5863" xr:uid="{00000000-0005-0000-0000-000031170000}"/>
    <cellStyle name="Comma 49 5 2 3 2" xfId="5864" xr:uid="{00000000-0005-0000-0000-000032170000}"/>
    <cellStyle name="Comma 49 5 2 3 3" xfId="5865" xr:uid="{00000000-0005-0000-0000-000033170000}"/>
    <cellStyle name="Comma 49 5 2 3 4" xfId="5866" xr:uid="{00000000-0005-0000-0000-000034170000}"/>
    <cellStyle name="Comma 49 5 2 4" xfId="5867" xr:uid="{00000000-0005-0000-0000-000035170000}"/>
    <cellStyle name="Comma 49 5 2 5" xfId="5868" xr:uid="{00000000-0005-0000-0000-000036170000}"/>
    <cellStyle name="Comma 49 5 2 6" xfId="5869" xr:uid="{00000000-0005-0000-0000-000037170000}"/>
    <cellStyle name="Comma 49 5 3" xfId="5870" xr:uid="{00000000-0005-0000-0000-000038170000}"/>
    <cellStyle name="Comma 49 5 3 2" xfId="5871" xr:uid="{00000000-0005-0000-0000-000039170000}"/>
    <cellStyle name="Comma 49 5 3 2 2" xfId="5872" xr:uid="{00000000-0005-0000-0000-00003A170000}"/>
    <cellStyle name="Comma 49 5 3 2 2 2" xfId="5873" xr:uid="{00000000-0005-0000-0000-00003B170000}"/>
    <cellStyle name="Comma 49 5 3 2 2 3" xfId="5874" xr:uid="{00000000-0005-0000-0000-00003C170000}"/>
    <cellStyle name="Comma 49 5 3 2 2 4" xfId="5875" xr:uid="{00000000-0005-0000-0000-00003D170000}"/>
    <cellStyle name="Comma 49 5 3 2 3" xfId="5876" xr:uid="{00000000-0005-0000-0000-00003E170000}"/>
    <cellStyle name="Comma 49 5 3 2 4" xfId="5877" xr:uid="{00000000-0005-0000-0000-00003F170000}"/>
    <cellStyle name="Comma 49 5 3 2 5" xfId="5878" xr:uid="{00000000-0005-0000-0000-000040170000}"/>
    <cellStyle name="Comma 49 5 3 3" xfId="5879" xr:uid="{00000000-0005-0000-0000-000041170000}"/>
    <cellStyle name="Comma 49 5 3 3 2" xfId="5880" xr:uid="{00000000-0005-0000-0000-000042170000}"/>
    <cellStyle name="Comma 49 5 3 3 3" xfId="5881" xr:uid="{00000000-0005-0000-0000-000043170000}"/>
    <cellStyle name="Comma 49 5 3 3 4" xfId="5882" xr:uid="{00000000-0005-0000-0000-000044170000}"/>
    <cellStyle name="Comma 49 5 3 4" xfId="5883" xr:uid="{00000000-0005-0000-0000-000045170000}"/>
    <cellStyle name="Comma 49 5 3 5" xfId="5884" xr:uid="{00000000-0005-0000-0000-000046170000}"/>
    <cellStyle name="Comma 49 5 3 6" xfId="5885" xr:uid="{00000000-0005-0000-0000-000047170000}"/>
    <cellStyle name="Comma 49 5 4" xfId="5886" xr:uid="{00000000-0005-0000-0000-000048170000}"/>
    <cellStyle name="Comma 49 5 4 2" xfId="5887" xr:uid="{00000000-0005-0000-0000-000049170000}"/>
    <cellStyle name="Comma 49 5 4 2 2" xfId="5888" xr:uid="{00000000-0005-0000-0000-00004A170000}"/>
    <cellStyle name="Comma 49 5 4 2 3" xfId="5889" xr:uid="{00000000-0005-0000-0000-00004B170000}"/>
    <cellStyle name="Comma 49 5 4 2 4" xfId="5890" xr:uid="{00000000-0005-0000-0000-00004C170000}"/>
    <cellStyle name="Comma 49 5 4 3" xfId="5891" xr:uid="{00000000-0005-0000-0000-00004D170000}"/>
    <cellStyle name="Comma 49 5 4 4" xfId="5892" xr:uid="{00000000-0005-0000-0000-00004E170000}"/>
    <cellStyle name="Comma 49 5 4 5" xfId="5893" xr:uid="{00000000-0005-0000-0000-00004F170000}"/>
    <cellStyle name="Comma 49 5 5" xfId="5894" xr:uid="{00000000-0005-0000-0000-000050170000}"/>
    <cellStyle name="Comma 49 5 5 2" xfId="5895" xr:uid="{00000000-0005-0000-0000-000051170000}"/>
    <cellStyle name="Comma 49 5 5 3" xfId="5896" xr:uid="{00000000-0005-0000-0000-000052170000}"/>
    <cellStyle name="Comma 49 5 5 4" xfId="5897" xr:uid="{00000000-0005-0000-0000-000053170000}"/>
    <cellStyle name="Comma 49 5 6" xfId="5898" xr:uid="{00000000-0005-0000-0000-000054170000}"/>
    <cellStyle name="Comma 49 5 7" xfId="5899" xr:uid="{00000000-0005-0000-0000-000055170000}"/>
    <cellStyle name="Comma 49 5 8" xfId="5900" xr:uid="{00000000-0005-0000-0000-000056170000}"/>
    <cellStyle name="Comma 49 6" xfId="5901" xr:uid="{00000000-0005-0000-0000-000057170000}"/>
    <cellStyle name="Comma 49 6 2" xfId="5902" xr:uid="{00000000-0005-0000-0000-000058170000}"/>
    <cellStyle name="Comma 49 6 2 2" xfId="5903" xr:uid="{00000000-0005-0000-0000-000059170000}"/>
    <cellStyle name="Comma 49 6 2 2 2" xfId="5904" xr:uid="{00000000-0005-0000-0000-00005A170000}"/>
    <cellStyle name="Comma 49 6 2 2 3" xfId="5905" xr:uid="{00000000-0005-0000-0000-00005B170000}"/>
    <cellStyle name="Comma 49 6 2 2 4" xfId="5906" xr:uid="{00000000-0005-0000-0000-00005C170000}"/>
    <cellStyle name="Comma 49 6 2 3" xfId="5907" xr:uid="{00000000-0005-0000-0000-00005D170000}"/>
    <cellStyle name="Comma 49 6 2 4" xfId="5908" xr:uid="{00000000-0005-0000-0000-00005E170000}"/>
    <cellStyle name="Comma 49 6 2 5" xfId="5909" xr:uid="{00000000-0005-0000-0000-00005F170000}"/>
    <cellStyle name="Comma 49 6 3" xfId="5910" xr:uid="{00000000-0005-0000-0000-000060170000}"/>
    <cellStyle name="Comma 49 6 3 2" xfId="5911" xr:uid="{00000000-0005-0000-0000-000061170000}"/>
    <cellStyle name="Comma 49 6 3 3" xfId="5912" xr:uid="{00000000-0005-0000-0000-000062170000}"/>
    <cellStyle name="Comma 49 6 3 4" xfId="5913" xr:uid="{00000000-0005-0000-0000-000063170000}"/>
    <cellStyle name="Comma 49 6 4" xfId="5914" xr:uid="{00000000-0005-0000-0000-000064170000}"/>
    <cellStyle name="Comma 49 6 5" xfId="5915" xr:uid="{00000000-0005-0000-0000-000065170000}"/>
    <cellStyle name="Comma 49 6 6" xfId="5916" xr:uid="{00000000-0005-0000-0000-000066170000}"/>
    <cellStyle name="Comma 49 7" xfId="5917" xr:uid="{00000000-0005-0000-0000-000067170000}"/>
    <cellStyle name="Comma 49 7 2" xfId="5918" xr:uid="{00000000-0005-0000-0000-000068170000}"/>
    <cellStyle name="Comma 49 7 2 2" xfId="5919" xr:uid="{00000000-0005-0000-0000-000069170000}"/>
    <cellStyle name="Comma 49 7 2 2 2" xfId="5920" xr:uid="{00000000-0005-0000-0000-00006A170000}"/>
    <cellStyle name="Comma 49 7 2 2 3" xfId="5921" xr:uid="{00000000-0005-0000-0000-00006B170000}"/>
    <cellStyle name="Comma 49 7 2 2 4" xfId="5922" xr:uid="{00000000-0005-0000-0000-00006C170000}"/>
    <cellStyle name="Comma 49 7 2 3" xfId="5923" xr:uid="{00000000-0005-0000-0000-00006D170000}"/>
    <cellStyle name="Comma 49 7 2 4" xfId="5924" xr:uid="{00000000-0005-0000-0000-00006E170000}"/>
    <cellStyle name="Comma 49 7 2 5" xfId="5925" xr:uid="{00000000-0005-0000-0000-00006F170000}"/>
    <cellStyle name="Comma 49 7 3" xfId="5926" xr:uid="{00000000-0005-0000-0000-000070170000}"/>
    <cellStyle name="Comma 49 7 3 2" xfId="5927" xr:uid="{00000000-0005-0000-0000-000071170000}"/>
    <cellStyle name="Comma 49 7 3 3" xfId="5928" xr:uid="{00000000-0005-0000-0000-000072170000}"/>
    <cellStyle name="Comma 49 7 3 4" xfId="5929" xr:uid="{00000000-0005-0000-0000-000073170000}"/>
    <cellStyle name="Comma 49 7 4" xfId="5930" xr:uid="{00000000-0005-0000-0000-000074170000}"/>
    <cellStyle name="Comma 49 7 5" xfId="5931" xr:uid="{00000000-0005-0000-0000-000075170000}"/>
    <cellStyle name="Comma 49 7 6" xfId="5932" xr:uid="{00000000-0005-0000-0000-000076170000}"/>
    <cellStyle name="Comma 49 8" xfId="5933" xr:uid="{00000000-0005-0000-0000-000077170000}"/>
    <cellStyle name="Comma 49 8 2" xfId="5934" xr:uid="{00000000-0005-0000-0000-000078170000}"/>
    <cellStyle name="Comma 49 8 2 2" xfId="5935" xr:uid="{00000000-0005-0000-0000-000079170000}"/>
    <cellStyle name="Comma 49 8 2 3" xfId="5936" xr:uid="{00000000-0005-0000-0000-00007A170000}"/>
    <cellStyle name="Comma 49 8 2 4" xfId="5937" xr:uid="{00000000-0005-0000-0000-00007B170000}"/>
    <cellStyle name="Comma 49 8 3" xfId="5938" xr:uid="{00000000-0005-0000-0000-00007C170000}"/>
    <cellStyle name="Comma 49 8 4" xfId="5939" xr:uid="{00000000-0005-0000-0000-00007D170000}"/>
    <cellStyle name="Comma 49 8 5" xfId="5940" xr:uid="{00000000-0005-0000-0000-00007E170000}"/>
    <cellStyle name="Comma 49 9" xfId="5941" xr:uid="{00000000-0005-0000-0000-00007F170000}"/>
    <cellStyle name="Comma 49 9 2" xfId="5942" xr:uid="{00000000-0005-0000-0000-000080170000}"/>
    <cellStyle name="Comma 49 9 3" xfId="5943" xr:uid="{00000000-0005-0000-0000-000081170000}"/>
    <cellStyle name="Comma 49 9 4" xfId="5944" xr:uid="{00000000-0005-0000-0000-000082170000}"/>
    <cellStyle name="Comma 5" xfId="5945" xr:uid="{00000000-0005-0000-0000-000083170000}"/>
    <cellStyle name="Comma 5 2" xfId="5946" xr:uid="{00000000-0005-0000-0000-000084170000}"/>
    <cellStyle name="Comma 5 2 2" xfId="5947" xr:uid="{00000000-0005-0000-0000-000085170000}"/>
    <cellStyle name="Comma 5 2 2 2" xfId="5948" xr:uid="{00000000-0005-0000-0000-000086170000}"/>
    <cellStyle name="Comma 5 2 2 2 2" xfId="28960" xr:uid="{8400F29D-EAC8-4EE9-B4BD-2AD0BA9D5B45}"/>
    <cellStyle name="Comma 5 2 2 3" xfId="28959" xr:uid="{CA8C81F7-36C1-4EEA-928F-AF93E2E1C914}"/>
    <cellStyle name="Comma 5 2 3" xfId="5949" xr:uid="{00000000-0005-0000-0000-000087170000}"/>
    <cellStyle name="Comma 5 2 3 2" xfId="5950" xr:uid="{00000000-0005-0000-0000-000088170000}"/>
    <cellStyle name="Comma 5 2 3 3" xfId="28961" xr:uid="{FBE543D2-BF24-4EDA-8E25-32C3E700A269}"/>
    <cellStyle name="Comma 5 2 4" xfId="28958" xr:uid="{3043C249-4B6B-4C96-85BD-04BEAEE3AC04}"/>
    <cellStyle name="Comma 5 3" xfId="5951" xr:uid="{00000000-0005-0000-0000-000089170000}"/>
    <cellStyle name="Comma 5 3 2" xfId="5952" xr:uid="{00000000-0005-0000-0000-00008A170000}"/>
    <cellStyle name="Comma 5 3 2 2" xfId="28963" xr:uid="{BBF5910C-9811-40AA-9171-E9573243CB54}"/>
    <cellStyle name="Comma 5 3 3" xfId="28962" xr:uid="{FB000934-94BB-4C41-B74D-EC78E3A5C55E}"/>
    <cellStyle name="Comma 5 4" xfId="5953" xr:uid="{00000000-0005-0000-0000-00008B170000}"/>
    <cellStyle name="Comma 5 4 2" xfId="28964" xr:uid="{3A4AEE4C-93BA-448F-9615-D234037F5D3A}"/>
    <cellStyle name="Comma 5 5" xfId="28965" xr:uid="{87B5D1AC-5817-45AC-974D-A6E01D3F4981}"/>
    <cellStyle name="Comma 5 6" xfId="28957" xr:uid="{40DBA774-0C70-4BF7-A334-268C0F86F290}"/>
    <cellStyle name="Comma 5_CONFIGURATION" xfId="28966" xr:uid="{63566722-8C49-4BE2-A565-825E494C3719}"/>
    <cellStyle name="Comma 50" xfId="5954" xr:uid="{00000000-0005-0000-0000-00008C170000}"/>
    <cellStyle name="Comma 50 2" xfId="5955" xr:uid="{00000000-0005-0000-0000-00008D170000}"/>
    <cellStyle name="Comma 51" xfId="5956" xr:uid="{00000000-0005-0000-0000-00008E170000}"/>
    <cellStyle name="Comma 51 2" xfId="5957" xr:uid="{00000000-0005-0000-0000-00008F170000}"/>
    <cellStyle name="Comma 51 2 2" xfId="5958" xr:uid="{00000000-0005-0000-0000-000090170000}"/>
    <cellStyle name="Comma 52" xfId="5959" xr:uid="{00000000-0005-0000-0000-000091170000}"/>
    <cellStyle name="Comma 52 2" xfId="5960" xr:uid="{00000000-0005-0000-0000-000092170000}"/>
    <cellStyle name="Comma 53" xfId="5961" xr:uid="{00000000-0005-0000-0000-000093170000}"/>
    <cellStyle name="Comma 53 10" xfId="5962" xr:uid="{00000000-0005-0000-0000-000094170000}"/>
    <cellStyle name="Comma 53 11" xfId="5963" xr:uid="{00000000-0005-0000-0000-000095170000}"/>
    <cellStyle name="Comma 53 12" xfId="5964" xr:uid="{00000000-0005-0000-0000-000096170000}"/>
    <cellStyle name="Comma 53 2" xfId="5965" xr:uid="{00000000-0005-0000-0000-000097170000}"/>
    <cellStyle name="Comma 53 2 10" xfId="5966" xr:uid="{00000000-0005-0000-0000-000098170000}"/>
    <cellStyle name="Comma 53 2 2" xfId="5967" xr:uid="{00000000-0005-0000-0000-000099170000}"/>
    <cellStyle name="Comma 53 2 2 2" xfId="5968" xr:uid="{00000000-0005-0000-0000-00009A170000}"/>
    <cellStyle name="Comma 53 2 2 2 2" xfId="5969" xr:uid="{00000000-0005-0000-0000-00009B170000}"/>
    <cellStyle name="Comma 53 2 2 2 2 2" xfId="5970" xr:uid="{00000000-0005-0000-0000-00009C170000}"/>
    <cellStyle name="Comma 53 2 2 2 2 2 2" xfId="5971" xr:uid="{00000000-0005-0000-0000-00009D170000}"/>
    <cellStyle name="Comma 53 2 2 2 2 2 3" xfId="5972" xr:uid="{00000000-0005-0000-0000-00009E170000}"/>
    <cellStyle name="Comma 53 2 2 2 2 2 4" xfId="5973" xr:uid="{00000000-0005-0000-0000-00009F170000}"/>
    <cellStyle name="Comma 53 2 2 2 2 3" xfId="5974" xr:uid="{00000000-0005-0000-0000-0000A0170000}"/>
    <cellStyle name="Comma 53 2 2 2 2 4" xfId="5975" xr:uid="{00000000-0005-0000-0000-0000A1170000}"/>
    <cellStyle name="Comma 53 2 2 2 2 5" xfId="5976" xr:uid="{00000000-0005-0000-0000-0000A2170000}"/>
    <cellStyle name="Comma 53 2 2 2 3" xfId="5977" xr:uid="{00000000-0005-0000-0000-0000A3170000}"/>
    <cellStyle name="Comma 53 2 2 2 3 2" xfId="5978" xr:uid="{00000000-0005-0000-0000-0000A4170000}"/>
    <cellStyle name="Comma 53 2 2 2 3 3" xfId="5979" xr:uid="{00000000-0005-0000-0000-0000A5170000}"/>
    <cellStyle name="Comma 53 2 2 2 3 4" xfId="5980" xr:uid="{00000000-0005-0000-0000-0000A6170000}"/>
    <cellStyle name="Comma 53 2 2 2 4" xfId="5981" xr:uid="{00000000-0005-0000-0000-0000A7170000}"/>
    <cellStyle name="Comma 53 2 2 2 5" xfId="5982" xr:uid="{00000000-0005-0000-0000-0000A8170000}"/>
    <cellStyle name="Comma 53 2 2 2 6" xfId="5983" xr:uid="{00000000-0005-0000-0000-0000A9170000}"/>
    <cellStyle name="Comma 53 2 2 3" xfId="5984" xr:uid="{00000000-0005-0000-0000-0000AA170000}"/>
    <cellStyle name="Comma 53 2 2 3 2" xfId="5985" xr:uid="{00000000-0005-0000-0000-0000AB170000}"/>
    <cellStyle name="Comma 53 2 2 3 2 2" xfId="5986" xr:uid="{00000000-0005-0000-0000-0000AC170000}"/>
    <cellStyle name="Comma 53 2 2 3 2 2 2" xfId="5987" xr:uid="{00000000-0005-0000-0000-0000AD170000}"/>
    <cellStyle name="Comma 53 2 2 3 2 2 3" xfId="5988" xr:uid="{00000000-0005-0000-0000-0000AE170000}"/>
    <cellStyle name="Comma 53 2 2 3 2 2 4" xfId="5989" xr:uid="{00000000-0005-0000-0000-0000AF170000}"/>
    <cellStyle name="Comma 53 2 2 3 2 3" xfId="5990" xr:uid="{00000000-0005-0000-0000-0000B0170000}"/>
    <cellStyle name="Comma 53 2 2 3 2 4" xfId="5991" xr:uid="{00000000-0005-0000-0000-0000B1170000}"/>
    <cellStyle name="Comma 53 2 2 3 2 5" xfId="5992" xr:uid="{00000000-0005-0000-0000-0000B2170000}"/>
    <cellStyle name="Comma 53 2 2 3 3" xfId="5993" xr:uid="{00000000-0005-0000-0000-0000B3170000}"/>
    <cellStyle name="Comma 53 2 2 3 3 2" xfId="5994" xr:uid="{00000000-0005-0000-0000-0000B4170000}"/>
    <cellStyle name="Comma 53 2 2 3 3 3" xfId="5995" xr:uid="{00000000-0005-0000-0000-0000B5170000}"/>
    <cellStyle name="Comma 53 2 2 3 3 4" xfId="5996" xr:uid="{00000000-0005-0000-0000-0000B6170000}"/>
    <cellStyle name="Comma 53 2 2 3 4" xfId="5997" xr:uid="{00000000-0005-0000-0000-0000B7170000}"/>
    <cellStyle name="Comma 53 2 2 3 5" xfId="5998" xr:uid="{00000000-0005-0000-0000-0000B8170000}"/>
    <cellStyle name="Comma 53 2 2 3 6" xfId="5999" xr:uid="{00000000-0005-0000-0000-0000B9170000}"/>
    <cellStyle name="Comma 53 2 2 4" xfId="6000" xr:uid="{00000000-0005-0000-0000-0000BA170000}"/>
    <cellStyle name="Comma 53 2 2 4 2" xfId="6001" xr:uid="{00000000-0005-0000-0000-0000BB170000}"/>
    <cellStyle name="Comma 53 2 2 4 2 2" xfId="6002" xr:uid="{00000000-0005-0000-0000-0000BC170000}"/>
    <cellStyle name="Comma 53 2 2 4 2 3" xfId="6003" xr:uid="{00000000-0005-0000-0000-0000BD170000}"/>
    <cellStyle name="Comma 53 2 2 4 2 4" xfId="6004" xr:uid="{00000000-0005-0000-0000-0000BE170000}"/>
    <cellStyle name="Comma 53 2 2 4 3" xfId="6005" xr:uid="{00000000-0005-0000-0000-0000BF170000}"/>
    <cellStyle name="Comma 53 2 2 4 4" xfId="6006" xr:uid="{00000000-0005-0000-0000-0000C0170000}"/>
    <cellStyle name="Comma 53 2 2 4 5" xfId="6007" xr:uid="{00000000-0005-0000-0000-0000C1170000}"/>
    <cellStyle name="Comma 53 2 2 5" xfId="6008" xr:uid="{00000000-0005-0000-0000-0000C2170000}"/>
    <cellStyle name="Comma 53 2 2 5 2" xfId="6009" xr:uid="{00000000-0005-0000-0000-0000C3170000}"/>
    <cellStyle name="Comma 53 2 2 5 3" xfId="6010" xr:uid="{00000000-0005-0000-0000-0000C4170000}"/>
    <cellStyle name="Comma 53 2 2 5 4" xfId="6011" xr:uid="{00000000-0005-0000-0000-0000C5170000}"/>
    <cellStyle name="Comma 53 2 2 6" xfId="6012" xr:uid="{00000000-0005-0000-0000-0000C6170000}"/>
    <cellStyle name="Comma 53 2 2 7" xfId="6013" xr:uid="{00000000-0005-0000-0000-0000C7170000}"/>
    <cellStyle name="Comma 53 2 2 8" xfId="6014" xr:uid="{00000000-0005-0000-0000-0000C8170000}"/>
    <cellStyle name="Comma 53 2 3" xfId="6015" xr:uid="{00000000-0005-0000-0000-0000C9170000}"/>
    <cellStyle name="Comma 53 2 3 2" xfId="6016" xr:uid="{00000000-0005-0000-0000-0000CA170000}"/>
    <cellStyle name="Comma 53 2 3 2 2" xfId="6017" xr:uid="{00000000-0005-0000-0000-0000CB170000}"/>
    <cellStyle name="Comma 53 2 3 2 2 2" xfId="6018" xr:uid="{00000000-0005-0000-0000-0000CC170000}"/>
    <cellStyle name="Comma 53 2 3 2 2 2 2" xfId="6019" xr:uid="{00000000-0005-0000-0000-0000CD170000}"/>
    <cellStyle name="Comma 53 2 3 2 2 2 3" xfId="6020" xr:uid="{00000000-0005-0000-0000-0000CE170000}"/>
    <cellStyle name="Comma 53 2 3 2 2 2 4" xfId="6021" xr:uid="{00000000-0005-0000-0000-0000CF170000}"/>
    <cellStyle name="Comma 53 2 3 2 2 3" xfId="6022" xr:uid="{00000000-0005-0000-0000-0000D0170000}"/>
    <cellStyle name="Comma 53 2 3 2 2 4" xfId="6023" xr:uid="{00000000-0005-0000-0000-0000D1170000}"/>
    <cellStyle name="Comma 53 2 3 2 2 5" xfId="6024" xr:uid="{00000000-0005-0000-0000-0000D2170000}"/>
    <cellStyle name="Comma 53 2 3 2 3" xfId="6025" xr:uid="{00000000-0005-0000-0000-0000D3170000}"/>
    <cellStyle name="Comma 53 2 3 2 3 2" xfId="6026" xr:uid="{00000000-0005-0000-0000-0000D4170000}"/>
    <cellStyle name="Comma 53 2 3 2 3 3" xfId="6027" xr:uid="{00000000-0005-0000-0000-0000D5170000}"/>
    <cellStyle name="Comma 53 2 3 2 3 4" xfId="6028" xr:uid="{00000000-0005-0000-0000-0000D6170000}"/>
    <cellStyle name="Comma 53 2 3 2 4" xfId="6029" xr:uid="{00000000-0005-0000-0000-0000D7170000}"/>
    <cellStyle name="Comma 53 2 3 2 5" xfId="6030" xr:uid="{00000000-0005-0000-0000-0000D8170000}"/>
    <cellStyle name="Comma 53 2 3 2 6" xfId="6031" xr:uid="{00000000-0005-0000-0000-0000D9170000}"/>
    <cellStyle name="Comma 53 2 3 3" xfId="6032" xr:uid="{00000000-0005-0000-0000-0000DA170000}"/>
    <cellStyle name="Comma 53 2 3 3 2" xfId="6033" xr:uid="{00000000-0005-0000-0000-0000DB170000}"/>
    <cellStyle name="Comma 53 2 3 3 2 2" xfId="6034" xr:uid="{00000000-0005-0000-0000-0000DC170000}"/>
    <cellStyle name="Comma 53 2 3 3 2 2 2" xfId="6035" xr:uid="{00000000-0005-0000-0000-0000DD170000}"/>
    <cellStyle name="Comma 53 2 3 3 2 2 3" xfId="6036" xr:uid="{00000000-0005-0000-0000-0000DE170000}"/>
    <cellStyle name="Comma 53 2 3 3 2 2 4" xfId="6037" xr:uid="{00000000-0005-0000-0000-0000DF170000}"/>
    <cellStyle name="Comma 53 2 3 3 2 3" xfId="6038" xr:uid="{00000000-0005-0000-0000-0000E0170000}"/>
    <cellStyle name="Comma 53 2 3 3 2 4" xfId="6039" xr:uid="{00000000-0005-0000-0000-0000E1170000}"/>
    <cellStyle name="Comma 53 2 3 3 2 5" xfId="6040" xr:uid="{00000000-0005-0000-0000-0000E2170000}"/>
    <cellStyle name="Comma 53 2 3 3 3" xfId="6041" xr:uid="{00000000-0005-0000-0000-0000E3170000}"/>
    <cellStyle name="Comma 53 2 3 3 3 2" xfId="6042" xr:uid="{00000000-0005-0000-0000-0000E4170000}"/>
    <cellStyle name="Comma 53 2 3 3 3 3" xfId="6043" xr:uid="{00000000-0005-0000-0000-0000E5170000}"/>
    <cellStyle name="Comma 53 2 3 3 3 4" xfId="6044" xr:uid="{00000000-0005-0000-0000-0000E6170000}"/>
    <cellStyle name="Comma 53 2 3 3 4" xfId="6045" xr:uid="{00000000-0005-0000-0000-0000E7170000}"/>
    <cellStyle name="Comma 53 2 3 3 5" xfId="6046" xr:uid="{00000000-0005-0000-0000-0000E8170000}"/>
    <cellStyle name="Comma 53 2 3 3 6" xfId="6047" xr:uid="{00000000-0005-0000-0000-0000E9170000}"/>
    <cellStyle name="Comma 53 2 3 4" xfId="6048" xr:uid="{00000000-0005-0000-0000-0000EA170000}"/>
    <cellStyle name="Comma 53 2 3 4 2" xfId="6049" xr:uid="{00000000-0005-0000-0000-0000EB170000}"/>
    <cellStyle name="Comma 53 2 3 4 2 2" xfId="6050" xr:uid="{00000000-0005-0000-0000-0000EC170000}"/>
    <cellStyle name="Comma 53 2 3 4 2 3" xfId="6051" xr:uid="{00000000-0005-0000-0000-0000ED170000}"/>
    <cellStyle name="Comma 53 2 3 4 2 4" xfId="6052" xr:uid="{00000000-0005-0000-0000-0000EE170000}"/>
    <cellStyle name="Comma 53 2 3 4 3" xfId="6053" xr:uid="{00000000-0005-0000-0000-0000EF170000}"/>
    <cellStyle name="Comma 53 2 3 4 4" xfId="6054" xr:uid="{00000000-0005-0000-0000-0000F0170000}"/>
    <cellStyle name="Comma 53 2 3 4 5" xfId="6055" xr:uid="{00000000-0005-0000-0000-0000F1170000}"/>
    <cellStyle name="Comma 53 2 3 5" xfId="6056" xr:uid="{00000000-0005-0000-0000-0000F2170000}"/>
    <cellStyle name="Comma 53 2 3 5 2" xfId="6057" xr:uid="{00000000-0005-0000-0000-0000F3170000}"/>
    <cellStyle name="Comma 53 2 3 5 3" xfId="6058" xr:uid="{00000000-0005-0000-0000-0000F4170000}"/>
    <cellStyle name="Comma 53 2 3 5 4" xfId="6059" xr:uid="{00000000-0005-0000-0000-0000F5170000}"/>
    <cellStyle name="Comma 53 2 3 6" xfId="6060" xr:uid="{00000000-0005-0000-0000-0000F6170000}"/>
    <cellStyle name="Comma 53 2 3 7" xfId="6061" xr:uid="{00000000-0005-0000-0000-0000F7170000}"/>
    <cellStyle name="Comma 53 2 3 8" xfId="6062" xr:uid="{00000000-0005-0000-0000-0000F8170000}"/>
    <cellStyle name="Comma 53 2 4" xfId="6063" xr:uid="{00000000-0005-0000-0000-0000F9170000}"/>
    <cellStyle name="Comma 53 2 4 2" xfId="6064" xr:uid="{00000000-0005-0000-0000-0000FA170000}"/>
    <cellStyle name="Comma 53 2 4 2 2" xfId="6065" xr:uid="{00000000-0005-0000-0000-0000FB170000}"/>
    <cellStyle name="Comma 53 2 4 2 2 2" xfId="6066" xr:uid="{00000000-0005-0000-0000-0000FC170000}"/>
    <cellStyle name="Comma 53 2 4 2 2 3" xfId="6067" xr:uid="{00000000-0005-0000-0000-0000FD170000}"/>
    <cellStyle name="Comma 53 2 4 2 2 4" xfId="6068" xr:uid="{00000000-0005-0000-0000-0000FE170000}"/>
    <cellStyle name="Comma 53 2 4 2 3" xfId="6069" xr:uid="{00000000-0005-0000-0000-0000FF170000}"/>
    <cellStyle name="Comma 53 2 4 2 4" xfId="6070" xr:uid="{00000000-0005-0000-0000-000000180000}"/>
    <cellStyle name="Comma 53 2 4 2 5" xfId="6071" xr:uid="{00000000-0005-0000-0000-000001180000}"/>
    <cellStyle name="Comma 53 2 4 3" xfId="6072" xr:uid="{00000000-0005-0000-0000-000002180000}"/>
    <cellStyle name="Comma 53 2 4 3 2" xfId="6073" xr:uid="{00000000-0005-0000-0000-000003180000}"/>
    <cellStyle name="Comma 53 2 4 3 3" xfId="6074" xr:uid="{00000000-0005-0000-0000-000004180000}"/>
    <cellStyle name="Comma 53 2 4 3 4" xfId="6075" xr:uid="{00000000-0005-0000-0000-000005180000}"/>
    <cellStyle name="Comma 53 2 4 4" xfId="6076" xr:uid="{00000000-0005-0000-0000-000006180000}"/>
    <cellStyle name="Comma 53 2 4 5" xfId="6077" xr:uid="{00000000-0005-0000-0000-000007180000}"/>
    <cellStyle name="Comma 53 2 4 6" xfId="6078" xr:uid="{00000000-0005-0000-0000-000008180000}"/>
    <cellStyle name="Comma 53 2 5" xfId="6079" xr:uid="{00000000-0005-0000-0000-000009180000}"/>
    <cellStyle name="Comma 53 2 5 2" xfId="6080" xr:uid="{00000000-0005-0000-0000-00000A180000}"/>
    <cellStyle name="Comma 53 2 5 2 2" xfId="6081" xr:uid="{00000000-0005-0000-0000-00000B180000}"/>
    <cellStyle name="Comma 53 2 5 2 2 2" xfId="6082" xr:uid="{00000000-0005-0000-0000-00000C180000}"/>
    <cellStyle name="Comma 53 2 5 2 2 3" xfId="6083" xr:uid="{00000000-0005-0000-0000-00000D180000}"/>
    <cellStyle name="Comma 53 2 5 2 2 4" xfId="6084" xr:uid="{00000000-0005-0000-0000-00000E180000}"/>
    <cellStyle name="Comma 53 2 5 2 3" xfId="6085" xr:uid="{00000000-0005-0000-0000-00000F180000}"/>
    <cellStyle name="Comma 53 2 5 2 4" xfId="6086" xr:uid="{00000000-0005-0000-0000-000010180000}"/>
    <cellStyle name="Comma 53 2 5 2 5" xfId="6087" xr:uid="{00000000-0005-0000-0000-000011180000}"/>
    <cellStyle name="Comma 53 2 5 3" xfId="6088" xr:uid="{00000000-0005-0000-0000-000012180000}"/>
    <cellStyle name="Comma 53 2 5 3 2" xfId="6089" xr:uid="{00000000-0005-0000-0000-000013180000}"/>
    <cellStyle name="Comma 53 2 5 3 3" xfId="6090" xr:uid="{00000000-0005-0000-0000-000014180000}"/>
    <cellStyle name="Comma 53 2 5 3 4" xfId="6091" xr:uid="{00000000-0005-0000-0000-000015180000}"/>
    <cellStyle name="Comma 53 2 5 4" xfId="6092" xr:uid="{00000000-0005-0000-0000-000016180000}"/>
    <cellStyle name="Comma 53 2 5 5" xfId="6093" xr:uid="{00000000-0005-0000-0000-000017180000}"/>
    <cellStyle name="Comma 53 2 5 6" xfId="6094" xr:uid="{00000000-0005-0000-0000-000018180000}"/>
    <cellStyle name="Comma 53 2 6" xfId="6095" xr:uid="{00000000-0005-0000-0000-000019180000}"/>
    <cellStyle name="Comma 53 2 6 2" xfId="6096" xr:uid="{00000000-0005-0000-0000-00001A180000}"/>
    <cellStyle name="Comma 53 2 6 2 2" xfId="6097" xr:uid="{00000000-0005-0000-0000-00001B180000}"/>
    <cellStyle name="Comma 53 2 6 2 3" xfId="6098" xr:uid="{00000000-0005-0000-0000-00001C180000}"/>
    <cellStyle name="Comma 53 2 6 2 4" xfId="6099" xr:uid="{00000000-0005-0000-0000-00001D180000}"/>
    <cellStyle name="Comma 53 2 6 3" xfId="6100" xr:uid="{00000000-0005-0000-0000-00001E180000}"/>
    <cellStyle name="Comma 53 2 6 4" xfId="6101" xr:uid="{00000000-0005-0000-0000-00001F180000}"/>
    <cellStyle name="Comma 53 2 6 5" xfId="6102" xr:uid="{00000000-0005-0000-0000-000020180000}"/>
    <cellStyle name="Comma 53 2 7" xfId="6103" xr:uid="{00000000-0005-0000-0000-000021180000}"/>
    <cellStyle name="Comma 53 2 7 2" xfId="6104" xr:uid="{00000000-0005-0000-0000-000022180000}"/>
    <cellStyle name="Comma 53 2 7 3" xfId="6105" xr:uid="{00000000-0005-0000-0000-000023180000}"/>
    <cellStyle name="Comma 53 2 7 4" xfId="6106" xr:uid="{00000000-0005-0000-0000-000024180000}"/>
    <cellStyle name="Comma 53 2 8" xfId="6107" xr:uid="{00000000-0005-0000-0000-000025180000}"/>
    <cellStyle name="Comma 53 2 9" xfId="6108" xr:uid="{00000000-0005-0000-0000-000026180000}"/>
    <cellStyle name="Comma 53 3" xfId="6109" xr:uid="{00000000-0005-0000-0000-000027180000}"/>
    <cellStyle name="Comma 53 3 10" xfId="6110" xr:uid="{00000000-0005-0000-0000-000028180000}"/>
    <cellStyle name="Comma 53 3 2" xfId="6111" xr:uid="{00000000-0005-0000-0000-000029180000}"/>
    <cellStyle name="Comma 53 3 2 2" xfId="6112" xr:uid="{00000000-0005-0000-0000-00002A180000}"/>
    <cellStyle name="Comma 53 3 2 2 2" xfId="6113" xr:uid="{00000000-0005-0000-0000-00002B180000}"/>
    <cellStyle name="Comma 53 3 2 2 2 2" xfId="6114" xr:uid="{00000000-0005-0000-0000-00002C180000}"/>
    <cellStyle name="Comma 53 3 2 2 2 2 2" xfId="6115" xr:uid="{00000000-0005-0000-0000-00002D180000}"/>
    <cellStyle name="Comma 53 3 2 2 2 2 3" xfId="6116" xr:uid="{00000000-0005-0000-0000-00002E180000}"/>
    <cellStyle name="Comma 53 3 2 2 2 2 4" xfId="6117" xr:uid="{00000000-0005-0000-0000-00002F180000}"/>
    <cellStyle name="Comma 53 3 2 2 2 3" xfId="6118" xr:uid="{00000000-0005-0000-0000-000030180000}"/>
    <cellStyle name="Comma 53 3 2 2 2 4" xfId="6119" xr:uid="{00000000-0005-0000-0000-000031180000}"/>
    <cellStyle name="Comma 53 3 2 2 2 5" xfId="6120" xr:uid="{00000000-0005-0000-0000-000032180000}"/>
    <cellStyle name="Comma 53 3 2 2 3" xfId="6121" xr:uid="{00000000-0005-0000-0000-000033180000}"/>
    <cellStyle name="Comma 53 3 2 2 3 2" xfId="6122" xr:uid="{00000000-0005-0000-0000-000034180000}"/>
    <cellStyle name="Comma 53 3 2 2 3 3" xfId="6123" xr:uid="{00000000-0005-0000-0000-000035180000}"/>
    <cellStyle name="Comma 53 3 2 2 3 4" xfId="6124" xr:uid="{00000000-0005-0000-0000-000036180000}"/>
    <cellStyle name="Comma 53 3 2 2 4" xfId="6125" xr:uid="{00000000-0005-0000-0000-000037180000}"/>
    <cellStyle name="Comma 53 3 2 2 5" xfId="6126" xr:uid="{00000000-0005-0000-0000-000038180000}"/>
    <cellStyle name="Comma 53 3 2 2 6" xfId="6127" xr:uid="{00000000-0005-0000-0000-000039180000}"/>
    <cellStyle name="Comma 53 3 2 3" xfId="6128" xr:uid="{00000000-0005-0000-0000-00003A180000}"/>
    <cellStyle name="Comma 53 3 2 3 2" xfId="6129" xr:uid="{00000000-0005-0000-0000-00003B180000}"/>
    <cellStyle name="Comma 53 3 2 3 2 2" xfId="6130" xr:uid="{00000000-0005-0000-0000-00003C180000}"/>
    <cellStyle name="Comma 53 3 2 3 2 2 2" xfId="6131" xr:uid="{00000000-0005-0000-0000-00003D180000}"/>
    <cellStyle name="Comma 53 3 2 3 2 2 3" xfId="6132" xr:uid="{00000000-0005-0000-0000-00003E180000}"/>
    <cellStyle name="Comma 53 3 2 3 2 2 4" xfId="6133" xr:uid="{00000000-0005-0000-0000-00003F180000}"/>
    <cellStyle name="Comma 53 3 2 3 2 3" xfId="6134" xr:uid="{00000000-0005-0000-0000-000040180000}"/>
    <cellStyle name="Comma 53 3 2 3 2 4" xfId="6135" xr:uid="{00000000-0005-0000-0000-000041180000}"/>
    <cellStyle name="Comma 53 3 2 3 2 5" xfId="6136" xr:uid="{00000000-0005-0000-0000-000042180000}"/>
    <cellStyle name="Comma 53 3 2 3 3" xfId="6137" xr:uid="{00000000-0005-0000-0000-000043180000}"/>
    <cellStyle name="Comma 53 3 2 3 3 2" xfId="6138" xr:uid="{00000000-0005-0000-0000-000044180000}"/>
    <cellStyle name="Comma 53 3 2 3 3 3" xfId="6139" xr:uid="{00000000-0005-0000-0000-000045180000}"/>
    <cellStyle name="Comma 53 3 2 3 3 4" xfId="6140" xr:uid="{00000000-0005-0000-0000-000046180000}"/>
    <cellStyle name="Comma 53 3 2 3 4" xfId="6141" xr:uid="{00000000-0005-0000-0000-000047180000}"/>
    <cellStyle name="Comma 53 3 2 3 5" xfId="6142" xr:uid="{00000000-0005-0000-0000-000048180000}"/>
    <cellStyle name="Comma 53 3 2 3 6" xfId="6143" xr:uid="{00000000-0005-0000-0000-000049180000}"/>
    <cellStyle name="Comma 53 3 2 4" xfId="6144" xr:uid="{00000000-0005-0000-0000-00004A180000}"/>
    <cellStyle name="Comma 53 3 2 4 2" xfId="6145" xr:uid="{00000000-0005-0000-0000-00004B180000}"/>
    <cellStyle name="Comma 53 3 2 4 2 2" xfId="6146" xr:uid="{00000000-0005-0000-0000-00004C180000}"/>
    <cellStyle name="Comma 53 3 2 4 2 3" xfId="6147" xr:uid="{00000000-0005-0000-0000-00004D180000}"/>
    <cellStyle name="Comma 53 3 2 4 2 4" xfId="6148" xr:uid="{00000000-0005-0000-0000-00004E180000}"/>
    <cellStyle name="Comma 53 3 2 4 3" xfId="6149" xr:uid="{00000000-0005-0000-0000-00004F180000}"/>
    <cellStyle name="Comma 53 3 2 4 4" xfId="6150" xr:uid="{00000000-0005-0000-0000-000050180000}"/>
    <cellStyle name="Comma 53 3 2 4 5" xfId="6151" xr:uid="{00000000-0005-0000-0000-000051180000}"/>
    <cellStyle name="Comma 53 3 2 5" xfId="6152" xr:uid="{00000000-0005-0000-0000-000052180000}"/>
    <cellStyle name="Comma 53 3 2 5 2" xfId="6153" xr:uid="{00000000-0005-0000-0000-000053180000}"/>
    <cellStyle name="Comma 53 3 2 5 3" xfId="6154" xr:uid="{00000000-0005-0000-0000-000054180000}"/>
    <cellStyle name="Comma 53 3 2 5 4" xfId="6155" xr:uid="{00000000-0005-0000-0000-000055180000}"/>
    <cellStyle name="Comma 53 3 2 6" xfId="6156" xr:uid="{00000000-0005-0000-0000-000056180000}"/>
    <cellStyle name="Comma 53 3 2 7" xfId="6157" xr:uid="{00000000-0005-0000-0000-000057180000}"/>
    <cellStyle name="Comma 53 3 2 8" xfId="6158" xr:uid="{00000000-0005-0000-0000-000058180000}"/>
    <cellStyle name="Comma 53 3 3" xfId="6159" xr:uid="{00000000-0005-0000-0000-000059180000}"/>
    <cellStyle name="Comma 53 3 3 2" xfId="6160" xr:uid="{00000000-0005-0000-0000-00005A180000}"/>
    <cellStyle name="Comma 53 3 3 2 2" xfId="6161" xr:uid="{00000000-0005-0000-0000-00005B180000}"/>
    <cellStyle name="Comma 53 3 3 2 2 2" xfId="6162" xr:uid="{00000000-0005-0000-0000-00005C180000}"/>
    <cellStyle name="Comma 53 3 3 2 2 2 2" xfId="6163" xr:uid="{00000000-0005-0000-0000-00005D180000}"/>
    <cellStyle name="Comma 53 3 3 2 2 2 3" xfId="6164" xr:uid="{00000000-0005-0000-0000-00005E180000}"/>
    <cellStyle name="Comma 53 3 3 2 2 2 4" xfId="6165" xr:uid="{00000000-0005-0000-0000-00005F180000}"/>
    <cellStyle name="Comma 53 3 3 2 2 3" xfId="6166" xr:uid="{00000000-0005-0000-0000-000060180000}"/>
    <cellStyle name="Comma 53 3 3 2 2 4" xfId="6167" xr:uid="{00000000-0005-0000-0000-000061180000}"/>
    <cellStyle name="Comma 53 3 3 2 2 5" xfId="6168" xr:uid="{00000000-0005-0000-0000-000062180000}"/>
    <cellStyle name="Comma 53 3 3 2 3" xfId="6169" xr:uid="{00000000-0005-0000-0000-000063180000}"/>
    <cellStyle name="Comma 53 3 3 2 3 2" xfId="6170" xr:uid="{00000000-0005-0000-0000-000064180000}"/>
    <cellStyle name="Comma 53 3 3 2 3 3" xfId="6171" xr:uid="{00000000-0005-0000-0000-000065180000}"/>
    <cellStyle name="Comma 53 3 3 2 3 4" xfId="6172" xr:uid="{00000000-0005-0000-0000-000066180000}"/>
    <cellStyle name="Comma 53 3 3 2 4" xfId="6173" xr:uid="{00000000-0005-0000-0000-000067180000}"/>
    <cellStyle name="Comma 53 3 3 2 5" xfId="6174" xr:uid="{00000000-0005-0000-0000-000068180000}"/>
    <cellStyle name="Comma 53 3 3 2 6" xfId="6175" xr:uid="{00000000-0005-0000-0000-000069180000}"/>
    <cellStyle name="Comma 53 3 3 3" xfId="6176" xr:uid="{00000000-0005-0000-0000-00006A180000}"/>
    <cellStyle name="Comma 53 3 3 3 2" xfId="6177" xr:uid="{00000000-0005-0000-0000-00006B180000}"/>
    <cellStyle name="Comma 53 3 3 3 2 2" xfId="6178" xr:uid="{00000000-0005-0000-0000-00006C180000}"/>
    <cellStyle name="Comma 53 3 3 3 2 2 2" xfId="6179" xr:uid="{00000000-0005-0000-0000-00006D180000}"/>
    <cellStyle name="Comma 53 3 3 3 2 2 3" xfId="6180" xr:uid="{00000000-0005-0000-0000-00006E180000}"/>
    <cellStyle name="Comma 53 3 3 3 2 2 4" xfId="6181" xr:uid="{00000000-0005-0000-0000-00006F180000}"/>
    <cellStyle name="Comma 53 3 3 3 2 3" xfId="6182" xr:uid="{00000000-0005-0000-0000-000070180000}"/>
    <cellStyle name="Comma 53 3 3 3 2 4" xfId="6183" xr:uid="{00000000-0005-0000-0000-000071180000}"/>
    <cellStyle name="Comma 53 3 3 3 2 5" xfId="6184" xr:uid="{00000000-0005-0000-0000-000072180000}"/>
    <cellStyle name="Comma 53 3 3 3 3" xfId="6185" xr:uid="{00000000-0005-0000-0000-000073180000}"/>
    <cellStyle name="Comma 53 3 3 3 3 2" xfId="6186" xr:uid="{00000000-0005-0000-0000-000074180000}"/>
    <cellStyle name="Comma 53 3 3 3 3 3" xfId="6187" xr:uid="{00000000-0005-0000-0000-000075180000}"/>
    <cellStyle name="Comma 53 3 3 3 3 4" xfId="6188" xr:uid="{00000000-0005-0000-0000-000076180000}"/>
    <cellStyle name="Comma 53 3 3 3 4" xfId="6189" xr:uid="{00000000-0005-0000-0000-000077180000}"/>
    <cellStyle name="Comma 53 3 3 3 5" xfId="6190" xr:uid="{00000000-0005-0000-0000-000078180000}"/>
    <cellStyle name="Comma 53 3 3 3 6" xfId="6191" xr:uid="{00000000-0005-0000-0000-000079180000}"/>
    <cellStyle name="Comma 53 3 3 4" xfId="6192" xr:uid="{00000000-0005-0000-0000-00007A180000}"/>
    <cellStyle name="Comma 53 3 3 4 2" xfId="6193" xr:uid="{00000000-0005-0000-0000-00007B180000}"/>
    <cellStyle name="Comma 53 3 3 4 2 2" xfId="6194" xr:uid="{00000000-0005-0000-0000-00007C180000}"/>
    <cellStyle name="Comma 53 3 3 4 2 3" xfId="6195" xr:uid="{00000000-0005-0000-0000-00007D180000}"/>
    <cellStyle name="Comma 53 3 3 4 2 4" xfId="6196" xr:uid="{00000000-0005-0000-0000-00007E180000}"/>
    <cellStyle name="Comma 53 3 3 4 3" xfId="6197" xr:uid="{00000000-0005-0000-0000-00007F180000}"/>
    <cellStyle name="Comma 53 3 3 4 4" xfId="6198" xr:uid="{00000000-0005-0000-0000-000080180000}"/>
    <cellStyle name="Comma 53 3 3 4 5" xfId="6199" xr:uid="{00000000-0005-0000-0000-000081180000}"/>
    <cellStyle name="Comma 53 3 3 5" xfId="6200" xr:uid="{00000000-0005-0000-0000-000082180000}"/>
    <cellStyle name="Comma 53 3 3 5 2" xfId="6201" xr:uid="{00000000-0005-0000-0000-000083180000}"/>
    <cellStyle name="Comma 53 3 3 5 3" xfId="6202" xr:uid="{00000000-0005-0000-0000-000084180000}"/>
    <cellStyle name="Comma 53 3 3 5 4" xfId="6203" xr:uid="{00000000-0005-0000-0000-000085180000}"/>
    <cellStyle name="Comma 53 3 3 6" xfId="6204" xr:uid="{00000000-0005-0000-0000-000086180000}"/>
    <cellStyle name="Comma 53 3 3 7" xfId="6205" xr:uid="{00000000-0005-0000-0000-000087180000}"/>
    <cellStyle name="Comma 53 3 3 8" xfId="6206" xr:uid="{00000000-0005-0000-0000-000088180000}"/>
    <cellStyle name="Comma 53 3 4" xfId="6207" xr:uid="{00000000-0005-0000-0000-000089180000}"/>
    <cellStyle name="Comma 53 3 4 2" xfId="6208" xr:uid="{00000000-0005-0000-0000-00008A180000}"/>
    <cellStyle name="Comma 53 3 4 2 2" xfId="6209" xr:uid="{00000000-0005-0000-0000-00008B180000}"/>
    <cellStyle name="Comma 53 3 4 2 2 2" xfId="6210" xr:uid="{00000000-0005-0000-0000-00008C180000}"/>
    <cellStyle name="Comma 53 3 4 2 2 3" xfId="6211" xr:uid="{00000000-0005-0000-0000-00008D180000}"/>
    <cellStyle name="Comma 53 3 4 2 2 4" xfId="6212" xr:uid="{00000000-0005-0000-0000-00008E180000}"/>
    <cellStyle name="Comma 53 3 4 2 3" xfId="6213" xr:uid="{00000000-0005-0000-0000-00008F180000}"/>
    <cellStyle name="Comma 53 3 4 2 4" xfId="6214" xr:uid="{00000000-0005-0000-0000-000090180000}"/>
    <cellStyle name="Comma 53 3 4 2 5" xfId="6215" xr:uid="{00000000-0005-0000-0000-000091180000}"/>
    <cellStyle name="Comma 53 3 4 3" xfId="6216" xr:uid="{00000000-0005-0000-0000-000092180000}"/>
    <cellStyle name="Comma 53 3 4 3 2" xfId="6217" xr:uid="{00000000-0005-0000-0000-000093180000}"/>
    <cellStyle name="Comma 53 3 4 3 3" xfId="6218" xr:uid="{00000000-0005-0000-0000-000094180000}"/>
    <cellStyle name="Comma 53 3 4 3 4" xfId="6219" xr:uid="{00000000-0005-0000-0000-000095180000}"/>
    <cellStyle name="Comma 53 3 4 4" xfId="6220" xr:uid="{00000000-0005-0000-0000-000096180000}"/>
    <cellStyle name="Comma 53 3 4 5" xfId="6221" xr:uid="{00000000-0005-0000-0000-000097180000}"/>
    <cellStyle name="Comma 53 3 4 6" xfId="6222" xr:uid="{00000000-0005-0000-0000-000098180000}"/>
    <cellStyle name="Comma 53 3 5" xfId="6223" xr:uid="{00000000-0005-0000-0000-000099180000}"/>
    <cellStyle name="Comma 53 3 5 2" xfId="6224" xr:uid="{00000000-0005-0000-0000-00009A180000}"/>
    <cellStyle name="Comma 53 3 5 2 2" xfId="6225" xr:uid="{00000000-0005-0000-0000-00009B180000}"/>
    <cellStyle name="Comma 53 3 5 2 2 2" xfId="6226" xr:uid="{00000000-0005-0000-0000-00009C180000}"/>
    <cellStyle name="Comma 53 3 5 2 2 3" xfId="6227" xr:uid="{00000000-0005-0000-0000-00009D180000}"/>
    <cellStyle name="Comma 53 3 5 2 2 4" xfId="6228" xr:uid="{00000000-0005-0000-0000-00009E180000}"/>
    <cellStyle name="Comma 53 3 5 2 3" xfId="6229" xr:uid="{00000000-0005-0000-0000-00009F180000}"/>
    <cellStyle name="Comma 53 3 5 2 4" xfId="6230" xr:uid="{00000000-0005-0000-0000-0000A0180000}"/>
    <cellStyle name="Comma 53 3 5 2 5" xfId="6231" xr:uid="{00000000-0005-0000-0000-0000A1180000}"/>
    <cellStyle name="Comma 53 3 5 3" xfId="6232" xr:uid="{00000000-0005-0000-0000-0000A2180000}"/>
    <cellStyle name="Comma 53 3 5 3 2" xfId="6233" xr:uid="{00000000-0005-0000-0000-0000A3180000}"/>
    <cellStyle name="Comma 53 3 5 3 3" xfId="6234" xr:uid="{00000000-0005-0000-0000-0000A4180000}"/>
    <cellStyle name="Comma 53 3 5 3 4" xfId="6235" xr:uid="{00000000-0005-0000-0000-0000A5180000}"/>
    <cellStyle name="Comma 53 3 5 4" xfId="6236" xr:uid="{00000000-0005-0000-0000-0000A6180000}"/>
    <cellStyle name="Comma 53 3 5 5" xfId="6237" xr:uid="{00000000-0005-0000-0000-0000A7180000}"/>
    <cellStyle name="Comma 53 3 5 6" xfId="6238" xr:uid="{00000000-0005-0000-0000-0000A8180000}"/>
    <cellStyle name="Comma 53 3 6" xfId="6239" xr:uid="{00000000-0005-0000-0000-0000A9180000}"/>
    <cellStyle name="Comma 53 3 6 2" xfId="6240" xr:uid="{00000000-0005-0000-0000-0000AA180000}"/>
    <cellStyle name="Comma 53 3 6 2 2" xfId="6241" xr:uid="{00000000-0005-0000-0000-0000AB180000}"/>
    <cellStyle name="Comma 53 3 6 2 3" xfId="6242" xr:uid="{00000000-0005-0000-0000-0000AC180000}"/>
    <cellStyle name="Comma 53 3 6 2 4" xfId="6243" xr:uid="{00000000-0005-0000-0000-0000AD180000}"/>
    <cellStyle name="Comma 53 3 6 3" xfId="6244" xr:uid="{00000000-0005-0000-0000-0000AE180000}"/>
    <cellStyle name="Comma 53 3 6 4" xfId="6245" xr:uid="{00000000-0005-0000-0000-0000AF180000}"/>
    <cellStyle name="Comma 53 3 6 5" xfId="6246" xr:uid="{00000000-0005-0000-0000-0000B0180000}"/>
    <cellStyle name="Comma 53 3 7" xfId="6247" xr:uid="{00000000-0005-0000-0000-0000B1180000}"/>
    <cellStyle name="Comma 53 3 7 2" xfId="6248" xr:uid="{00000000-0005-0000-0000-0000B2180000}"/>
    <cellStyle name="Comma 53 3 7 3" xfId="6249" xr:uid="{00000000-0005-0000-0000-0000B3180000}"/>
    <cellStyle name="Comma 53 3 7 4" xfId="6250" xr:uid="{00000000-0005-0000-0000-0000B4180000}"/>
    <cellStyle name="Comma 53 3 8" xfId="6251" xr:uid="{00000000-0005-0000-0000-0000B5180000}"/>
    <cellStyle name="Comma 53 3 9" xfId="6252" xr:uid="{00000000-0005-0000-0000-0000B6180000}"/>
    <cellStyle name="Comma 53 4" xfId="6253" xr:uid="{00000000-0005-0000-0000-0000B7180000}"/>
    <cellStyle name="Comma 53 4 2" xfId="6254" xr:uid="{00000000-0005-0000-0000-0000B8180000}"/>
    <cellStyle name="Comma 53 4 2 2" xfId="6255" xr:uid="{00000000-0005-0000-0000-0000B9180000}"/>
    <cellStyle name="Comma 53 4 2 2 2" xfId="6256" xr:uid="{00000000-0005-0000-0000-0000BA180000}"/>
    <cellStyle name="Comma 53 4 2 2 2 2" xfId="6257" xr:uid="{00000000-0005-0000-0000-0000BB180000}"/>
    <cellStyle name="Comma 53 4 2 2 2 3" xfId="6258" xr:uid="{00000000-0005-0000-0000-0000BC180000}"/>
    <cellStyle name="Comma 53 4 2 2 2 4" xfId="6259" xr:uid="{00000000-0005-0000-0000-0000BD180000}"/>
    <cellStyle name="Comma 53 4 2 2 3" xfId="6260" xr:uid="{00000000-0005-0000-0000-0000BE180000}"/>
    <cellStyle name="Comma 53 4 2 2 4" xfId="6261" xr:uid="{00000000-0005-0000-0000-0000BF180000}"/>
    <cellStyle name="Comma 53 4 2 2 5" xfId="6262" xr:uid="{00000000-0005-0000-0000-0000C0180000}"/>
    <cellStyle name="Comma 53 4 2 3" xfId="6263" xr:uid="{00000000-0005-0000-0000-0000C1180000}"/>
    <cellStyle name="Comma 53 4 2 3 2" xfId="6264" xr:uid="{00000000-0005-0000-0000-0000C2180000}"/>
    <cellStyle name="Comma 53 4 2 3 3" xfId="6265" xr:uid="{00000000-0005-0000-0000-0000C3180000}"/>
    <cellStyle name="Comma 53 4 2 3 4" xfId="6266" xr:uid="{00000000-0005-0000-0000-0000C4180000}"/>
    <cellStyle name="Comma 53 4 2 4" xfId="6267" xr:uid="{00000000-0005-0000-0000-0000C5180000}"/>
    <cellStyle name="Comma 53 4 2 5" xfId="6268" xr:uid="{00000000-0005-0000-0000-0000C6180000}"/>
    <cellStyle name="Comma 53 4 2 6" xfId="6269" xr:uid="{00000000-0005-0000-0000-0000C7180000}"/>
    <cellStyle name="Comma 53 4 3" xfId="6270" xr:uid="{00000000-0005-0000-0000-0000C8180000}"/>
    <cellStyle name="Comma 53 4 3 2" xfId="6271" xr:uid="{00000000-0005-0000-0000-0000C9180000}"/>
    <cellStyle name="Comma 53 4 3 2 2" xfId="6272" xr:uid="{00000000-0005-0000-0000-0000CA180000}"/>
    <cellStyle name="Comma 53 4 3 2 2 2" xfId="6273" xr:uid="{00000000-0005-0000-0000-0000CB180000}"/>
    <cellStyle name="Comma 53 4 3 2 2 3" xfId="6274" xr:uid="{00000000-0005-0000-0000-0000CC180000}"/>
    <cellStyle name="Comma 53 4 3 2 2 4" xfId="6275" xr:uid="{00000000-0005-0000-0000-0000CD180000}"/>
    <cellStyle name="Comma 53 4 3 2 3" xfId="6276" xr:uid="{00000000-0005-0000-0000-0000CE180000}"/>
    <cellStyle name="Comma 53 4 3 2 4" xfId="6277" xr:uid="{00000000-0005-0000-0000-0000CF180000}"/>
    <cellStyle name="Comma 53 4 3 2 5" xfId="6278" xr:uid="{00000000-0005-0000-0000-0000D0180000}"/>
    <cellStyle name="Comma 53 4 3 3" xfId="6279" xr:uid="{00000000-0005-0000-0000-0000D1180000}"/>
    <cellStyle name="Comma 53 4 3 3 2" xfId="6280" xr:uid="{00000000-0005-0000-0000-0000D2180000}"/>
    <cellStyle name="Comma 53 4 3 3 3" xfId="6281" xr:uid="{00000000-0005-0000-0000-0000D3180000}"/>
    <cellStyle name="Comma 53 4 3 3 4" xfId="6282" xr:uid="{00000000-0005-0000-0000-0000D4180000}"/>
    <cellStyle name="Comma 53 4 3 4" xfId="6283" xr:uid="{00000000-0005-0000-0000-0000D5180000}"/>
    <cellStyle name="Comma 53 4 3 5" xfId="6284" xr:uid="{00000000-0005-0000-0000-0000D6180000}"/>
    <cellStyle name="Comma 53 4 3 6" xfId="6285" xr:uid="{00000000-0005-0000-0000-0000D7180000}"/>
    <cellStyle name="Comma 53 4 4" xfId="6286" xr:uid="{00000000-0005-0000-0000-0000D8180000}"/>
    <cellStyle name="Comma 53 4 4 2" xfId="6287" xr:uid="{00000000-0005-0000-0000-0000D9180000}"/>
    <cellStyle name="Comma 53 4 4 2 2" xfId="6288" xr:uid="{00000000-0005-0000-0000-0000DA180000}"/>
    <cellStyle name="Comma 53 4 4 2 3" xfId="6289" xr:uid="{00000000-0005-0000-0000-0000DB180000}"/>
    <cellStyle name="Comma 53 4 4 2 4" xfId="6290" xr:uid="{00000000-0005-0000-0000-0000DC180000}"/>
    <cellStyle name="Comma 53 4 4 3" xfId="6291" xr:uid="{00000000-0005-0000-0000-0000DD180000}"/>
    <cellStyle name="Comma 53 4 4 4" xfId="6292" xr:uid="{00000000-0005-0000-0000-0000DE180000}"/>
    <cellStyle name="Comma 53 4 4 5" xfId="6293" xr:uid="{00000000-0005-0000-0000-0000DF180000}"/>
    <cellStyle name="Comma 53 4 5" xfId="6294" xr:uid="{00000000-0005-0000-0000-0000E0180000}"/>
    <cellStyle name="Comma 53 4 5 2" xfId="6295" xr:uid="{00000000-0005-0000-0000-0000E1180000}"/>
    <cellStyle name="Comma 53 4 5 3" xfId="6296" xr:uid="{00000000-0005-0000-0000-0000E2180000}"/>
    <cellStyle name="Comma 53 4 5 4" xfId="6297" xr:uid="{00000000-0005-0000-0000-0000E3180000}"/>
    <cellStyle name="Comma 53 4 6" xfId="6298" xr:uid="{00000000-0005-0000-0000-0000E4180000}"/>
    <cellStyle name="Comma 53 4 7" xfId="6299" xr:uid="{00000000-0005-0000-0000-0000E5180000}"/>
    <cellStyle name="Comma 53 4 8" xfId="6300" xr:uid="{00000000-0005-0000-0000-0000E6180000}"/>
    <cellStyle name="Comma 53 5" xfId="6301" xr:uid="{00000000-0005-0000-0000-0000E7180000}"/>
    <cellStyle name="Comma 53 5 2" xfId="6302" xr:uid="{00000000-0005-0000-0000-0000E8180000}"/>
    <cellStyle name="Comma 53 5 2 2" xfId="6303" xr:uid="{00000000-0005-0000-0000-0000E9180000}"/>
    <cellStyle name="Comma 53 5 2 2 2" xfId="6304" xr:uid="{00000000-0005-0000-0000-0000EA180000}"/>
    <cellStyle name="Comma 53 5 2 2 2 2" xfId="6305" xr:uid="{00000000-0005-0000-0000-0000EB180000}"/>
    <cellStyle name="Comma 53 5 2 2 2 3" xfId="6306" xr:uid="{00000000-0005-0000-0000-0000EC180000}"/>
    <cellStyle name="Comma 53 5 2 2 2 4" xfId="6307" xr:uid="{00000000-0005-0000-0000-0000ED180000}"/>
    <cellStyle name="Comma 53 5 2 2 3" xfId="6308" xr:uid="{00000000-0005-0000-0000-0000EE180000}"/>
    <cellStyle name="Comma 53 5 2 2 4" xfId="6309" xr:uid="{00000000-0005-0000-0000-0000EF180000}"/>
    <cellStyle name="Comma 53 5 2 2 5" xfId="6310" xr:uid="{00000000-0005-0000-0000-0000F0180000}"/>
    <cellStyle name="Comma 53 5 2 3" xfId="6311" xr:uid="{00000000-0005-0000-0000-0000F1180000}"/>
    <cellStyle name="Comma 53 5 2 3 2" xfId="6312" xr:uid="{00000000-0005-0000-0000-0000F2180000}"/>
    <cellStyle name="Comma 53 5 2 3 3" xfId="6313" xr:uid="{00000000-0005-0000-0000-0000F3180000}"/>
    <cellStyle name="Comma 53 5 2 3 4" xfId="6314" xr:uid="{00000000-0005-0000-0000-0000F4180000}"/>
    <cellStyle name="Comma 53 5 2 4" xfId="6315" xr:uid="{00000000-0005-0000-0000-0000F5180000}"/>
    <cellStyle name="Comma 53 5 2 5" xfId="6316" xr:uid="{00000000-0005-0000-0000-0000F6180000}"/>
    <cellStyle name="Comma 53 5 2 6" xfId="6317" xr:uid="{00000000-0005-0000-0000-0000F7180000}"/>
    <cellStyle name="Comma 53 5 3" xfId="6318" xr:uid="{00000000-0005-0000-0000-0000F8180000}"/>
    <cellStyle name="Comma 53 5 3 2" xfId="6319" xr:uid="{00000000-0005-0000-0000-0000F9180000}"/>
    <cellStyle name="Comma 53 5 3 2 2" xfId="6320" xr:uid="{00000000-0005-0000-0000-0000FA180000}"/>
    <cellStyle name="Comma 53 5 3 2 2 2" xfId="6321" xr:uid="{00000000-0005-0000-0000-0000FB180000}"/>
    <cellStyle name="Comma 53 5 3 2 2 3" xfId="6322" xr:uid="{00000000-0005-0000-0000-0000FC180000}"/>
    <cellStyle name="Comma 53 5 3 2 2 4" xfId="6323" xr:uid="{00000000-0005-0000-0000-0000FD180000}"/>
    <cellStyle name="Comma 53 5 3 2 3" xfId="6324" xr:uid="{00000000-0005-0000-0000-0000FE180000}"/>
    <cellStyle name="Comma 53 5 3 2 4" xfId="6325" xr:uid="{00000000-0005-0000-0000-0000FF180000}"/>
    <cellStyle name="Comma 53 5 3 2 5" xfId="6326" xr:uid="{00000000-0005-0000-0000-000000190000}"/>
    <cellStyle name="Comma 53 5 3 3" xfId="6327" xr:uid="{00000000-0005-0000-0000-000001190000}"/>
    <cellStyle name="Comma 53 5 3 3 2" xfId="6328" xr:uid="{00000000-0005-0000-0000-000002190000}"/>
    <cellStyle name="Comma 53 5 3 3 3" xfId="6329" xr:uid="{00000000-0005-0000-0000-000003190000}"/>
    <cellStyle name="Comma 53 5 3 3 4" xfId="6330" xr:uid="{00000000-0005-0000-0000-000004190000}"/>
    <cellStyle name="Comma 53 5 3 4" xfId="6331" xr:uid="{00000000-0005-0000-0000-000005190000}"/>
    <cellStyle name="Comma 53 5 3 5" xfId="6332" xr:uid="{00000000-0005-0000-0000-000006190000}"/>
    <cellStyle name="Comma 53 5 3 6" xfId="6333" xr:uid="{00000000-0005-0000-0000-000007190000}"/>
    <cellStyle name="Comma 53 5 4" xfId="6334" xr:uid="{00000000-0005-0000-0000-000008190000}"/>
    <cellStyle name="Comma 53 5 4 2" xfId="6335" xr:uid="{00000000-0005-0000-0000-000009190000}"/>
    <cellStyle name="Comma 53 5 4 2 2" xfId="6336" xr:uid="{00000000-0005-0000-0000-00000A190000}"/>
    <cellStyle name="Comma 53 5 4 2 3" xfId="6337" xr:uid="{00000000-0005-0000-0000-00000B190000}"/>
    <cellStyle name="Comma 53 5 4 2 4" xfId="6338" xr:uid="{00000000-0005-0000-0000-00000C190000}"/>
    <cellStyle name="Comma 53 5 4 3" xfId="6339" xr:uid="{00000000-0005-0000-0000-00000D190000}"/>
    <cellStyle name="Comma 53 5 4 4" xfId="6340" xr:uid="{00000000-0005-0000-0000-00000E190000}"/>
    <cellStyle name="Comma 53 5 4 5" xfId="6341" xr:uid="{00000000-0005-0000-0000-00000F190000}"/>
    <cellStyle name="Comma 53 5 5" xfId="6342" xr:uid="{00000000-0005-0000-0000-000010190000}"/>
    <cellStyle name="Comma 53 5 5 2" xfId="6343" xr:uid="{00000000-0005-0000-0000-000011190000}"/>
    <cellStyle name="Comma 53 5 5 3" xfId="6344" xr:uid="{00000000-0005-0000-0000-000012190000}"/>
    <cellStyle name="Comma 53 5 5 4" xfId="6345" xr:uid="{00000000-0005-0000-0000-000013190000}"/>
    <cellStyle name="Comma 53 5 6" xfId="6346" xr:uid="{00000000-0005-0000-0000-000014190000}"/>
    <cellStyle name="Comma 53 5 7" xfId="6347" xr:uid="{00000000-0005-0000-0000-000015190000}"/>
    <cellStyle name="Comma 53 5 8" xfId="6348" xr:uid="{00000000-0005-0000-0000-000016190000}"/>
    <cellStyle name="Comma 53 6" xfId="6349" xr:uid="{00000000-0005-0000-0000-000017190000}"/>
    <cellStyle name="Comma 53 6 2" xfId="6350" xr:uid="{00000000-0005-0000-0000-000018190000}"/>
    <cellStyle name="Comma 53 6 2 2" xfId="6351" xr:uid="{00000000-0005-0000-0000-000019190000}"/>
    <cellStyle name="Comma 53 6 2 2 2" xfId="6352" xr:uid="{00000000-0005-0000-0000-00001A190000}"/>
    <cellStyle name="Comma 53 6 2 2 3" xfId="6353" xr:uid="{00000000-0005-0000-0000-00001B190000}"/>
    <cellStyle name="Comma 53 6 2 2 4" xfId="6354" xr:uid="{00000000-0005-0000-0000-00001C190000}"/>
    <cellStyle name="Comma 53 6 2 3" xfId="6355" xr:uid="{00000000-0005-0000-0000-00001D190000}"/>
    <cellStyle name="Comma 53 6 2 4" xfId="6356" xr:uid="{00000000-0005-0000-0000-00001E190000}"/>
    <cellStyle name="Comma 53 6 2 5" xfId="6357" xr:uid="{00000000-0005-0000-0000-00001F190000}"/>
    <cellStyle name="Comma 53 6 3" xfId="6358" xr:uid="{00000000-0005-0000-0000-000020190000}"/>
    <cellStyle name="Comma 53 6 3 2" xfId="6359" xr:uid="{00000000-0005-0000-0000-000021190000}"/>
    <cellStyle name="Comma 53 6 3 3" xfId="6360" xr:uid="{00000000-0005-0000-0000-000022190000}"/>
    <cellStyle name="Comma 53 6 3 4" xfId="6361" xr:uid="{00000000-0005-0000-0000-000023190000}"/>
    <cellStyle name="Comma 53 6 4" xfId="6362" xr:uid="{00000000-0005-0000-0000-000024190000}"/>
    <cellStyle name="Comma 53 6 5" xfId="6363" xr:uid="{00000000-0005-0000-0000-000025190000}"/>
    <cellStyle name="Comma 53 6 6" xfId="6364" xr:uid="{00000000-0005-0000-0000-000026190000}"/>
    <cellStyle name="Comma 53 7" xfId="6365" xr:uid="{00000000-0005-0000-0000-000027190000}"/>
    <cellStyle name="Comma 53 7 2" xfId="6366" xr:uid="{00000000-0005-0000-0000-000028190000}"/>
    <cellStyle name="Comma 53 7 2 2" xfId="6367" xr:uid="{00000000-0005-0000-0000-000029190000}"/>
    <cellStyle name="Comma 53 7 2 2 2" xfId="6368" xr:uid="{00000000-0005-0000-0000-00002A190000}"/>
    <cellStyle name="Comma 53 7 2 2 3" xfId="6369" xr:uid="{00000000-0005-0000-0000-00002B190000}"/>
    <cellStyle name="Comma 53 7 2 2 4" xfId="6370" xr:uid="{00000000-0005-0000-0000-00002C190000}"/>
    <cellStyle name="Comma 53 7 2 3" xfId="6371" xr:uid="{00000000-0005-0000-0000-00002D190000}"/>
    <cellStyle name="Comma 53 7 2 4" xfId="6372" xr:uid="{00000000-0005-0000-0000-00002E190000}"/>
    <cellStyle name="Comma 53 7 2 5" xfId="6373" xr:uid="{00000000-0005-0000-0000-00002F190000}"/>
    <cellStyle name="Comma 53 7 3" xfId="6374" xr:uid="{00000000-0005-0000-0000-000030190000}"/>
    <cellStyle name="Comma 53 7 3 2" xfId="6375" xr:uid="{00000000-0005-0000-0000-000031190000}"/>
    <cellStyle name="Comma 53 7 3 3" xfId="6376" xr:uid="{00000000-0005-0000-0000-000032190000}"/>
    <cellStyle name="Comma 53 7 3 4" xfId="6377" xr:uid="{00000000-0005-0000-0000-000033190000}"/>
    <cellStyle name="Comma 53 7 4" xfId="6378" xr:uid="{00000000-0005-0000-0000-000034190000}"/>
    <cellStyle name="Comma 53 7 5" xfId="6379" xr:uid="{00000000-0005-0000-0000-000035190000}"/>
    <cellStyle name="Comma 53 7 6" xfId="6380" xr:uid="{00000000-0005-0000-0000-000036190000}"/>
    <cellStyle name="Comma 53 8" xfId="6381" xr:uid="{00000000-0005-0000-0000-000037190000}"/>
    <cellStyle name="Comma 53 8 2" xfId="6382" xr:uid="{00000000-0005-0000-0000-000038190000}"/>
    <cellStyle name="Comma 53 8 2 2" xfId="6383" xr:uid="{00000000-0005-0000-0000-000039190000}"/>
    <cellStyle name="Comma 53 8 2 3" xfId="6384" xr:uid="{00000000-0005-0000-0000-00003A190000}"/>
    <cellStyle name="Comma 53 8 2 4" xfId="6385" xr:uid="{00000000-0005-0000-0000-00003B190000}"/>
    <cellStyle name="Comma 53 8 3" xfId="6386" xr:uid="{00000000-0005-0000-0000-00003C190000}"/>
    <cellStyle name="Comma 53 8 4" xfId="6387" xr:uid="{00000000-0005-0000-0000-00003D190000}"/>
    <cellStyle name="Comma 53 8 5" xfId="6388" xr:uid="{00000000-0005-0000-0000-00003E190000}"/>
    <cellStyle name="Comma 53 9" xfId="6389" xr:uid="{00000000-0005-0000-0000-00003F190000}"/>
    <cellStyle name="Comma 53 9 2" xfId="6390" xr:uid="{00000000-0005-0000-0000-000040190000}"/>
    <cellStyle name="Comma 53 9 3" xfId="6391" xr:uid="{00000000-0005-0000-0000-000041190000}"/>
    <cellStyle name="Comma 53 9 4" xfId="6392" xr:uid="{00000000-0005-0000-0000-000042190000}"/>
    <cellStyle name="Comma 54" xfId="6393" xr:uid="{00000000-0005-0000-0000-000043190000}"/>
    <cellStyle name="Comma 54 10" xfId="6394" xr:uid="{00000000-0005-0000-0000-000044190000}"/>
    <cellStyle name="Comma 54 11" xfId="6395" xr:uid="{00000000-0005-0000-0000-000045190000}"/>
    <cellStyle name="Comma 54 12" xfId="6396" xr:uid="{00000000-0005-0000-0000-000046190000}"/>
    <cellStyle name="Comma 54 2" xfId="6397" xr:uid="{00000000-0005-0000-0000-000047190000}"/>
    <cellStyle name="Comma 54 2 10" xfId="6398" xr:uid="{00000000-0005-0000-0000-000048190000}"/>
    <cellStyle name="Comma 54 2 2" xfId="6399" xr:uid="{00000000-0005-0000-0000-000049190000}"/>
    <cellStyle name="Comma 54 2 2 2" xfId="6400" xr:uid="{00000000-0005-0000-0000-00004A190000}"/>
    <cellStyle name="Comma 54 2 2 2 2" xfId="6401" xr:uid="{00000000-0005-0000-0000-00004B190000}"/>
    <cellStyle name="Comma 54 2 2 2 2 2" xfId="6402" xr:uid="{00000000-0005-0000-0000-00004C190000}"/>
    <cellStyle name="Comma 54 2 2 2 2 2 2" xfId="6403" xr:uid="{00000000-0005-0000-0000-00004D190000}"/>
    <cellStyle name="Comma 54 2 2 2 2 2 3" xfId="6404" xr:uid="{00000000-0005-0000-0000-00004E190000}"/>
    <cellStyle name="Comma 54 2 2 2 2 2 4" xfId="6405" xr:uid="{00000000-0005-0000-0000-00004F190000}"/>
    <cellStyle name="Comma 54 2 2 2 2 3" xfId="6406" xr:uid="{00000000-0005-0000-0000-000050190000}"/>
    <cellStyle name="Comma 54 2 2 2 2 4" xfId="6407" xr:uid="{00000000-0005-0000-0000-000051190000}"/>
    <cellStyle name="Comma 54 2 2 2 2 5" xfId="6408" xr:uid="{00000000-0005-0000-0000-000052190000}"/>
    <cellStyle name="Comma 54 2 2 2 3" xfId="6409" xr:uid="{00000000-0005-0000-0000-000053190000}"/>
    <cellStyle name="Comma 54 2 2 2 3 2" xfId="6410" xr:uid="{00000000-0005-0000-0000-000054190000}"/>
    <cellStyle name="Comma 54 2 2 2 3 3" xfId="6411" xr:uid="{00000000-0005-0000-0000-000055190000}"/>
    <cellStyle name="Comma 54 2 2 2 3 4" xfId="6412" xr:uid="{00000000-0005-0000-0000-000056190000}"/>
    <cellStyle name="Comma 54 2 2 2 4" xfId="6413" xr:uid="{00000000-0005-0000-0000-000057190000}"/>
    <cellStyle name="Comma 54 2 2 2 5" xfId="6414" xr:uid="{00000000-0005-0000-0000-000058190000}"/>
    <cellStyle name="Comma 54 2 2 2 6" xfId="6415" xr:uid="{00000000-0005-0000-0000-000059190000}"/>
    <cellStyle name="Comma 54 2 2 3" xfId="6416" xr:uid="{00000000-0005-0000-0000-00005A190000}"/>
    <cellStyle name="Comma 54 2 2 3 2" xfId="6417" xr:uid="{00000000-0005-0000-0000-00005B190000}"/>
    <cellStyle name="Comma 54 2 2 3 2 2" xfId="6418" xr:uid="{00000000-0005-0000-0000-00005C190000}"/>
    <cellStyle name="Comma 54 2 2 3 2 2 2" xfId="6419" xr:uid="{00000000-0005-0000-0000-00005D190000}"/>
    <cellStyle name="Comma 54 2 2 3 2 2 3" xfId="6420" xr:uid="{00000000-0005-0000-0000-00005E190000}"/>
    <cellStyle name="Comma 54 2 2 3 2 2 4" xfId="6421" xr:uid="{00000000-0005-0000-0000-00005F190000}"/>
    <cellStyle name="Comma 54 2 2 3 2 3" xfId="6422" xr:uid="{00000000-0005-0000-0000-000060190000}"/>
    <cellStyle name="Comma 54 2 2 3 2 4" xfId="6423" xr:uid="{00000000-0005-0000-0000-000061190000}"/>
    <cellStyle name="Comma 54 2 2 3 2 5" xfId="6424" xr:uid="{00000000-0005-0000-0000-000062190000}"/>
    <cellStyle name="Comma 54 2 2 3 3" xfId="6425" xr:uid="{00000000-0005-0000-0000-000063190000}"/>
    <cellStyle name="Comma 54 2 2 3 3 2" xfId="6426" xr:uid="{00000000-0005-0000-0000-000064190000}"/>
    <cellStyle name="Comma 54 2 2 3 3 3" xfId="6427" xr:uid="{00000000-0005-0000-0000-000065190000}"/>
    <cellStyle name="Comma 54 2 2 3 3 4" xfId="6428" xr:uid="{00000000-0005-0000-0000-000066190000}"/>
    <cellStyle name="Comma 54 2 2 3 4" xfId="6429" xr:uid="{00000000-0005-0000-0000-000067190000}"/>
    <cellStyle name="Comma 54 2 2 3 5" xfId="6430" xr:uid="{00000000-0005-0000-0000-000068190000}"/>
    <cellStyle name="Comma 54 2 2 3 6" xfId="6431" xr:uid="{00000000-0005-0000-0000-000069190000}"/>
    <cellStyle name="Comma 54 2 2 4" xfId="6432" xr:uid="{00000000-0005-0000-0000-00006A190000}"/>
    <cellStyle name="Comma 54 2 2 4 2" xfId="6433" xr:uid="{00000000-0005-0000-0000-00006B190000}"/>
    <cellStyle name="Comma 54 2 2 4 2 2" xfId="6434" xr:uid="{00000000-0005-0000-0000-00006C190000}"/>
    <cellStyle name="Comma 54 2 2 4 2 3" xfId="6435" xr:uid="{00000000-0005-0000-0000-00006D190000}"/>
    <cellStyle name="Comma 54 2 2 4 2 4" xfId="6436" xr:uid="{00000000-0005-0000-0000-00006E190000}"/>
    <cellStyle name="Comma 54 2 2 4 3" xfId="6437" xr:uid="{00000000-0005-0000-0000-00006F190000}"/>
    <cellStyle name="Comma 54 2 2 4 4" xfId="6438" xr:uid="{00000000-0005-0000-0000-000070190000}"/>
    <cellStyle name="Comma 54 2 2 4 5" xfId="6439" xr:uid="{00000000-0005-0000-0000-000071190000}"/>
    <cellStyle name="Comma 54 2 2 5" xfId="6440" xr:uid="{00000000-0005-0000-0000-000072190000}"/>
    <cellStyle name="Comma 54 2 2 5 2" xfId="6441" xr:uid="{00000000-0005-0000-0000-000073190000}"/>
    <cellStyle name="Comma 54 2 2 5 3" xfId="6442" xr:uid="{00000000-0005-0000-0000-000074190000}"/>
    <cellStyle name="Comma 54 2 2 5 4" xfId="6443" xr:uid="{00000000-0005-0000-0000-000075190000}"/>
    <cellStyle name="Comma 54 2 2 6" xfId="6444" xr:uid="{00000000-0005-0000-0000-000076190000}"/>
    <cellStyle name="Comma 54 2 2 7" xfId="6445" xr:uid="{00000000-0005-0000-0000-000077190000}"/>
    <cellStyle name="Comma 54 2 2 8" xfId="6446" xr:uid="{00000000-0005-0000-0000-000078190000}"/>
    <cellStyle name="Comma 54 2 3" xfId="6447" xr:uid="{00000000-0005-0000-0000-000079190000}"/>
    <cellStyle name="Comma 54 2 3 2" xfId="6448" xr:uid="{00000000-0005-0000-0000-00007A190000}"/>
    <cellStyle name="Comma 54 2 3 2 2" xfId="6449" xr:uid="{00000000-0005-0000-0000-00007B190000}"/>
    <cellStyle name="Comma 54 2 3 2 2 2" xfId="6450" xr:uid="{00000000-0005-0000-0000-00007C190000}"/>
    <cellStyle name="Comma 54 2 3 2 2 2 2" xfId="6451" xr:uid="{00000000-0005-0000-0000-00007D190000}"/>
    <cellStyle name="Comma 54 2 3 2 2 2 3" xfId="6452" xr:uid="{00000000-0005-0000-0000-00007E190000}"/>
    <cellStyle name="Comma 54 2 3 2 2 2 4" xfId="6453" xr:uid="{00000000-0005-0000-0000-00007F190000}"/>
    <cellStyle name="Comma 54 2 3 2 2 3" xfId="6454" xr:uid="{00000000-0005-0000-0000-000080190000}"/>
    <cellStyle name="Comma 54 2 3 2 2 4" xfId="6455" xr:uid="{00000000-0005-0000-0000-000081190000}"/>
    <cellStyle name="Comma 54 2 3 2 2 5" xfId="6456" xr:uid="{00000000-0005-0000-0000-000082190000}"/>
    <cellStyle name="Comma 54 2 3 2 3" xfId="6457" xr:uid="{00000000-0005-0000-0000-000083190000}"/>
    <cellStyle name="Comma 54 2 3 2 3 2" xfId="6458" xr:uid="{00000000-0005-0000-0000-000084190000}"/>
    <cellStyle name="Comma 54 2 3 2 3 3" xfId="6459" xr:uid="{00000000-0005-0000-0000-000085190000}"/>
    <cellStyle name="Comma 54 2 3 2 3 4" xfId="6460" xr:uid="{00000000-0005-0000-0000-000086190000}"/>
    <cellStyle name="Comma 54 2 3 2 4" xfId="6461" xr:uid="{00000000-0005-0000-0000-000087190000}"/>
    <cellStyle name="Comma 54 2 3 2 5" xfId="6462" xr:uid="{00000000-0005-0000-0000-000088190000}"/>
    <cellStyle name="Comma 54 2 3 2 6" xfId="6463" xr:uid="{00000000-0005-0000-0000-000089190000}"/>
    <cellStyle name="Comma 54 2 3 3" xfId="6464" xr:uid="{00000000-0005-0000-0000-00008A190000}"/>
    <cellStyle name="Comma 54 2 3 3 2" xfId="6465" xr:uid="{00000000-0005-0000-0000-00008B190000}"/>
    <cellStyle name="Comma 54 2 3 3 2 2" xfId="6466" xr:uid="{00000000-0005-0000-0000-00008C190000}"/>
    <cellStyle name="Comma 54 2 3 3 2 2 2" xfId="6467" xr:uid="{00000000-0005-0000-0000-00008D190000}"/>
    <cellStyle name="Comma 54 2 3 3 2 2 3" xfId="6468" xr:uid="{00000000-0005-0000-0000-00008E190000}"/>
    <cellStyle name="Comma 54 2 3 3 2 2 4" xfId="6469" xr:uid="{00000000-0005-0000-0000-00008F190000}"/>
    <cellStyle name="Comma 54 2 3 3 2 3" xfId="6470" xr:uid="{00000000-0005-0000-0000-000090190000}"/>
    <cellStyle name="Comma 54 2 3 3 2 4" xfId="6471" xr:uid="{00000000-0005-0000-0000-000091190000}"/>
    <cellStyle name="Comma 54 2 3 3 2 5" xfId="6472" xr:uid="{00000000-0005-0000-0000-000092190000}"/>
    <cellStyle name="Comma 54 2 3 3 3" xfId="6473" xr:uid="{00000000-0005-0000-0000-000093190000}"/>
    <cellStyle name="Comma 54 2 3 3 3 2" xfId="6474" xr:uid="{00000000-0005-0000-0000-000094190000}"/>
    <cellStyle name="Comma 54 2 3 3 3 3" xfId="6475" xr:uid="{00000000-0005-0000-0000-000095190000}"/>
    <cellStyle name="Comma 54 2 3 3 3 4" xfId="6476" xr:uid="{00000000-0005-0000-0000-000096190000}"/>
    <cellStyle name="Comma 54 2 3 3 4" xfId="6477" xr:uid="{00000000-0005-0000-0000-000097190000}"/>
    <cellStyle name="Comma 54 2 3 3 5" xfId="6478" xr:uid="{00000000-0005-0000-0000-000098190000}"/>
    <cellStyle name="Comma 54 2 3 3 6" xfId="6479" xr:uid="{00000000-0005-0000-0000-000099190000}"/>
    <cellStyle name="Comma 54 2 3 4" xfId="6480" xr:uid="{00000000-0005-0000-0000-00009A190000}"/>
    <cellStyle name="Comma 54 2 3 4 2" xfId="6481" xr:uid="{00000000-0005-0000-0000-00009B190000}"/>
    <cellStyle name="Comma 54 2 3 4 2 2" xfId="6482" xr:uid="{00000000-0005-0000-0000-00009C190000}"/>
    <cellStyle name="Comma 54 2 3 4 2 3" xfId="6483" xr:uid="{00000000-0005-0000-0000-00009D190000}"/>
    <cellStyle name="Comma 54 2 3 4 2 4" xfId="6484" xr:uid="{00000000-0005-0000-0000-00009E190000}"/>
    <cellStyle name="Comma 54 2 3 4 3" xfId="6485" xr:uid="{00000000-0005-0000-0000-00009F190000}"/>
    <cellStyle name="Comma 54 2 3 4 4" xfId="6486" xr:uid="{00000000-0005-0000-0000-0000A0190000}"/>
    <cellStyle name="Comma 54 2 3 4 5" xfId="6487" xr:uid="{00000000-0005-0000-0000-0000A1190000}"/>
    <cellStyle name="Comma 54 2 3 5" xfId="6488" xr:uid="{00000000-0005-0000-0000-0000A2190000}"/>
    <cellStyle name="Comma 54 2 3 5 2" xfId="6489" xr:uid="{00000000-0005-0000-0000-0000A3190000}"/>
    <cellStyle name="Comma 54 2 3 5 3" xfId="6490" xr:uid="{00000000-0005-0000-0000-0000A4190000}"/>
    <cellStyle name="Comma 54 2 3 5 4" xfId="6491" xr:uid="{00000000-0005-0000-0000-0000A5190000}"/>
    <cellStyle name="Comma 54 2 3 6" xfId="6492" xr:uid="{00000000-0005-0000-0000-0000A6190000}"/>
    <cellStyle name="Comma 54 2 3 7" xfId="6493" xr:uid="{00000000-0005-0000-0000-0000A7190000}"/>
    <cellStyle name="Comma 54 2 3 8" xfId="6494" xr:uid="{00000000-0005-0000-0000-0000A8190000}"/>
    <cellStyle name="Comma 54 2 4" xfId="6495" xr:uid="{00000000-0005-0000-0000-0000A9190000}"/>
    <cellStyle name="Comma 54 2 4 2" xfId="6496" xr:uid="{00000000-0005-0000-0000-0000AA190000}"/>
    <cellStyle name="Comma 54 2 4 2 2" xfId="6497" xr:uid="{00000000-0005-0000-0000-0000AB190000}"/>
    <cellStyle name="Comma 54 2 4 2 2 2" xfId="6498" xr:uid="{00000000-0005-0000-0000-0000AC190000}"/>
    <cellStyle name="Comma 54 2 4 2 2 3" xfId="6499" xr:uid="{00000000-0005-0000-0000-0000AD190000}"/>
    <cellStyle name="Comma 54 2 4 2 2 4" xfId="6500" xr:uid="{00000000-0005-0000-0000-0000AE190000}"/>
    <cellStyle name="Comma 54 2 4 2 3" xfId="6501" xr:uid="{00000000-0005-0000-0000-0000AF190000}"/>
    <cellStyle name="Comma 54 2 4 2 4" xfId="6502" xr:uid="{00000000-0005-0000-0000-0000B0190000}"/>
    <cellStyle name="Comma 54 2 4 2 5" xfId="6503" xr:uid="{00000000-0005-0000-0000-0000B1190000}"/>
    <cellStyle name="Comma 54 2 4 3" xfId="6504" xr:uid="{00000000-0005-0000-0000-0000B2190000}"/>
    <cellStyle name="Comma 54 2 4 3 2" xfId="6505" xr:uid="{00000000-0005-0000-0000-0000B3190000}"/>
    <cellStyle name="Comma 54 2 4 3 3" xfId="6506" xr:uid="{00000000-0005-0000-0000-0000B4190000}"/>
    <cellStyle name="Comma 54 2 4 3 4" xfId="6507" xr:uid="{00000000-0005-0000-0000-0000B5190000}"/>
    <cellStyle name="Comma 54 2 4 4" xfId="6508" xr:uid="{00000000-0005-0000-0000-0000B6190000}"/>
    <cellStyle name="Comma 54 2 4 5" xfId="6509" xr:uid="{00000000-0005-0000-0000-0000B7190000}"/>
    <cellStyle name="Comma 54 2 4 6" xfId="6510" xr:uid="{00000000-0005-0000-0000-0000B8190000}"/>
    <cellStyle name="Comma 54 2 5" xfId="6511" xr:uid="{00000000-0005-0000-0000-0000B9190000}"/>
    <cellStyle name="Comma 54 2 5 2" xfId="6512" xr:uid="{00000000-0005-0000-0000-0000BA190000}"/>
    <cellStyle name="Comma 54 2 5 2 2" xfId="6513" xr:uid="{00000000-0005-0000-0000-0000BB190000}"/>
    <cellStyle name="Comma 54 2 5 2 2 2" xfId="6514" xr:uid="{00000000-0005-0000-0000-0000BC190000}"/>
    <cellStyle name="Comma 54 2 5 2 2 3" xfId="6515" xr:uid="{00000000-0005-0000-0000-0000BD190000}"/>
    <cellStyle name="Comma 54 2 5 2 2 4" xfId="6516" xr:uid="{00000000-0005-0000-0000-0000BE190000}"/>
    <cellStyle name="Comma 54 2 5 2 3" xfId="6517" xr:uid="{00000000-0005-0000-0000-0000BF190000}"/>
    <cellStyle name="Comma 54 2 5 2 4" xfId="6518" xr:uid="{00000000-0005-0000-0000-0000C0190000}"/>
    <cellStyle name="Comma 54 2 5 2 5" xfId="6519" xr:uid="{00000000-0005-0000-0000-0000C1190000}"/>
    <cellStyle name="Comma 54 2 5 3" xfId="6520" xr:uid="{00000000-0005-0000-0000-0000C2190000}"/>
    <cellStyle name="Comma 54 2 5 3 2" xfId="6521" xr:uid="{00000000-0005-0000-0000-0000C3190000}"/>
    <cellStyle name="Comma 54 2 5 3 3" xfId="6522" xr:uid="{00000000-0005-0000-0000-0000C4190000}"/>
    <cellStyle name="Comma 54 2 5 3 4" xfId="6523" xr:uid="{00000000-0005-0000-0000-0000C5190000}"/>
    <cellStyle name="Comma 54 2 5 4" xfId="6524" xr:uid="{00000000-0005-0000-0000-0000C6190000}"/>
    <cellStyle name="Comma 54 2 5 5" xfId="6525" xr:uid="{00000000-0005-0000-0000-0000C7190000}"/>
    <cellStyle name="Comma 54 2 5 6" xfId="6526" xr:uid="{00000000-0005-0000-0000-0000C8190000}"/>
    <cellStyle name="Comma 54 2 6" xfId="6527" xr:uid="{00000000-0005-0000-0000-0000C9190000}"/>
    <cellStyle name="Comma 54 2 6 2" xfId="6528" xr:uid="{00000000-0005-0000-0000-0000CA190000}"/>
    <cellStyle name="Comma 54 2 6 2 2" xfId="6529" xr:uid="{00000000-0005-0000-0000-0000CB190000}"/>
    <cellStyle name="Comma 54 2 6 2 3" xfId="6530" xr:uid="{00000000-0005-0000-0000-0000CC190000}"/>
    <cellStyle name="Comma 54 2 6 2 4" xfId="6531" xr:uid="{00000000-0005-0000-0000-0000CD190000}"/>
    <cellStyle name="Comma 54 2 6 3" xfId="6532" xr:uid="{00000000-0005-0000-0000-0000CE190000}"/>
    <cellStyle name="Comma 54 2 6 4" xfId="6533" xr:uid="{00000000-0005-0000-0000-0000CF190000}"/>
    <cellStyle name="Comma 54 2 6 5" xfId="6534" xr:uid="{00000000-0005-0000-0000-0000D0190000}"/>
    <cellStyle name="Comma 54 2 7" xfId="6535" xr:uid="{00000000-0005-0000-0000-0000D1190000}"/>
    <cellStyle name="Comma 54 2 7 2" xfId="6536" xr:uid="{00000000-0005-0000-0000-0000D2190000}"/>
    <cellStyle name="Comma 54 2 7 3" xfId="6537" xr:uid="{00000000-0005-0000-0000-0000D3190000}"/>
    <cellStyle name="Comma 54 2 7 4" xfId="6538" xr:uid="{00000000-0005-0000-0000-0000D4190000}"/>
    <cellStyle name="Comma 54 2 8" xfId="6539" xr:uid="{00000000-0005-0000-0000-0000D5190000}"/>
    <cellStyle name="Comma 54 2 9" xfId="6540" xr:uid="{00000000-0005-0000-0000-0000D6190000}"/>
    <cellStyle name="Comma 54 3" xfId="6541" xr:uid="{00000000-0005-0000-0000-0000D7190000}"/>
    <cellStyle name="Comma 54 3 10" xfId="6542" xr:uid="{00000000-0005-0000-0000-0000D8190000}"/>
    <cellStyle name="Comma 54 3 2" xfId="6543" xr:uid="{00000000-0005-0000-0000-0000D9190000}"/>
    <cellStyle name="Comma 54 3 2 2" xfId="6544" xr:uid="{00000000-0005-0000-0000-0000DA190000}"/>
    <cellStyle name="Comma 54 3 2 2 2" xfId="6545" xr:uid="{00000000-0005-0000-0000-0000DB190000}"/>
    <cellStyle name="Comma 54 3 2 2 2 2" xfId="6546" xr:uid="{00000000-0005-0000-0000-0000DC190000}"/>
    <cellStyle name="Comma 54 3 2 2 2 2 2" xfId="6547" xr:uid="{00000000-0005-0000-0000-0000DD190000}"/>
    <cellStyle name="Comma 54 3 2 2 2 2 3" xfId="6548" xr:uid="{00000000-0005-0000-0000-0000DE190000}"/>
    <cellStyle name="Comma 54 3 2 2 2 2 4" xfId="6549" xr:uid="{00000000-0005-0000-0000-0000DF190000}"/>
    <cellStyle name="Comma 54 3 2 2 2 3" xfId="6550" xr:uid="{00000000-0005-0000-0000-0000E0190000}"/>
    <cellStyle name="Comma 54 3 2 2 2 4" xfId="6551" xr:uid="{00000000-0005-0000-0000-0000E1190000}"/>
    <cellStyle name="Comma 54 3 2 2 2 5" xfId="6552" xr:uid="{00000000-0005-0000-0000-0000E2190000}"/>
    <cellStyle name="Comma 54 3 2 2 3" xfId="6553" xr:uid="{00000000-0005-0000-0000-0000E3190000}"/>
    <cellStyle name="Comma 54 3 2 2 3 2" xfId="6554" xr:uid="{00000000-0005-0000-0000-0000E4190000}"/>
    <cellStyle name="Comma 54 3 2 2 3 3" xfId="6555" xr:uid="{00000000-0005-0000-0000-0000E5190000}"/>
    <cellStyle name="Comma 54 3 2 2 3 4" xfId="6556" xr:uid="{00000000-0005-0000-0000-0000E6190000}"/>
    <cellStyle name="Comma 54 3 2 2 4" xfId="6557" xr:uid="{00000000-0005-0000-0000-0000E7190000}"/>
    <cellStyle name="Comma 54 3 2 2 5" xfId="6558" xr:uid="{00000000-0005-0000-0000-0000E8190000}"/>
    <cellStyle name="Comma 54 3 2 2 6" xfId="6559" xr:uid="{00000000-0005-0000-0000-0000E9190000}"/>
    <cellStyle name="Comma 54 3 2 3" xfId="6560" xr:uid="{00000000-0005-0000-0000-0000EA190000}"/>
    <cellStyle name="Comma 54 3 2 3 2" xfId="6561" xr:uid="{00000000-0005-0000-0000-0000EB190000}"/>
    <cellStyle name="Comma 54 3 2 3 2 2" xfId="6562" xr:uid="{00000000-0005-0000-0000-0000EC190000}"/>
    <cellStyle name="Comma 54 3 2 3 2 2 2" xfId="6563" xr:uid="{00000000-0005-0000-0000-0000ED190000}"/>
    <cellStyle name="Comma 54 3 2 3 2 2 3" xfId="6564" xr:uid="{00000000-0005-0000-0000-0000EE190000}"/>
    <cellStyle name="Comma 54 3 2 3 2 2 4" xfId="6565" xr:uid="{00000000-0005-0000-0000-0000EF190000}"/>
    <cellStyle name="Comma 54 3 2 3 2 3" xfId="6566" xr:uid="{00000000-0005-0000-0000-0000F0190000}"/>
    <cellStyle name="Comma 54 3 2 3 2 4" xfId="6567" xr:uid="{00000000-0005-0000-0000-0000F1190000}"/>
    <cellStyle name="Comma 54 3 2 3 2 5" xfId="6568" xr:uid="{00000000-0005-0000-0000-0000F2190000}"/>
    <cellStyle name="Comma 54 3 2 3 3" xfId="6569" xr:uid="{00000000-0005-0000-0000-0000F3190000}"/>
    <cellStyle name="Comma 54 3 2 3 3 2" xfId="6570" xr:uid="{00000000-0005-0000-0000-0000F4190000}"/>
    <cellStyle name="Comma 54 3 2 3 3 3" xfId="6571" xr:uid="{00000000-0005-0000-0000-0000F5190000}"/>
    <cellStyle name="Comma 54 3 2 3 3 4" xfId="6572" xr:uid="{00000000-0005-0000-0000-0000F6190000}"/>
    <cellStyle name="Comma 54 3 2 3 4" xfId="6573" xr:uid="{00000000-0005-0000-0000-0000F7190000}"/>
    <cellStyle name="Comma 54 3 2 3 5" xfId="6574" xr:uid="{00000000-0005-0000-0000-0000F8190000}"/>
    <cellStyle name="Comma 54 3 2 3 6" xfId="6575" xr:uid="{00000000-0005-0000-0000-0000F9190000}"/>
    <cellStyle name="Comma 54 3 2 4" xfId="6576" xr:uid="{00000000-0005-0000-0000-0000FA190000}"/>
    <cellStyle name="Comma 54 3 2 4 2" xfId="6577" xr:uid="{00000000-0005-0000-0000-0000FB190000}"/>
    <cellStyle name="Comma 54 3 2 4 2 2" xfId="6578" xr:uid="{00000000-0005-0000-0000-0000FC190000}"/>
    <cellStyle name="Comma 54 3 2 4 2 3" xfId="6579" xr:uid="{00000000-0005-0000-0000-0000FD190000}"/>
    <cellStyle name="Comma 54 3 2 4 2 4" xfId="6580" xr:uid="{00000000-0005-0000-0000-0000FE190000}"/>
    <cellStyle name="Comma 54 3 2 4 3" xfId="6581" xr:uid="{00000000-0005-0000-0000-0000FF190000}"/>
    <cellStyle name="Comma 54 3 2 4 4" xfId="6582" xr:uid="{00000000-0005-0000-0000-0000001A0000}"/>
    <cellStyle name="Comma 54 3 2 4 5" xfId="6583" xr:uid="{00000000-0005-0000-0000-0000011A0000}"/>
    <cellStyle name="Comma 54 3 2 5" xfId="6584" xr:uid="{00000000-0005-0000-0000-0000021A0000}"/>
    <cellStyle name="Comma 54 3 2 5 2" xfId="6585" xr:uid="{00000000-0005-0000-0000-0000031A0000}"/>
    <cellStyle name="Comma 54 3 2 5 3" xfId="6586" xr:uid="{00000000-0005-0000-0000-0000041A0000}"/>
    <cellStyle name="Comma 54 3 2 5 4" xfId="6587" xr:uid="{00000000-0005-0000-0000-0000051A0000}"/>
    <cellStyle name="Comma 54 3 2 6" xfId="6588" xr:uid="{00000000-0005-0000-0000-0000061A0000}"/>
    <cellStyle name="Comma 54 3 2 7" xfId="6589" xr:uid="{00000000-0005-0000-0000-0000071A0000}"/>
    <cellStyle name="Comma 54 3 2 8" xfId="6590" xr:uid="{00000000-0005-0000-0000-0000081A0000}"/>
    <cellStyle name="Comma 54 3 3" xfId="6591" xr:uid="{00000000-0005-0000-0000-0000091A0000}"/>
    <cellStyle name="Comma 54 3 3 2" xfId="6592" xr:uid="{00000000-0005-0000-0000-00000A1A0000}"/>
    <cellStyle name="Comma 54 3 3 2 2" xfId="6593" xr:uid="{00000000-0005-0000-0000-00000B1A0000}"/>
    <cellStyle name="Comma 54 3 3 2 2 2" xfId="6594" xr:uid="{00000000-0005-0000-0000-00000C1A0000}"/>
    <cellStyle name="Comma 54 3 3 2 2 2 2" xfId="6595" xr:uid="{00000000-0005-0000-0000-00000D1A0000}"/>
    <cellStyle name="Comma 54 3 3 2 2 2 3" xfId="6596" xr:uid="{00000000-0005-0000-0000-00000E1A0000}"/>
    <cellStyle name="Comma 54 3 3 2 2 2 4" xfId="6597" xr:uid="{00000000-0005-0000-0000-00000F1A0000}"/>
    <cellStyle name="Comma 54 3 3 2 2 3" xfId="6598" xr:uid="{00000000-0005-0000-0000-0000101A0000}"/>
    <cellStyle name="Comma 54 3 3 2 2 4" xfId="6599" xr:uid="{00000000-0005-0000-0000-0000111A0000}"/>
    <cellStyle name="Comma 54 3 3 2 2 5" xfId="6600" xr:uid="{00000000-0005-0000-0000-0000121A0000}"/>
    <cellStyle name="Comma 54 3 3 2 3" xfId="6601" xr:uid="{00000000-0005-0000-0000-0000131A0000}"/>
    <cellStyle name="Comma 54 3 3 2 3 2" xfId="6602" xr:uid="{00000000-0005-0000-0000-0000141A0000}"/>
    <cellStyle name="Comma 54 3 3 2 3 3" xfId="6603" xr:uid="{00000000-0005-0000-0000-0000151A0000}"/>
    <cellStyle name="Comma 54 3 3 2 3 4" xfId="6604" xr:uid="{00000000-0005-0000-0000-0000161A0000}"/>
    <cellStyle name="Comma 54 3 3 2 4" xfId="6605" xr:uid="{00000000-0005-0000-0000-0000171A0000}"/>
    <cellStyle name="Comma 54 3 3 2 5" xfId="6606" xr:uid="{00000000-0005-0000-0000-0000181A0000}"/>
    <cellStyle name="Comma 54 3 3 2 6" xfId="6607" xr:uid="{00000000-0005-0000-0000-0000191A0000}"/>
    <cellStyle name="Comma 54 3 3 3" xfId="6608" xr:uid="{00000000-0005-0000-0000-00001A1A0000}"/>
    <cellStyle name="Comma 54 3 3 3 2" xfId="6609" xr:uid="{00000000-0005-0000-0000-00001B1A0000}"/>
    <cellStyle name="Comma 54 3 3 3 2 2" xfId="6610" xr:uid="{00000000-0005-0000-0000-00001C1A0000}"/>
    <cellStyle name="Comma 54 3 3 3 2 2 2" xfId="6611" xr:uid="{00000000-0005-0000-0000-00001D1A0000}"/>
    <cellStyle name="Comma 54 3 3 3 2 2 3" xfId="6612" xr:uid="{00000000-0005-0000-0000-00001E1A0000}"/>
    <cellStyle name="Comma 54 3 3 3 2 2 4" xfId="6613" xr:uid="{00000000-0005-0000-0000-00001F1A0000}"/>
    <cellStyle name="Comma 54 3 3 3 2 3" xfId="6614" xr:uid="{00000000-0005-0000-0000-0000201A0000}"/>
    <cellStyle name="Comma 54 3 3 3 2 4" xfId="6615" xr:uid="{00000000-0005-0000-0000-0000211A0000}"/>
    <cellStyle name="Comma 54 3 3 3 2 5" xfId="6616" xr:uid="{00000000-0005-0000-0000-0000221A0000}"/>
    <cellStyle name="Comma 54 3 3 3 3" xfId="6617" xr:uid="{00000000-0005-0000-0000-0000231A0000}"/>
    <cellStyle name="Comma 54 3 3 3 3 2" xfId="6618" xr:uid="{00000000-0005-0000-0000-0000241A0000}"/>
    <cellStyle name="Comma 54 3 3 3 3 3" xfId="6619" xr:uid="{00000000-0005-0000-0000-0000251A0000}"/>
    <cellStyle name="Comma 54 3 3 3 3 4" xfId="6620" xr:uid="{00000000-0005-0000-0000-0000261A0000}"/>
    <cellStyle name="Comma 54 3 3 3 4" xfId="6621" xr:uid="{00000000-0005-0000-0000-0000271A0000}"/>
    <cellStyle name="Comma 54 3 3 3 5" xfId="6622" xr:uid="{00000000-0005-0000-0000-0000281A0000}"/>
    <cellStyle name="Comma 54 3 3 3 6" xfId="6623" xr:uid="{00000000-0005-0000-0000-0000291A0000}"/>
    <cellStyle name="Comma 54 3 3 4" xfId="6624" xr:uid="{00000000-0005-0000-0000-00002A1A0000}"/>
    <cellStyle name="Comma 54 3 3 4 2" xfId="6625" xr:uid="{00000000-0005-0000-0000-00002B1A0000}"/>
    <cellStyle name="Comma 54 3 3 4 2 2" xfId="6626" xr:uid="{00000000-0005-0000-0000-00002C1A0000}"/>
    <cellStyle name="Comma 54 3 3 4 2 3" xfId="6627" xr:uid="{00000000-0005-0000-0000-00002D1A0000}"/>
    <cellStyle name="Comma 54 3 3 4 2 4" xfId="6628" xr:uid="{00000000-0005-0000-0000-00002E1A0000}"/>
    <cellStyle name="Comma 54 3 3 4 3" xfId="6629" xr:uid="{00000000-0005-0000-0000-00002F1A0000}"/>
    <cellStyle name="Comma 54 3 3 4 4" xfId="6630" xr:uid="{00000000-0005-0000-0000-0000301A0000}"/>
    <cellStyle name="Comma 54 3 3 4 5" xfId="6631" xr:uid="{00000000-0005-0000-0000-0000311A0000}"/>
    <cellStyle name="Comma 54 3 3 5" xfId="6632" xr:uid="{00000000-0005-0000-0000-0000321A0000}"/>
    <cellStyle name="Comma 54 3 3 5 2" xfId="6633" xr:uid="{00000000-0005-0000-0000-0000331A0000}"/>
    <cellStyle name="Comma 54 3 3 5 3" xfId="6634" xr:uid="{00000000-0005-0000-0000-0000341A0000}"/>
    <cellStyle name="Comma 54 3 3 5 4" xfId="6635" xr:uid="{00000000-0005-0000-0000-0000351A0000}"/>
    <cellStyle name="Comma 54 3 3 6" xfId="6636" xr:uid="{00000000-0005-0000-0000-0000361A0000}"/>
    <cellStyle name="Comma 54 3 3 7" xfId="6637" xr:uid="{00000000-0005-0000-0000-0000371A0000}"/>
    <cellStyle name="Comma 54 3 3 8" xfId="6638" xr:uid="{00000000-0005-0000-0000-0000381A0000}"/>
    <cellStyle name="Comma 54 3 4" xfId="6639" xr:uid="{00000000-0005-0000-0000-0000391A0000}"/>
    <cellStyle name="Comma 54 3 4 2" xfId="6640" xr:uid="{00000000-0005-0000-0000-00003A1A0000}"/>
    <cellStyle name="Comma 54 3 4 2 2" xfId="6641" xr:uid="{00000000-0005-0000-0000-00003B1A0000}"/>
    <cellStyle name="Comma 54 3 4 2 2 2" xfId="6642" xr:uid="{00000000-0005-0000-0000-00003C1A0000}"/>
    <cellStyle name="Comma 54 3 4 2 2 3" xfId="6643" xr:uid="{00000000-0005-0000-0000-00003D1A0000}"/>
    <cellStyle name="Comma 54 3 4 2 2 4" xfId="6644" xr:uid="{00000000-0005-0000-0000-00003E1A0000}"/>
    <cellStyle name="Comma 54 3 4 2 3" xfId="6645" xr:uid="{00000000-0005-0000-0000-00003F1A0000}"/>
    <cellStyle name="Comma 54 3 4 2 4" xfId="6646" xr:uid="{00000000-0005-0000-0000-0000401A0000}"/>
    <cellStyle name="Comma 54 3 4 2 5" xfId="6647" xr:uid="{00000000-0005-0000-0000-0000411A0000}"/>
    <cellStyle name="Comma 54 3 4 3" xfId="6648" xr:uid="{00000000-0005-0000-0000-0000421A0000}"/>
    <cellStyle name="Comma 54 3 4 3 2" xfId="6649" xr:uid="{00000000-0005-0000-0000-0000431A0000}"/>
    <cellStyle name="Comma 54 3 4 3 3" xfId="6650" xr:uid="{00000000-0005-0000-0000-0000441A0000}"/>
    <cellStyle name="Comma 54 3 4 3 4" xfId="6651" xr:uid="{00000000-0005-0000-0000-0000451A0000}"/>
    <cellStyle name="Comma 54 3 4 4" xfId="6652" xr:uid="{00000000-0005-0000-0000-0000461A0000}"/>
    <cellStyle name="Comma 54 3 4 5" xfId="6653" xr:uid="{00000000-0005-0000-0000-0000471A0000}"/>
    <cellStyle name="Comma 54 3 4 6" xfId="6654" xr:uid="{00000000-0005-0000-0000-0000481A0000}"/>
    <cellStyle name="Comma 54 3 5" xfId="6655" xr:uid="{00000000-0005-0000-0000-0000491A0000}"/>
    <cellStyle name="Comma 54 3 5 2" xfId="6656" xr:uid="{00000000-0005-0000-0000-00004A1A0000}"/>
    <cellStyle name="Comma 54 3 5 2 2" xfId="6657" xr:uid="{00000000-0005-0000-0000-00004B1A0000}"/>
    <cellStyle name="Comma 54 3 5 2 2 2" xfId="6658" xr:uid="{00000000-0005-0000-0000-00004C1A0000}"/>
    <cellStyle name="Comma 54 3 5 2 2 3" xfId="6659" xr:uid="{00000000-0005-0000-0000-00004D1A0000}"/>
    <cellStyle name="Comma 54 3 5 2 2 4" xfId="6660" xr:uid="{00000000-0005-0000-0000-00004E1A0000}"/>
    <cellStyle name="Comma 54 3 5 2 3" xfId="6661" xr:uid="{00000000-0005-0000-0000-00004F1A0000}"/>
    <cellStyle name="Comma 54 3 5 2 4" xfId="6662" xr:uid="{00000000-0005-0000-0000-0000501A0000}"/>
    <cellStyle name="Comma 54 3 5 2 5" xfId="6663" xr:uid="{00000000-0005-0000-0000-0000511A0000}"/>
    <cellStyle name="Comma 54 3 5 3" xfId="6664" xr:uid="{00000000-0005-0000-0000-0000521A0000}"/>
    <cellStyle name="Comma 54 3 5 3 2" xfId="6665" xr:uid="{00000000-0005-0000-0000-0000531A0000}"/>
    <cellStyle name="Comma 54 3 5 3 3" xfId="6666" xr:uid="{00000000-0005-0000-0000-0000541A0000}"/>
    <cellStyle name="Comma 54 3 5 3 4" xfId="6667" xr:uid="{00000000-0005-0000-0000-0000551A0000}"/>
    <cellStyle name="Comma 54 3 5 4" xfId="6668" xr:uid="{00000000-0005-0000-0000-0000561A0000}"/>
    <cellStyle name="Comma 54 3 5 5" xfId="6669" xr:uid="{00000000-0005-0000-0000-0000571A0000}"/>
    <cellStyle name="Comma 54 3 5 6" xfId="6670" xr:uid="{00000000-0005-0000-0000-0000581A0000}"/>
    <cellStyle name="Comma 54 3 6" xfId="6671" xr:uid="{00000000-0005-0000-0000-0000591A0000}"/>
    <cellStyle name="Comma 54 3 6 2" xfId="6672" xr:uid="{00000000-0005-0000-0000-00005A1A0000}"/>
    <cellStyle name="Comma 54 3 6 2 2" xfId="6673" xr:uid="{00000000-0005-0000-0000-00005B1A0000}"/>
    <cellStyle name="Comma 54 3 6 2 3" xfId="6674" xr:uid="{00000000-0005-0000-0000-00005C1A0000}"/>
    <cellStyle name="Comma 54 3 6 2 4" xfId="6675" xr:uid="{00000000-0005-0000-0000-00005D1A0000}"/>
    <cellStyle name="Comma 54 3 6 3" xfId="6676" xr:uid="{00000000-0005-0000-0000-00005E1A0000}"/>
    <cellStyle name="Comma 54 3 6 4" xfId="6677" xr:uid="{00000000-0005-0000-0000-00005F1A0000}"/>
    <cellStyle name="Comma 54 3 6 5" xfId="6678" xr:uid="{00000000-0005-0000-0000-0000601A0000}"/>
    <cellStyle name="Comma 54 3 7" xfId="6679" xr:uid="{00000000-0005-0000-0000-0000611A0000}"/>
    <cellStyle name="Comma 54 3 7 2" xfId="6680" xr:uid="{00000000-0005-0000-0000-0000621A0000}"/>
    <cellStyle name="Comma 54 3 7 3" xfId="6681" xr:uid="{00000000-0005-0000-0000-0000631A0000}"/>
    <cellStyle name="Comma 54 3 7 4" xfId="6682" xr:uid="{00000000-0005-0000-0000-0000641A0000}"/>
    <cellStyle name="Comma 54 3 8" xfId="6683" xr:uid="{00000000-0005-0000-0000-0000651A0000}"/>
    <cellStyle name="Comma 54 3 9" xfId="6684" xr:uid="{00000000-0005-0000-0000-0000661A0000}"/>
    <cellStyle name="Comma 54 4" xfId="6685" xr:uid="{00000000-0005-0000-0000-0000671A0000}"/>
    <cellStyle name="Comma 54 4 2" xfId="6686" xr:uid="{00000000-0005-0000-0000-0000681A0000}"/>
    <cellStyle name="Comma 54 4 2 2" xfId="6687" xr:uid="{00000000-0005-0000-0000-0000691A0000}"/>
    <cellStyle name="Comma 54 4 2 2 2" xfId="6688" xr:uid="{00000000-0005-0000-0000-00006A1A0000}"/>
    <cellStyle name="Comma 54 4 2 2 2 2" xfId="6689" xr:uid="{00000000-0005-0000-0000-00006B1A0000}"/>
    <cellStyle name="Comma 54 4 2 2 2 3" xfId="6690" xr:uid="{00000000-0005-0000-0000-00006C1A0000}"/>
    <cellStyle name="Comma 54 4 2 2 2 4" xfId="6691" xr:uid="{00000000-0005-0000-0000-00006D1A0000}"/>
    <cellStyle name="Comma 54 4 2 2 3" xfId="6692" xr:uid="{00000000-0005-0000-0000-00006E1A0000}"/>
    <cellStyle name="Comma 54 4 2 2 4" xfId="6693" xr:uid="{00000000-0005-0000-0000-00006F1A0000}"/>
    <cellStyle name="Comma 54 4 2 2 5" xfId="6694" xr:uid="{00000000-0005-0000-0000-0000701A0000}"/>
    <cellStyle name="Comma 54 4 2 3" xfId="6695" xr:uid="{00000000-0005-0000-0000-0000711A0000}"/>
    <cellStyle name="Comma 54 4 2 3 2" xfId="6696" xr:uid="{00000000-0005-0000-0000-0000721A0000}"/>
    <cellStyle name="Comma 54 4 2 3 3" xfId="6697" xr:uid="{00000000-0005-0000-0000-0000731A0000}"/>
    <cellStyle name="Comma 54 4 2 3 4" xfId="6698" xr:uid="{00000000-0005-0000-0000-0000741A0000}"/>
    <cellStyle name="Comma 54 4 2 4" xfId="6699" xr:uid="{00000000-0005-0000-0000-0000751A0000}"/>
    <cellStyle name="Comma 54 4 2 5" xfId="6700" xr:uid="{00000000-0005-0000-0000-0000761A0000}"/>
    <cellStyle name="Comma 54 4 2 6" xfId="6701" xr:uid="{00000000-0005-0000-0000-0000771A0000}"/>
    <cellStyle name="Comma 54 4 3" xfId="6702" xr:uid="{00000000-0005-0000-0000-0000781A0000}"/>
    <cellStyle name="Comma 54 4 3 2" xfId="6703" xr:uid="{00000000-0005-0000-0000-0000791A0000}"/>
    <cellStyle name="Comma 54 4 3 2 2" xfId="6704" xr:uid="{00000000-0005-0000-0000-00007A1A0000}"/>
    <cellStyle name="Comma 54 4 3 2 2 2" xfId="6705" xr:uid="{00000000-0005-0000-0000-00007B1A0000}"/>
    <cellStyle name="Comma 54 4 3 2 2 3" xfId="6706" xr:uid="{00000000-0005-0000-0000-00007C1A0000}"/>
    <cellStyle name="Comma 54 4 3 2 2 4" xfId="6707" xr:uid="{00000000-0005-0000-0000-00007D1A0000}"/>
    <cellStyle name="Comma 54 4 3 2 3" xfId="6708" xr:uid="{00000000-0005-0000-0000-00007E1A0000}"/>
    <cellStyle name="Comma 54 4 3 2 4" xfId="6709" xr:uid="{00000000-0005-0000-0000-00007F1A0000}"/>
    <cellStyle name="Comma 54 4 3 2 5" xfId="6710" xr:uid="{00000000-0005-0000-0000-0000801A0000}"/>
    <cellStyle name="Comma 54 4 3 3" xfId="6711" xr:uid="{00000000-0005-0000-0000-0000811A0000}"/>
    <cellStyle name="Comma 54 4 3 3 2" xfId="6712" xr:uid="{00000000-0005-0000-0000-0000821A0000}"/>
    <cellStyle name="Comma 54 4 3 3 3" xfId="6713" xr:uid="{00000000-0005-0000-0000-0000831A0000}"/>
    <cellStyle name="Comma 54 4 3 3 4" xfId="6714" xr:uid="{00000000-0005-0000-0000-0000841A0000}"/>
    <cellStyle name="Comma 54 4 3 4" xfId="6715" xr:uid="{00000000-0005-0000-0000-0000851A0000}"/>
    <cellStyle name="Comma 54 4 3 5" xfId="6716" xr:uid="{00000000-0005-0000-0000-0000861A0000}"/>
    <cellStyle name="Comma 54 4 3 6" xfId="6717" xr:uid="{00000000-0005-0000-0000-0000871A0000}"/>
    <cellStyle name="Comma 54 4 4" xfId="6718" xr:uid="{00000000-0005-0000-0000-0000881A0000}"/>
    <cellStyle name="Comma 54 4 4 2" xfId="6719" xr:uid="{00000000-0005-0000-0000-0000891A0000}"/>
    <cellStyle name="Comma 54 4 4 2 2" xfId="6720" xr:uid="{00000000-0005-0000-0000-00008A1A0000}"/>
    <cellStyle name="Comma 54 4 4 2 3" xfId="6721" xr:uid="{00000000-0005-0000-0000-00008B1A0000}"/>
    <cellStyle name="Comma 54 4 4 2 4" xfId="6722" xr:uid="{00000000-0005-0000-0000-00008C1A0000}"/>
    <cellStyle name="Comma 54 4 4 3" xfId="6723" xr:uid="{00000000-0005-0000-0000-00008D1A0000}"/>
    <cellStyle name="Comma 54 4 4 4" xfId="6724" xr:uid="{00000000-0005-0000-0000-00008E1A0000}"/>
    <cellStyle name="Comma 54 4 4 5" xfId="6725" xr:uid="{00000000-0005-0000-0000-00008F1A0000}"/>
    <cellStyle name="Comma 54 4 5" xfId="6726" xr:uid="{00000000-0005-0000-0000-0000901A0000}"/>
    <cellStyle name="Comma 54 4 5 2" xfId="6727" xr:uid="{00000000-0005-0000-0000-0000911A0000}"/>
    <cellStyle name="Comma 54 4 5 3" xfId="6728" xr:uid="{00000000-0005-0000-0000-0000921A0000}"/>
    <cellStyle name="Comma 54 4 5 4" xfId="6729" xr:uid="{00000000-0005-0000-0000-0000931A0000}"/>
    <cellStyle name="Comma 54 4 6" xfId="6730" xr:uid="{00000000-0005-0000-0000-0000941A0000}"/>
    <cellStyle name="Comma 54 4 7" xfId="6731" xr:uid="{00000000-0005-0000-0000-0000951A0000}"/>
    <cellStyle name="Comma 54 4 8" xfId="6732" xr:uid="{00000000-0005-0000-0000-0000961A0000}"/>
    <cellStyle name="Comma 54 5" xfId="6733" xr:uid="{00000000-0005-0000-0000-0000971A0000}"/>
    <cellStyle name="Comma 54 5 2" xfId="6734" xr:uid="{00000000-0005-0000-0000-0000981A0000}"/>
    <cellStyle name="Comma 54 5 2 2" xfId="6735" xr:uid="{00000000-0005-0000-0000-0000991A0000}"/>
    <cellStyle name="Comma 54 5 2 2 2" xfId="6736" xr:uid="{00000000-0005-0000-0000-00009A1A0000}"/>
    <cellStyle name="Comma 54 5 2 2 2 2" xfId="6737" xr:uid="{00000000-0005-0000-0000-00009B1A0000}"/>
    <cellStyle name="Comma 54 5 2 2 2 3" xfId="6738" xr:uid="{00000000-0005-0000-0000-00009C1A0000}"/>
    <cellStyle name="Comma 54 5 2 2 2 4" xfId="6739" xr:uid="{00000000-0005-0000-0000-00009D1A0000}"/>
    <cellStyle name="Comma 54 5 2 2 3" xfId="6740" xr:uid="{00000000-0005-0000-0000-00009E1A0000}"/>
    <cellStyle name="Comma 54 5 2 2 4" xfId="6741" xr:uid="{00000000-0005-0000-0000-00009F1A0000}"/>
    <cellStyle name="Comma 54 5 2 2 5" xfId="6742" xr:uid="{00000000-0005-0000-0000-0000A01A0000}"/>
    <cellStyle name="Comma 54 5 2 3" xfId="6743" xr:uid="{00000000-0005-0000-0000-0000A11A0000}"/>
    <cellStyle name="Comma 54 5 2 3 2" xfId="6744" xr:uid="{00000000-0005-0000-0000-0000A21A0000}"/>
    <cellStyle name="Comma 54 5 2 3 3" xfId="6745" xr:uid="{00000000-0005-0000-0000-0000A31A0000}"/>
    <cellStyle name="Comma 54 5 2 3 4" xfId="6746" xr:uid="{00000000-0005-0000-0000-0000A41A0000}"/>
    <cellStyle name="Comma 54 5 2 4" xfId="6747" xr:uid="{00000000-0005-0000-0000-0000A51A0000}"/>
    <cellStyle name="Comma 54 5 2 5" xfId="6748" xr:uid="{00000000-0005-0000-0000-0000A61A0000}"/>
    <cellStyle name="Comma 54 5 2 6" xfId="6749" xr:uid="{00000000-0005-0000-0000-0000A71A0000}"/>
    <cellStyle name="Comma 54 5 3" xfId="6750" xr:uid="{00000000-0005-0000-0000-0000A81A0000}"/>
    <cellStyle name="Comma 54 5 3 2" xfId="6751" xr:uid="{00000000-0005-0000-0000-0000A91A0000}"/>
    <cellStyle name="Comma 54 5 3 2 2" xfId="6752" xr:uid="{00000000-0005-0000-0000-0000AA1A0000}"/>
    <cellStyle name="Comma 54 5 3 2 2 2" xfId="6753" xr:uid="{00000000-0005-0000-0000-0000AB1A0000}"/>
    <cellStyle name="Comma 54 5 3 2 2 3" xfId="6754" xr:uid="{00000000-0005-0000-0000-0000AC1A0000}"/>
    <cellStyle name="Comma 54 5 3 2 2 4" xfId="6755" xr:uid="{00000000-0005-0000-0000-0000AD1A0000}"/>
    <cellStyle name="Comma 54 5 3 2 3" xfId="6756" xr:uid="{00000000-0005-0000-0000-0000AE1A0000}"/>
    <cellStyle name="Comma 54 5 3 2 4" xfId="6757" xr:uid="{00000000-0005-0000-0000-0000AF1A0000}"/>
    <cellStyle name="Comma 54 5 3 2 5" xfId="6758" xr:uid="{00000000-0005-0000-0000-0000B01A0000}"/>
    <cellStyle name="Comma 54 5 3 3" xfId="6759" xr:uid="{00000000-0005-0000-0000-0000B11A0000}"/>
    <cellStyle name="Comma 54 5 3 3 2" xfId="6760" xr:uid="{00000000-0005-0000-0000-0000B21A0000}"/>
    <cellStyle name="Comma 54 5 3 3 3" xfId="6761" xr:uid="{00000000-0005-0000-0000-0000B31A0000}"/>
    <cellStyle name="Comma 54 5 3 3 4" xfId="6762" xr:uid="{00000000-0005-0000-0000-0000B41A0000}"/>
    <cellStyle name="Comma 54 5 3 4" xfId="6763" xr:uid="{00000000-0005-0000-0000-0000B51A0000}"/>
    <cellStyle name="Comma 54 5 3 5" xfId="6764" xr:uid="{00000000-0005-0000-0000-0000B61A0000}"/>
    <cellStyle name="Comma 54 5 3 6" xfId="6765" xr:uid="{00000000-0005-0000-0000-0000B71A0000}"/>
    <cellStyle name="Comma 54 5 4" xfId="6766" xr:uid="{00000000-0005-0000-0000-0000B81A0000}"/>
    <cellStyle name="Comma 54 5 4 2" xfId="6767" xr:uid="{00000000-0005-0000-0000-0000B91A0000}"/>
    <cellStyle name="Comma 54 5 4 2 2" xfId="6768" xr:uid="{00000000-0005-0000-0000-0000BA1A0000}"/>
    <cellStyle name="Comma 54 5 4 2 3" xfId="6769" xr:uid="{00000000-0005-0000-0000-0000BB1A0000}"/>
    <cellStyle name="Comma 54 5 4 2 4" xfId="6770" xr:uid="{00000000-0005-0000-0000-0000BC1A0000}"/>
    <cellStyle name="Comma 54 5 4 3" xfId="6771" xr:uid="{00000000-0005-0000-0000-0000BD1A0000}"/>
    <cellStyle name="Comma 54 5 4 4" xfId="6772" xr:uid="{00000000-0005-0000-0000-0000BE1A0000}"/>
    <cellStyle name="Comma 54 5 4 5" xfId="6773" xr:uid="{00000000-0005-0000-0000-0000BF1A0000}"/>
    <cellStyle name="Comma 54 5 5" xfId="6774" xr:uid="{00000000-0005-0000-0000-0000C01A0000}"/>
    <cellStyle name="Comma 54 5 5 2" xfId="6775" xr:uid="{00000000-0005-0000-0000-0000C11A0000}"/>
    <cellStyle name="Comma 54 5 5 3" xfId="6776" xr:uid="{00000000-0005-0000-0000-0000C21A0000}"/>
    <cellStyle name="Comma 54 5 5 4" xfId="6777" xr:uid="{00000000-0005-0000-0000-0000C31A0000}"/>
    <cellStyle name="Comma 54 5 6" xfId="6778" xr:uid="{00000000-0005-0000-0000-0000C41A0000}"/>
    <cellStyle name="Comma 54 5 7" xfId="6779" xr:uid="{00000000-0005-0000-0000-0000C51A0000}"/>
    <cellStyle name="Comma 54 5 8" xfId="6780" xr:uid="{00000000-0005-0000-0000-0000C61A0000}"/>
    <cellStyle name="Comma 54 6" xfId="6781" xr:uid="{00000000-0005-0000-0000-0000C71A0000}"/>
    <cellStyle name="Comma 54 6 2" xfId="6782" xr:uid="{00000000-0005-0000-0000-0000C81A0000}"/>
    <cellStyle name="Comma 54 6 2 2" xfId="6783" xr:uid="{00000000-0005-0000-0000-0000C91A0000}"/>
    <cellStyle name="Comma 54 6 2 2 2" xfId="6784" xr:uid="{00000000-0005-0000-0000-0000CA1A0000}"/>
    <cellStyle name="Comma 54 6 2 2 3" xfId="6785" xr:uid="{00000000-0005-0000-0000-0000CB1A0000}"/>
    <cellStyle name="Comma 54 6 2 2 4" xfId="6786" xr:uid="{00000000-0005-0000-0000-0000CC1A0000}"/>
    <cellStyle name="Comma 54 6 2 3" xfId="6787" xr:uid="{00000000-0005-0000-0000-0000CD1A0000}"/>
    <cellStyle name="Comma 54 6 2 4" xfId="6788" xr:uid="{00000000-0005-0000-0000-0000CE1A0000}"/>
    <cellStyle name="Comma 54 6 2 5" xfId="6789" xr:uid="{00000000-0005-0000-0000-0000CF1A0000}"/>
    <cellStyle name="Comma 54 6 3" xfId="6790" xr:uid="{00000000-0005-0000-0000-0000D01A0000}"/>
    <cellStyle name="Comma 54 6 3 2" xfId="6791" xr:uid="{00000000-0005-0000-0000-0000D11A0000}"/>
    <cellStyle name="Comma 54 6 3 3" xfId="6792" xr:uid="{00000000-0005-0000-0000-0000D21A0000}"/>
    <cellStyle name="Comma 54 6 3 4" xfId="6793" xr:uid="{00000000-0005-0000-0000-0000D31A0000}"/>
    <cellStyle name="Comma 54 6 4" xfId="6794" xr:uid="{00000000-0005-0000-0000-0000D41A0000}"/>
    <cellStyle name="Comma 54 6 5" xfId="6795" xr:uid="{00000000-0005-0000-0000-0000D51A0000}"/>
    <cellStyle name="Comma 54 6 6" xfId="6796" xr:uid="{00000000-0005-0000-0000-0000D61A0000}"/>
    <cellStyle name="Comma 54 7" xfId="6797" xr:uid="{00000000-0005-0000-0000-0000D71A0000}"/>
    <cellStyle name="Comma 54 7 2" xfId="6798" xr:uid="{00000000-0005-0000-0000-0000D81A0000}"/>
    <cellStyle name="Comma 54 7 2 2" xfId="6799" xr:uid="{00000000-0005-0000-0000-0000D91A0000}"/>
    <cellStyle name="Comma 54 7 2 2 2" xfId="6800" xr:uid="{00000000-0005-0000-0000-0000DA1A0000}"/>
    <cellStyle name="Comma 54 7 2 2 3" xfId="6801" xr:uid="{00000000-0005-0000-0000-0000DB1A0000}"/>
    <cellStyle name="Comma 54 7 2 2 4" xfId="6802" xr:uid="{00000000-0005-0000-0000-0000DC1A0000}"/>
    <cellStyle name="Comma 54 7 2 3" xfId="6803" xr:uid="{00000000-0005-0000-0000-0000DD1A0000}"/>
    <cellStyle name="Comma 54 7 2 4" xfId="6804" xr:uid="{00000000-0005-0000-0000-0000DE1A0000}"/>
    <cellStyle name="Comma 54 7 2 5" xfId="6805" xr:uid="{00000000-0005-0000-0000-0000DF1A0000}"/>
    <cellStyle name="Comma 54 7 3" xfId="6806" xr:uid="{00000000-0005-0000-0000-0000E01A0000}"/>
    <cellStyle name="Comma 54 7 3 2" xfId="6807" xr:uid="{00000000-0005-0000-0000-0000E11A0000}"/>
    <cellStyle name="Comma 54 7 3 3" xfId="6808" xr:uid="{00000000-0005-0000-0000-0000E21A0000}"/>
    <cellStyle name="Comma 54 7 3 4" xfId="6809" xr:uid="{00000000-0005-0000-0000-0000E31A0000}"/>
    <cellStyle name="Comma 54 7 4" xfId="6810" xr:uid="{00000000-0005-0000-0000-0000E41A0000}"/>
    <cellStyle name="Comma 54 7 5" xfId="6811" xr:uid="{00000000-0005-0000-0000-0000E51A0000}"/>
    <cellStyle name="Comma 54 7 6" xfId="6812" xr:uid="{00000000-0005-0000-0000-0000E61A0000}"/>
    <cellStyle name="Comma 54 8" xfId="6813" xr:uid="{00000000-0005-0000-0000-0000E71A0000}"/>
    <cellStyle name="Comma 54 8 2" xfId="6814" xr:uid="{00000000-0005-0000-0000-0000E81A0000}"/>
    <cellStyle name="Comma 54 8 2 2" xfId="6815" xr:uid="{00000000-0005-0000-0000-0000E91A0000}"/>
    <cellStyle name="Comma 54 8 2 3" xfId="6816" xr:uid="{00000000-0005-0000-0000-0000EA1A0000}"/>
    <cellStyle name="Comma 54 8 2 4" xfId="6817" xr:uid="{00000000-0005-0000-0000-0000EB1A0000}"/>
    <cellStyle name="Comma 54 8 3" xfId="6818" xr:uid="{00000000-0005-0000-0000-0000EC1A0000}"/>
    <cellStyle name="Comma 54 8 4" xfId="6819" xr:uid="{00000000-0005-0000-0000-0000ED1A0000}"/>
    <cellStyle name="Comma 54 8 5" xfId="6820" xr:uid="{00000000-0005-0000-0000-0000EE1A0000}"/>
    <cellStyle name="Comma 54 9" xfId="6821" xr:uid="{00000000-0005-0000-0000-0000EF1A0000}"/>
    <cellStyle name="Comma 54 9 2" xfId="6822" xr:uid="{00000000-0005-0000-0000-0000F01A0000}"/>
    <cellStyle name="Comma 54 9 3" xfId="6823" xr:uid="{00000000-0005-0000-0000-0000F11A0000}"/>
    <cellStyle name="Comma 54 9 4" xfId="6824" xr:uid="{00000000-0005-0000-0000-0000F21A0000}"/>
    <cellStyle name="Comma 55" xfId="6825" xr:uid="{00000000-0005-0000-0000-0000F31A0000}"/>
    <cellStyle name="Comma 55 10" xfId="6826" xr:uid="{00000000-0005-0000-0000-0000F41A0000}"/>
    <cellStyle name="Comma 55 11" xfId="6827" xr:uid="{00000000-0005-0000-0000-0000F51A0000}"/>
    <cellStyle name="Comma 55 12" xfId="6828" xr:uid="{00000000-0005-0000-0000-0000F61A0000}"/>
    <cellStyle name="Comma 55 2" xfId="6829" xr:uid="{00000000-0005-0000-0000-0000F71A0000}"/>
    <cellStyle name="Comma 55 2 10" xfId="6830" xr:uid="{00000000-0005-0000-0000-0000F81A0000}"/>
    <cellStyle name="Comma 55 2 2" xfId="6831" xr:uid="{00000000-0005-0000-0000-0000F91A0000}"/>
    <cellStyle name="Comma 55 2 2 2" xfId="6832" xr:uid="{00000000-0005-0000-0000-0000FA1A0000}"/>
    <cellStyle name="Comma 55 2 2 2 2" xfId="6833" xr:uid="{00000000-0005-0000-0000-0000FB1A0000}"/>
    <cellStyle name="Comma 55 2 2 2 2 2" xfId="6834" xr:uid="{00000000-0005-0000-0000-0000FC1A0000}"/>
    <cellStyle name="Comma 55 2 2 2 2 2 2" xfId="6835" xr:uid="{00000000-0005-0000-0000-0000FD1A0000}"/>
    <cellStyle name="Comma 55 2 2 2 2 2 3" xfId="6836" xr:uid="{00000000-0005-0000-0000-0000FE1A0000}"/>
    <cellStyle name="Comma 55 2 2 2 2 2 4" xfId="6837" xr:uid="{00000000-0005-0000-0000-0000FF1A0000}"/>
    <cellStyle name="Comma 55 2 2 2 2 3" xfId="6838" xr:uid="{00000000-0005-0000-0000-0000001B0000}"/>
    <cellStyle name="Comma 55 2 2 2 2 4" xfId="6839" xr:uid="{00000000-0005-0000-0000-0000011B0000}"/>
    <cellStyle name="Comma 55 2 2 2 2 5" xfId="6840" xr:uid="{00000000-0005-0000-0000-0000021B0000}"/>
    <cellStyle name="Comma 55 2 2 2 3" xfId="6841" xr:uid="{00000000-0005-0000-0000-0000031B0000}"/>
    <cellStyle name="Comma 55 2 2 2 3 2" xfId="6842" xr:uid="{00000000-0005-0000-0000-0000041B0000}"/>
    <cellStyle name="Comma 55 2 2 2 3 3" xfId="6843" xr:uid="{00000000-0005-0000-0000-0000051B0000}"/>
    <cellStyle name="Comma 55 2 2 2 3 4" xfId="6844" xr:uid="{00000000-0005-0000-0000-0000061B0000}"/>
    <cellStyle name="Comma 55 2 2 2 4" xfId="6845" xr:uid="{00000000-0005-0000-0000-0000071B0000}"/>
    <cellStyle name="Comma 55 2 2 2 5" xfId="6846" xr:uid="{00000000-0005-0000-0000-0000081B0000}"/>
    <cellStyle name="Comma 55 2 2 2 6" xfId="6847" xr:uid="{00000000-0005-0000-0000-0000091B0000}"/>
    <cellStyle name="Comma 55 2 2 3" xfId="6848" xr:uid="{00000000-0005-0000-0000-00000A1B0000}"/>
    <cellStyle name="Comma 55 2 2 3 2" xfId="6849" xr:uid="{00000000-0005-0000-0000-00000B1B0000}"/>
    <cellStyle name="Comma 55 2 2 3 2 2" xfId="6850" xr:uid="{00000000-0005-0000-0000-00000C1B0000}"/>
    <cellStyle name="Comma 55 2 2 3 2 2 2" xfId="6851" xr:uid="{00000000-0005-0000-0000-00000D1B0000}"/>
    <cellStyle name="Comma 55 2 2 3 2 2 3" xfId="6852" xr:uid="{00000000-0005-0000-0000-00000E1B0000}"/>
    <cellStyle name="Comma 55 2 2 3 2 2 4" xfId="6853" xr:uid="{00000000-0005-0000-0000-00000F1B0000}"/>
    <cellStyle name="Comma 55 2 2 3 2 3" xfId="6854" xr:uid="{00000000-0005-0000-0000-0000101B0000}"/>
    <cellStyle name="Comma 55 2 2 3 2 4" xfId="6855" xr:uid="{00000000-0005-0000-0000-0000111B0000}"/>
    <cellStyle name="Comma 55 2 2 3 2 5" xfId="6856" xr:uid="{00000000-0005-0000-0000-0000121B0000}"/>
    <cellStyle name="Comma 55 2 2 3 3" xfId="6857" xr:uid="{00000000-0005-0000-0000-0000131B0000}"/>
    <cellStyle name="Comma 55 2 2 3 3 2" xfId="6858" xr:uid="{00000000-0005-0000-0000-0000141B0000}"/>
    <cellStyle name="Comma 55 2 2 3 3 3" xfId="6859" xr:uid="{00000000-0005-0000-0000-0000151B0000}"/>
    <cellStyle name="Comma 55 2 2 3 3 4" xfId="6860" xr:uid="{00000000-0005-0000-0000-0000161B0000}"/>
    <cellStyle name="Comma 55 2 2 3 4" xfId="6861" xr:uid="{00000000-0005-0000-0000-0000171B0000}"/>
    <cellStyle name="Comma 55 2 2 3 5" xfId="6862" xr:uid="{00000000-0005-0000-0000-0000181B0000}"/>
    <cellStyle name="Comma 55 2 2 3 6" xfId="6863" xr:uid="{00000000-0005-0000-0000-0000191B0000}"/>
    <cellStyle name="Comma 55 2 2 4" xfId="6864" xr:uid="{00000000-0005-0000-0000-00001A1B0000}"/>
    <cellStyle name="Comma 55 2 2 4 2" xfId="6865" xr:uid="{00000000-0005-0000-0000-00001B1B0000}"/>
    <cellStyle name="Comma 55 2 2 4 2 2" xfId="6866" xr:uid="{00000000-0005-0000-0000-00001C1B0000}"/>
    <cellStyle name="Comma 55 2 2 4 2 3" xfId="6867" xr:uid="{00000000-0005-0000-0000-00001D1B0000}"/>
    <cellStyle name="Comma 55 2 2 4 2 4" xfId="6868" xr:uid="{00000000-0005-0000-0000-00001E1B0000}"/>
    <cellStyle name="Comma 55 2 2 4 3" xfId="6869" xr:uid="{00000000-0005-0000-0000-00001F1B0000}"/>
    <cellStyle name="Comma 55 2 2 4 4" xfId="6870" xr:uid="{00000000-0005-0000-0000-0000201B0000}"/>
    <cellStyle name="Comma 55 2 2 4 5" xfId="6871" xr:uid="{00000000-0005-0000-0000-0000211B0000}"/>
    <cellStyle name="Comma 55 2 2 5" xfId="6872" xr:uid="{00000000-0005-0000-0000-0000221B0000}"/>
    <cellStyle name="Comma 55 2 2 5 2" xfId="6873" xr:uid="{00000000-0005-0000-0000-0000231B0000}"/>
    <cellStyle name="Comma 55 2 2 5 3" xfId="6874" xr:uid="{00000000-0005-0000-0000-0000241B0000}"/>
    <cellStyle name="Comma 55 2 2 5 4" xfId="6875" xr:uid="{00000000-0005-0000-0000-0000251B0000}"/>
    <cellStyle name="Comma 55 2 2 6" xfId="6876" xr:uid="{00000000-0005-0000-0000-0000261B0000}"/>
    <cellStyle name="Comma 55 2 2 7" xfId="6877" xr:uid="{00000000-0005-0000-0000-0000271B0000}"/>
    <cellStyle name="Comma 55 2 2 8" xfId="6878" xr:uid="{00000000-0005-0000-0000-0000281B0000}"/>
    <cellStyle name="Comma 55 2 3" xfId="6879" xr:uid="{00000000-0005-0000-0000-0000291B0000}"/>
    <cellStyle name="Comma 55 2 3 2" xfId="6880" xr:uid="{00000000-0005-0000-0000-00002A1B0000}"/>
    <cellStyle name="Comma 55 2 3 2 2" xfId="6881" xr:uid="{00000000-0005-0000-0000-00002B1B0000}"/>
    <cellStyle name="Comma 55 2 3 2 2 2" xfId="6882" xr:uid="{00000000-0005-0000-0000-00002C1B0000}"/>
    <cellStyle name="Comma 55 2 3 2 2 2 2" xfId="6883" xr:uid="{00000000-0005-0000-0000-00002D1B0000}"/>
    <cellStyle name="Comma 55 2 3 2 2 2 3" xfId="6884" xr:uid="{00000000-0005-0000-0000-00002E1B0000}"/>
    <cellStyle name="Comma 55 2 3 2 2 2 4" xfId="6885" xr:uid="{00000000-0005-0000-0000-00002F1B0000}"/>
    <cellStyle name="Comma 55 2 3 2 2 3" xfId="6886" xr:uid="{00000000-0005-0000-0000-0000301B0000}"/>
    <cellStyle name="Comma 55 2 3 2 2 4" xfId="6887" xr:uid="{00000000-0005-0000-0000-0000311B0000}"/>
    <cellStyle name="Comma 55 2 3 2 2 5" xfId="6888" xr:uid="{00000000-0005-0000-0000-0000321B0000}"/>
    <cellStyle name="Comma 55 2 3 2 3" xfId="6889" xr:uid="{00000000-0005-0000-0000-0000331B0000}"/>
    <cellStyle name="Comma 55 2 3 2 3 2" xfId="6890" xr:uid="{00000000-0005-0000-0000-0000341B0000}"/>
    <cellStyle name="Comma 55 2 3 2 3 3" xfId="6891" xr:uid="{00000000-0005-0000-0000-0000351B0000}"/>
    <cellStyle name="Comma 55 2 3 2 3 4" xfId="6892" xr:uid="{00000000-0005-0000-0000-0000361B0000}"/>
    <cellStyle name="Comma 55 2 3 2 4" xfId="6893" xr:uid="{00000000-0005-0000-0000-0000371B0000}"/>
    <cellStyle name="Comma 55 2 3 2 5" xfId="6894" xr:uid="{00000000-0005-0000-0000-0000381B0000}"/>
    <cellStyle name="Comma 55 2 3 2 6" xfId="6895" xr:uid="{00000000-0005-0000-0000-0000391B0000}"/>
    <cellStyle name="Comma 55 2 3 3" xfId="6896" xr:uid="{00000000-0005-0000-0000-00003A1B0000}"/>
    <cellStyle name="Comma 55 2 3 3 2" xfId="6897" xr:uid="{00000000-0005-0000-0000-00003B1B0000}"/>
    <cellStyle name="Comma 55 2 3 3 2 2" xfId="6898" xr:uid="{00000000-0005-0000-0000-00003C1B0000}"/>
    <cellStyle name="Comma 55 2 3 3 2 2 2" xfId="6899" xr:uid="{00000000-0005-0000-0000-00003D1B0000}"/>
    <cellStyle name="Comma 55 2 3 3 2 2 3" xfId="6900" xr:uid="{00000000-0005-0000-0000-00003E1B0000}"/>
    <cellStyle name="Comma 55 2 3 3 2 2 4" xfId="6901" xr:uid="{00000000-0005-0000-0000-00003F1B0000}"/>
    <cellStyle name="Comma 55 2 3 3 2 3" xfId="6902" xr:uid="{00000000-0005-0000-0000-0000401B0000}"/>
    <cellStyle name="Comma 55 2 3 3 2 4" xfId="6903" xr:uid="{00000000-0005-0000-0000-0000411B0000}"/>
    <cellStyle name="Comma 55 2 3 3 2 5" xfId="6904" xr:uid="{00000000-0005-0000-0000-0000421B0000}"/>
    <cellStyle name="Comma 55 2 3 3 3" xfId="6905" xr:uid="{00000000-0005-0000-0000-0000431B0000}"/>
    <cellStyle name="Comma 55 2 3 3 3 2" xfId="6906" xr:uid="{00000000-0005-0000-0000-0000441B0000}"/>
    <cellStyle name="Comma 55 2 3 3 3 3" xfId="6907" xr:uid="{00000000-0005-0000-0000-0000451B0000}"/>
    <cellStyle name="Comma 55 2 3 3 3 4" xfId="6908" xr:uid="{00000000-0005-0000-0000-0000461B0000}"/>
    <cellStyle name="Comma 55 2 3 3 4" xfId="6909" xr:uid="{00000000-0005-0000-0000-0000471B0000}"/>
    <cellStyle name="Comma 55 2 3 3 5" xfId="6910" xr:uid="{00000000-0005-0000-0000-0000481B0000}"/>
    <cellStyle name="Comma 55 2 3 3 6" xfId="6911" xr:uid="{00000000-0005-0000-0000-0000491B0000}"/>
    <cellStyle name="Comma 55 2 3 4" xfId="6912" xr:uid="{00000000-0005-0000-0000-00004A1B0000}"/>
    <cellStyle name="Comma 55 2 3 4 2" xfId="6913" xr:uid="{00000000-0005-0000-0000-00004B1B0000}"/>
    <cellStyle name="Comma 55 2 3 4 2 2" xfId="6914" xr:uid="{00000000-0005-0000-0000-00004C1B0000}"/>
    <cellStyle name="Comma 55 2 3 4 2 3" xfId="6915" xr:uid="{00000000-0005-0000-0000-00004D1B0000}"/>
    <cellStyle name="Comma 55 2 3 4 2 4" xfId="6916" xr:uid="{00000000-0005-0000-0000-00004E1B0000}"/>
    <cellStyle name="Comma 55 2 3 4 3" xfId="6917" xr:uid="{00000000-0005-0000-0000-00004F1B0000}"/>
    <cellStyle name="Comma 55 2 3 4 4" xfId="6918" xr:uid="{00000000-0005-0000-0000-0000501B0000}"/>
    <cellStyle name="Comma 55 2 3 4 5" xfId="6919" xr:uid="{00000000-0005-0000-0000-0000511B0000}"/>
    <cellStyle name="Comma 55 2 3 5" xfId="6920" xr:uid="{00000000-0005-0000-0000-0000521B0000}"/>
    <cellStyle name="Comma 55 2 3 5 2" xfId="6921" xr:uid="{00000000-0005-0000-0000-0000531B0000}"/>
    <cellStyle name="Comma 55 2 3 5 3" xfId="6922" xr:uid="{00000000-0005-0000-0000-0000541B0000}"/>
    <cellStyle name="Comma 55 2 3 5 4" xfId="6923" xr:uid="{00000000-0005-0000-0000-0000551B0000}"/>
    <cellStyle name="Comma 55 2 3 6" xfId="6924" xr:uid="{00000000-0005-0000-0000-0000561B0000}"/>
    <cellStyle name="Comma 55 2 3 7" xfId="6925" xr:uid="{00000000-0005-0000-0000-0000571B0000}"/>
    <cellStyle name="Comma 55 2 3 8" xfId="6926" xr:uid="{00000000-0005-0000-0000-0000581B0000}"/>
    <cellStyle name="Comma 55 2 4" xfId="6927" xr:uid="{00000000-0005-0000-0000-0000591B0000}"/>
    <cellStyle name="Comma 55 2 4 2" xfId="6928" xr:uid="{00000000-0005-0000-0000-00005A1B0000}"/>
    <cellStyle name="Comma 55 2 4 2 2" xfId="6929" xr:uid="{00000000-0005-0000-0000-00005B1B0000}"/>
    <cellStyle name="Comma 55 2 4 2 2 2" xfId="6930" xr:uid="{00000000-0005-0000-0000-00005C1B0000}"/>
    <cellStyle name="Comma 55 2 4 2 2 3" xfId="6931" xr:uid="{00000000-0005-0000-0000-00005D1B0000}"/>
    <cellStyle name="Comma 55 2 4 2 2 4" xfId="6932" xr:uid="{00000000-0005-0000-0000-00005E1B0000}"/>
    <cellStyle name="Comma 55 2 4 2 3" xfId="6933" xr:uid="{00000000-0005-0000-0000-00005F1B0000}"/>
    <cellStyle name="Comma 55 2 4 2 4" xfId="6934" xr:uid="{00000000-0005-0000-0000-0000601B0000}"/>
    <cellStyle name="Comma 55 2 4 2 5" xfId="6935" xr:uid="{00000000-0005-0000-0000-0000611B0000}"/>
    <cellStyle name="Comma 55 2 4 3" xfId="6936" xr:uid="{00000000-0005-0000-0000-0000621B0000}"/>
    <cellStyle name="Comma 55 2 4 3 2" xfId="6937" xr:uid="{00000000-0005-0000-0000-0000631B0000}"/>
    <cellStyle name="Comma 55 2 4 3 3" xfId="6938" xr:uid="{00000000-0005-0000-0000-0000641B0000}"/>
    <cellStyle name="Comma 55 2 4 3 4" xfId="6939" xr:uid="{00000000-0005-0000-0000-0000651B0000}"/>
    <cellStyle name="Comma 55 2 4 4" xfId="6940" xr:uid="{00000000-0005-0000-0000-0000661B0000}"/>
    <cellStyle name="Comma 55 2 4 5" xfId="6941" xr:uid="{00000000-0005-0000-0000-0000671B0000}"/>
    <cellStyle name="Comma 55 2 4 6" xfId="6942" xr:uid="{00000000-0005-0000-0000-0000681B0000}"/>
    <cellStyle name="Comma 55 2 5" xfId="6943" xr:uid="{00000000-0005-0000-0000-0000691B0000}"/>
    <cellStyle name="Comma 55 2 5 2" xfId="6944" xr:uid="{00000000-0005-0000-0000-00006A1B0000}"/>
    <cellStyle name="Comma 55 2 5 2 2" xfId="6945" xr:uid="{00000000-0005-0000-0000-00006B1B0000}"/>
    <cellStyle name="Comma 55 2 5 2 2 2" xfId="6946" xr:uid="{00000000-0005-0000-0000-00006C1B0000}"/>
    <cellStyle name="Comma 55 2 5 2 2 3" xfId="6947" xr:uid="{00000000-0005-0000-0000-00006D1B0000}"/>
    <cellStyle name="Comma 55 2 5 2 2 4" xfId="6948" xr:uid="{00000000-0005-0000-0000-00006E1B0000}"/>
    <cellStyle name="Comma 55 2 5 2 3" xfId="6949" xr:uid="{00000000-0005-0000-0000-00006F1B0000}"/>
    <cellStyle name="Comma 55 2 5 2 4" xfId="6950" xr:uid="{00000000-0005-0000-0000-0000701B0000}"/>
    <cellStyle name="Comma 55 2 5 2 5" xfId="6951" xr:uid="{00000000-0005-0000-0000-0000711B0000}"/>
    <cellStyle name="Comma 55 2 5 3" xfId="6952" xr:uid="{00000000-0005-0000-0000-0000721B0000}"/>
    <cellStyle name="Comma 55 2 5 3 2" xfId="6953" xr:uid="{00000000-0005-0000-0000-0000731B0000}"/>
    <cellStyle name="Comma 55 2 5 3 3" xfId="6954" xr:uid="{00000000-0005-0000-0000-0000741B0000}"/>
    <cellStyle name="Comma 55 2 5 3 4" xfId="6955" xr:uid="{00000000-0005-0000-0000-0000751B0000}"/>
    <cellStyle name="Comma 55 2 5 4" xfId="6956" xr:uid="{00000000-0005-0000-0000-0000761B0000}"/>
    <cellStyle name="Comma 55 2 5 5" xfId="6957" xr:uid="{00000000-0005-0000-0000-0000771B0000}"/>
    <cellStyle name="Comma 55 2 5 6" xfId="6958" xr:uid="{00000000-0005-0000-0000-0000781B0000}"/>
    <cellStyle name="Comma 55 2 6" xfId="6959" xr:uid="{00000000-0005-0000-0000-0000791B0000}"/>
    <cellStyle name="Comma 55 2 6 2" xfId="6960" xr:uid="{00000000-0005-0000-0000-00007A1B0000}"/>
    <cellStyle name="Comma 55 2 6 2 2" xfId="6961" xr:uid="{00000000-0005-0000-0000-00007B1B0000}"/>
    <cellStyle name="Comma 55 2 6 2 3" xfId="6962" xr:uid="{00000000-0005-0000-0000-00007C1B0000}"/>
    <cellStyle name="Comma 55 2 6 2 4" xfId="6963" xr:uid="{00000000-0005-0000-0000-00007D1B0000}"/>
    <cellStyle name="Comma 55 2 6 3" xfId="6964" xr:uid="{00000000-0005-0000-0000-00007E1B0000}"/>
    <cellStyle name="Comma 55 2 6 4" xfId="6965" xr:uid="{00000000-0005-0000-0000-00007F1B0000}"/>
    <cellStyle name="Comma 55 2 6 5" xfId="6966" xr:uid="{00000000-0005-0000-0000-0000801B0000}"/>
    <cellStyle name="Comma 55 2 7" xfId="6967" xr:uid="{00000000-0005-0000-0000-0000811B0000}"/>
    <cellStyle name="Comma 55 2 7 2" xfId="6968" xr:uid="{00000000-0005-0000-0000-0000821B0000}"/>
    <cellStyle name="Comma 55 2 7 3" xfId="6969" xr:uid="{00000000-0005-0000-0000-0000831B0000}"/>
    <cellStyle name="Comma 55 2 7 4" xfId="6970" xr:uid="{00000000-0005-0000-0000-0000841B0000}"/>
    <cellStyle name="Comma 55 2 8" xfId="6971" xr:uid="{00000000-0005-0000-0000-0000851B0000}"/>
    <cellStyle name="Comma 55 2 9" xfId="6972" xr:uid="{00000000-0005-0000-0000-0000861B0000}"/>
    <cellStyle name="Comma 55 3" xfId="6973" xr:uid="{00000000-0005-0000-0000-0000871B0000}"/>
    <cellStyle name="Comma 55 3 10" xfId="6974" xr:uid="{00000000-0005-0000-0000-0000881B0000}"/>
    <cellStyle name="Comma 55 3 2" xfId="6975" xr:uid="{00000000-0005-0000-0000-0000891B0000}"/>
    <cellStyle name="Comma 55 3 2 2" xfId="6976" xr:uid="{00000000-0005-0000-0000-00008A1B0000}"/>
    <cellStyle name="Comma 55 3 2 2 2" xfId="6977" xr:uid="{00000000-0005-0000-0000-00008B1B0000}"/>
    <cellStyle name="Comma 55 3 2 2 2 2" xfId="6978" xr:uid="{00000000-0005-0000-0000-00008C1B0000}"/>
    <cellStyle name="Comma 55 3 2 2 2 2 2" xfId="6979" xr:uid="{00000000-0005-0000-0000-00008D1B0000}"/>
    <cellStyle name="Comma 55 3 2 2 2 2 3" xfId="6980" xr:uid="{00000000-0005-0000-0000-00008E1B0000}"/>
    <cellStyle name="Comma 55 3 2 2 2 2 4" xfId="6981" xr:uid="{00000000-0005-0000-0000-00008F1B0000}"/>
    <cellStyle name="Comma 55 3 2 2 2 3" xfId="6982" xr:uid="{00000000-0005-0000-0000-0000901B0000}"/>
    <cellStyle name="Comma 55 3 2 2 2 4" xfId="6983" xr:uid="{00000000-0005-0000-0000-0000911B0000}"/>
    <cellStyle name="Comma 55 3 2 2 2 5" xfId="6984" xr:uid="{00000000-0005-0000-0000-0000921B0000}"/>
    <cellStyle name="Comma 55 3 2 2 3" xfId="6985" xr:uid="{00000000-0005-0000-0000-0000931B0000}"/>
    <cellStyle name="Comma 55 3 2 2 3 2" xfId="6986" xr:uid="{00000000-0005-0000-0000-0000941B0000}"/>
    <cellStyle name="Comma 55 3 2 2 3 3" xfId="6987" xr:uid="{00000000-0005-0000-0000-0000951B0000}"/>
    <cellStyle name="Comma 55 3 2 2 3 4" xfId="6988" xr:uid="{00000000-0005-0000-0000-0000961B0000}"/>
    <cellStyle name="Comma 55 3 2 2 4" xfId="6989" xr:uid="{00000000-0005-0000-0000-0000971B0000}"/>
    <cellStyle name="Comma 55 3 2 2 5" xfId="6990" xr:uid="{00000000-0005-0000-0000-0000981B0000}"/>
    <cellStyle name="Comma 55 3 2 2 6" xfId="6991" xr:uid="{00000000-0005-0000-0000-0000991B0000}"/>
    <cellStyle name="Comma 55 3 2 3" xfId="6992" xr:uid="{00000000-0005-0000-0000-00009A1B0000}"/>
    <cellStyle name="Comma 55 3 2 3 2" xfId="6993" xr:uid="{00000000-0005-0000-0000-00009B1B0000}"/>
    <cellStyle name="Comma 55 3 2 3 2 2" xfId="6994" xr:uid="{00000000-0005-0000-0000-00009C1B0000}"/>
    <cellStyle name="Comma 55 3 2 3 2 2 2" xfId="6995" xr:uid="{00000000-0005-0000-0000-00009D1B0000}"/>
    <cellStyle name="Comma 55 3 2 3 2 2 3" xfId="6996" xr:uid="{00000000-0005-0000-0000-00009E1B0000}"/>
    <cellStyle name="Comma 55 3 2 3 2 2 4" xfId="6997" xr:uid="{00000000-0005-0000-0000-00009F1B0000}"/>
    <cellStyle name="Comma 55 3 2 3 2 3" xfId="6998" xr:uid="{00000000-0005-0000-0000-0000A01B0000}"/>
    <cellStyle name="Comma 55 3 2 3 2 4" xfId="6999" xr:uid="{00000000-0005-0000-0000-0000A11B0000}"/>
    <cellStyle name="Comma 55 3 2 3 2 5" xfId="7000" xr:uid="{00000000-0005-0000-0000-0000A21B0000}"/>
    <cellStyle name="Comma 55 3 2 3 3" xfId="7001" xr:uid="{00000000-0005-0000-0000-0000A31B0000}"/>
    <cellStyle name="Comma 55 3 2 3 3 2" xfId="7002" xr:uid="{00000000-0005-0000-0000-0000A41B0000}"/>
    <cellStyle name="Comma 55 3 2 3 3 3" xfId="7003" xr:uid="{00000000-0005-0000-0000-0000A51B0000}"/>
    <cellStyle name="Comma 55 3 2 3 3 4" xfId="7004" xr:uid="{00000000-0005-0000-0000-0000A61B0000}"/>
    <cellStyle name="Comma 55 3 2 3 4" xfId="7005" xr:uid="{00000000-0005-0000-0000-0000A71B0000}"/>
    <cellStyle name="Comma 55 3 2 3 5" xfId="7006" xr:uid="{00000000-0005-0000-0000-0000A81B0000}"/>
    <cellStyle name="Comma 55 3 2 3 6" xfId="7007" xr:uid="{00000000-0005-0000-0000-0000A91B0000}"/>
    <cellStyle name="Comma 55 3 2 4" xfId="7008" xr:uid="{00000000-0005-0000-0000-0000AA1B0000}"/>
    <cellStyle name="Comma 55 3 2 4 2" xfId="7009" xr:uid="{00000000-0005-0000-0000-0000AB1B0000}"/>
    <cellStyle name="Comma 55 3 2 4 2 2" xfId="7010" xr:uid="{00000000-0005-0000-0000-0000AC1B0000}"/>
    <cellStyle name="Comma 55 3 2 4 2 3" xfId="7011" xr:uid="{00000000-0005-0000-0000-0000AD1B0000}"/>
    <cellStyle name="Comma 55 3 2 4 2 4" xfId="7012" xr:uid="{00000000-0005-0000-0000-0000AE1B0000}"/>
    <cellStyle name="Comma 55 3 2 4 3" xfId="7013" xr:uid="{00000000-0005-0000-0000-0000AF1B0000}"/>
    <cellStyle name="Comma 55 3 2 4 4" xfId="7014" xr:uid="{00000000-0005-0000-0000-0000B01B0000}"/>
    <cellStyle name="Comma 55 3 2 4 5" xfId="7015" xr:uid="{00000000-0005-0000-0000-0000B11B0000}"/>
    <cellStyle name="Comma 55 3 2 5" xfId="7016" xr:uid="{00000000-0005-0000-0000-0000B21B0000}"/>
    <cellStyle name="Comma 55 3 2 5 2" xfId="7017" xr:uid="{00000000-0005-0000-0000-0000B31B0000}"/>
    <cellStyle name="Comma 55 3 2 5 3" xfId="7018" xr:uid="{00000000-0005-0000-0000-0000B41B0000}"/>
    <cellStyle name="Comma 55 3 2 5 4" xfId="7019" xr:uid="{00000000-0005-0000-0000-0000B51B0000}"/>
    <cellStyle name="Comma 55 3 2 6" xfId="7020" xr:uid="{00000000-0005-0000-0000-0000B61B0000}"/>
    <cellStyle name="Comma 55 3 2 7" xfId="7021" xr:uid="{00000000-0005-0000-0000-0000B71B0000}"/>
    <cellStyle name="Comma 55 3 2 8" xfId="7022" xr:uid="{00000000-0005-0000-0000-0000B81B0000}"/>
    <cellStyle name="Comma 55 3 3" xfId="7023" xr:uid="{00000000-0005-0000-0000-0000B91B0000}"/>
    <cellStyle name="Comma 55 3 3 2" xfId="7024" xr:uid="{00000000-0005-0000-0000-0000BA1B0000}"/>
    <cellStyle name="Comma 55 3 3 2 2" xfId="7025" xr:uid="{00000000-0005-0000-0000-0000BB1B0000}"/>
    <cellStyle name="Comma 55 3 3 2 2 2" xfId="7026" xr:uid="{00000000-0005-0000-0000-0000BC1B0000}"/>
    <cellStyle name="Comma 55 3 3 2 2 2 2" xfId="7027" xr:uid="{00000000-0005-0000-0000-0000BD1B0000}"/>
    <cellStyle name="Comma 55 3 3 2 2 2 3" xfId="7028" xr:uid="{00000000-0005-0000-0000-0000BE1B0000}"/>
    <cellStyle name="Comma 55 3 3 2 2 2 4" xfId="7029" xr:uid="{00000000-0005-0000-0000-0000BF1B0000}"/>
    <cellStyle name="Comma 55 3 3 2 2 3" xfId="7030" xr:uid="{00000000-0005-0000-0000-0000C01B0000}"/>
    <cellStyle name="Comma 55 3 3 2 2 4" xfId="7031" xr:uid="{00000000-0005-0000-0000-0000C11B0000}"/>
    <cellStyle name="Comma 55 3 3 2 2 5" xfId="7032" xr:uid="{00000000-0005-0000-0000-0000C21B0000}"/>
    <cellStyle name="Comma 55 3 3 2 3" xfId="7033" xr:uid="{00000000-0005-0000-0000-0000C31B0000}"/>
    <cellStyle name="Comma 55 3 3 2 3 2" xfId="7034" xr:uid="{00000000-0005-0000-0000-0000C41B0000}"/>
    <cellStyle name="Comma 55 3 3 2 3 3" xfId="7035" xr:uid="{00000000-0005-0000-0000-0000C51B0000}"/>
    <cellStyle name="Comma 55 3 3 2 3 4" xfId="7036" xr:uid="{00000000-0005-0000-0000-0000C61B0000}"/>
    <cellStyle name="Comma 55 3 3 2 4" xfId="7037" xr:uid="{00000000-0005-0000-0000-0000C71B0000}"/>
    <cellStyle name="Comma 55 3 3 2 5" xfId="7038" xr:uid="{00000000-0005-0000-0000-0000C81B0000}"/>
    <cellStyle name="Comma 55 3 3 2 6" xfId="7039" xr:uid="{00000000-0005-0000-0000-0000C91B0000}"/>
    <cellStyle name="Comma 55 3 3 3" xfId="7040" xr:uid="{00000000-0005-0000-0000-0000CA1B0000}"/>
    <cellStyle name="Comma 55 3 3 3 2" xfId="7041" xr:uid="{00000000-0005-0000-0000-0000CB1B0000}"/>
    <cellStyle name="Comma 55 3 3 3 2 2" xfId="7042" xr:uid="{00000000-0005-0000-0000-0000CC1B0000}"/>
    <cellStyle name="Comma 55 3 3 3 2 2 2" xfId="7043" xr:uid="{00000000-0005-0000-0000-0000CD1B0000}"/>
    <cellStyle name="Comma 55 3 3 3 2 2 3" xfId="7044" xr:uid="{00000000-0005-0000-0000-0000CE1B0000}"/>
    <cellStyle name="Comma 55 3 3 3 2 2 4" xfId="7045" xr:uid="{00000000-0005-0000-0000-0000CF1B0000}"/>
    <cellStyle name="Comma 55 3 3 3 2 3" xfId="7046" xr:uid="{00000000-0005-0000-0000-0000D01B0000}"/>
    <cellStyle name="Comma 55 3 3 3 2 4" xfId="7047" xr:uid="{00000000-0005-0000-0000-0000D11B0000}"/>
    <cellStyle name="Comma 55 3 3 3 2 5" xfId="7048" xr:uid="{00000000-0005-0000-0000-0000D21B0000}"/>
    <cellStyle name="Comma 55 3 3 3 3" xfId="7049" xr:uid="{00000000-0005-0000-0000-0000D31B0000}"/>
    <cellStyle name="Comma 55 3 3 3 3 2" xfId="7050" xr:uid="{00000000-0005-0000-0000-0000D41B0000}"/>
    <cellStyle name="Comma 55 3 3 3 3 3" xfId="7051" xr:uid="{00000000-0005-0000-0000-0000D51B0000}"/>
    <cellStyle name="Comma 55 3 3 3 3 4" xfId="7052" xr:uid="{00000000-0005-0000-0000-0000D61B0000}"/>
    <cellStyle name="Comma 55 3 3 3 4" xfId="7053" xr:uid="{00000000-0005-0000-0000-0000D71B0000}"/>
    <cellStyle name="Comma 55 3 3 3 5" xfId="7054" xr:uid="{00000000-0005-0000-0000-0000D81B0000}"/>
    <cellStyle name="Comma 55 3 3 3 6" xfId="7055" xr:uid="{00000000-0005-0000-0000-0000D91B0000}"/>
    <cellStyle name="Comma 55 3 3 4" xfId="7056" xr:uid="{00000000-0005-0000-0000-0000DA1B0000}"/>
    <cellStyle name="Comma 55 3 3 4 2" xfId="7057" xr:uid="{00000000-0005-0000-0000-0000DB1B0000}"/>
    <cellStyle name="Comma 55 3 3 4 2 2" xfId="7058" xr:uid="{00000000-0005-0000-0000-0000DC1B0000}"/>
    <cellStyle name="Comma 55 3 3 4 2 3" xfId="7059" xr:uid="{00000000-0005-0000-0000-0000DD1B0000}"/>
    <cellStyle name="Comma 55 3 3 4 2 4" xfId="7060" xr:uid="{00000000-0005-0000-0000-0000DE1B0000}"/>
    <cellStyle name="Comma 55 3 3 4 3" xfId="7061" xr:uid="{00000000-0005-0000-0000-0000DF1B0000}"/>
    <cellStyle name="Comma 55 3 3 4 4" xfId="7062" xr:uid="{00000000-0005-0000-0000-0000E01B0000}"/>
    <cellStyle name="Comma 55 3 3 4 5" xfId="7063" xr:uid="{00000000-0005-0000-0000-0000E11B0000}"/>
    <cellStyle name="Comma 55 3 3 5" xfId="7064" xr:uid="{00000000-0005-0000-0000-0000E21B0000}"/>
    <cellStyle name="Comma 55 3 3 5 2" xfId="7065" xr:uid="{00000000-0005-0000-0000-0000E31B0000}"/>
    <cellStyle name="Comma 55 3 3 5 3" xfId="7066" xr:uid="{00000000-0005-0000-0000-0000E41B0000}"/>
    <cellStyle name="Comma 55 3 3 5 4" xfId="7067" xr:uid="{00000000-0005-0000-0000-0000E51B0000}"/>
    <cellStyle name="Comma 55 3 3 6" xfId="7068" xr:uid="{00000000-0005-0000-0000-0000E61B0000}"/>
    <cellStyle name="Comma 55 3 3 7" xfId="7069" xr:uid="{00000000-0005-0000-0000-0000E71B0000}"/>
    <cellStyle name="Comma 55 3 3 8" xfId="7070" xr:uid="{00000000-0005-0000-0000-0000E81B0000}"/>
    <cellStyle name="Comma 55 3 4" xfId="7071" xr:uid="{00000000-0005-0000-0000-0000E91B0000}"/>
    <cellStyle name="Comma 55 3 4 2" xfId="7072" xr:uid="{00000000-0005-0000-0000-0000EA1B0000}"/>
    <cellStyle name="Comma 55 3 4 2 2" xfId="7073" xr:uid="{00000000-0005-0000-0000-0000EB1B0000}"/>
    <cellStyle name="Comma 55 3 4 2 2 2" xfId="7074" xr:uid="{00000000-0005-0000-0000-0000EC1B0000}"/>
    <cellStyle name="Comma 55 3 4 2 2 3" xfId="7075" xr:uid="{00000000-0005-0000-0000-0000ED1B0000}"/>
    <cellStyle name="Comma 55 3 4 2 2 4" xfId="7076" xr:uid="{00000000-0005-0000-0000-0000EE1B0000}"/>
    <cellStyle name="Comma 55 3 4 2 3" xfId="7077" xr:uid="{00000000-0005-0000-0000-0000EF1B0000}"/>
    <cellStyle name="Comma 55 3 4 2 4" xfId="7078" xr:uid="{00000000-0005-0000-0000-0000F01B0000}"/>
    <cellStyle name="Comma 55 3 4 2 5" xfId="7079" xr:uid="{00000000-0005-0000-0000-0000F11B0000}"/>
    <cellStyle name="Comma 55 3 4 3" xfId="7080" xr:uid="{00000000-0005-0000-0000-0000F21B0000}"/>
    <cellStyle name="Comma 55 3 4 3 2" xfId="7081" xr:uid="{00000000-0005-0000-0000-0000F31B0000}"/>
    <cellStyle name="Comma 55 3 4 3 3" xfId="7082" xr:uid="{00000000-0005-0000-0000-0000F41B0000}"/>
    <cellStyle name="Comma 55 3 4 3 4" xfId="7083" xr:uid="{00000000-0005-0000-0000-0000F51B0000}"/>
    <cellStyle name="Comma 55 3 4 4" xfId="7084" xr:uid="{00000000-0005-0000-0000-0000F61B0000}"/>
    <cellStyle name="Comma 55 3 4 5" xfId="7085" xr:uid="{00000000-0005-0000-0000-0000F71B0000}"/>
    <cellStyle name="Comma 55 3 4 6" xfId="7086" xr:uid="{00000000-0005-0000-0000-0000F81B0000}"/>
    <cellStyle name="Comma 55 3 5" xfId="7087" xr:uid="{00000000-0005-0000-0000-0000F91B0000}"/>
    <cellStyle name="Comma 55 3 5 2" xfId="7088" xr:uid="{00000000-0005-0000-0000-0000FA1B0000}"/>
    <cellStyle name="Comma 55 3 5 2 2" xfId="7089" xr:uid="{00000000-0005-0000-0000-0000FB1B0000}"/>
    <cellStyle name="Comma 55 3 5 2 2 2" xfId="7090" xr:uid="{00000000-0005-0000-0000-0000FC1B0000}"/>
    <cellStyle name="Comma 55 3 5 2 2 3" xfId="7091" xr:uid="{00000000-0005-0000-0000-0000FD1B0000}"/>
    <cellStyle name="Comma 55 3 5 2 2 4" xfId="7092" xr:uid="{00000000-0005-0000-0000-0000FE1B0000}"/>
    <cellStyle name="Comma 55 3 5 2 3" xfId="7093" xr:uid="{00000000-0005-0000-0000-0000FF1B0000}"/>
    <cellStyle name="Comma 55 3 5 2 4" xfId="7094" xr:uid="{00000000-0005-0000-0000-0000001C0000}"/>
    <cellStyle name="Comma 55 3 5 2 5" xfId="7095" xr:uid="{00000000-0005-0000-0000-0000011C0000}"/>
    <cellStyle name="Comma 55 3 5 3" xfId="7096" xr:uid="{00000000-0005-0000-0000-0000021C0000}"/>
    <cellStyle name="Comma 55 3 5 3 2" xfId="7097" xr:uid="{00000000-0005-0000-0000-0000031C0000}"/>
    <cellStyle name="Comma 55 3 5 3 3" xfId="7098" xr:uid="{00000000-0005-0000-0000-0000041C0000}"/>
    <cellStyle name="Comma 55 3 5 3 4" xfId="7099" xr:uid="{00000000-0005-0000-0000-0000051C0000}"/>
    <cellStyle name="Comma 55 3 5 4" xfId="7100" xr:uid="{00000000-0005-0000-0000-0000061C0000}"/>
    <cellStyle name="Comma 55 3 5 5" xfId="7101" xr:uid="{00000000-0005-0000-0000-0000071C0000}"/>
    <cellStyle name="Comma 55 3 5 6" xfId="7102" xr:uid="{00000000-0005-0000-0000-0000081C0000}"/>
    <cellStyle name="Comma 55 3 6" xfId="7103" xr:uid="{00000000-0005-0000-0000-0000091C0000}"/>
    <cellStyle name="Comma 55 3 6 2" xfId="7104" xr:uid="{00000000-0005-0000-0000-00000A1C0000}"/>
    <cellStyle name="Comma 55 3 6 2 2" xfId="7105" xr:uid="{00000000-0005-0000-0000-00000B1C0000}"/>
    <cellStyle name="Comma 55 3 6 2 3" xfId="7106" xr:uid="{00000000-0005-0000-0000-00000C1C0000}"/>
    <cellStyle name="Comma 55 3 6 2 4" xfId="7107" xr:uid="{00000000-0005-0000-0000-00000D1C0000}"/>
    <cellStyle name="Comma 55 3 6 3" xfId="7108" xr:uid="{00000000-0005-0000-0000-00000E1C0000}"/>
    <cellStyle name="Comma 55 3 6 4" xfId="7109" xr:uid="{00000000-0005-0000-0000-00000F1C0000}"/>
    <cellStyle name="Comma 55 3 6 5" xfId="7110" xr:uid="{00000000-0005-0000-0000-0000101C0000}"/>
    <cellStyle name="Comma 55 3 7" xfId="7111" xr:uid="{00000000-0005-0000-0000-0000111C0000}"/>
    <cellStyle name="Comma 55 3 7 2" xfId="7112" xr:uid="{00000000-0005-0000-0000-0000121C0000}"/>
    <cellStyle name="Comma 55 3 7 3" xfId="7113" xr:uid="{00000000-0005-0000-0000-0000131C0000}"/>
    <cellStyle name="Comma 55 3 7 4" xfId="7114" xr:uid="{00000000-0005-0000-0000-0000141C0000}"/>
    <cellStyle name="Comma 55 3 8" xfId="7115" xr:uid="{00000000-0005-0000-0000-0000151C0000}"/>
    <cellStyle name="Comma 55 3 9" xfId="7116" xr:uid="{00000000-0005-0000-0000-0000161C0000}"/>
    <cellStyle name="Comma 55 4" xfId="7117" xr:uid="{00000000-0005-0000-0000-0000171C0000}"/>
    <cellStyle name="Comma 55 4 2" xfId="7118" xr:uid="{00000000-0005-0000-0000-0000181C0000}"/>
    <cellStyle name="Comma 55 4 2 2" xfId="7119" xr:uid="{00000000-0005-0000-0000-0000191C0000}"/>
    <cellStyle name="Comma 55 4 2 2 2" xfId="7120" xr:uid="{00000000-0005-0000-0000-00001A1C0000}"/>
    <cellStyle name="Comma 55 4 2 2 2 2" xfId="7121" xr:uid="{00000000-0005-0000-0000-00001B1C0000}"/>
    <cellStyle name="Comma 55 4 2 2 2 3" xfId="7122" xr:uid="{00000000-0005-0000-0000-00001C1C0000}"/>
    <cellStyle name="Comma 55 4 2 2 2 4" xfId="7123" xr:uid="{00000000-0005-0000-0000-00001D1C0000}"/>
    <cellStyle name="Comma 55 4 2 2 3" xfId="7124" xr:uid="{00000000-0005-0000-0000-00001E1C0000}"/>
    <cellStyle name="Comma 55 4 2 2 4" xfId="7125" xr:uid="{00000000-0005-0000-0000-00001F1C0000}"/>
    <cellStyle name="Comma 55 4 2 2 5" xfId="7126" xr:uid="{00000000-0005-0000-0000-0000201C0000}"/>
    <cellStyle name="Comma 55 4 2 3" xfId="7127" xr:uid="{00000000-0005-0000-0000-0000211C0000}"/>
    <cellStyle name="Comma 55 4 2 3 2" xfId="7128" xr:uid="{00000000-0005-0000-0000-0000221C0000}"/>
    <cellStyle name="Comma 55 4 2 3 3" xfId="7129" xr:uid="{00000000-0005-0000-0000-0000231C0000}"/>
    <cellStyle name="Comma 55 4 2 3 4" xfId="7130" xr:uid="{00000000-0005-0000-0000-0000241C0000}"/>
    <cellStyle name="Comma 55 4 2 4" xfId="7131" xr:uid="{00000000-0005-0000-0000-0000251C0000}"/>
    <cellStyle name="Comma 55 4 2 5" xfId="7132" xr:uid="{00000000-0005-0000-0000-0000261C0000}"/>
    <cellStyle name="Comma 55 4 2 6" xfId="7133" xr:uid="{00000000-0005-0000-0000-0000271C0000}"/>
    <cellStyle name="Comma 55 4 3" xfId="7134" xr:uid="{00000000-0005-0000-0000-0000281C0000}"/>
    <cellStyle name="Comma 55 4 3 2" xfId="7135" xr:uid="{00000000-0005-0000-0000-0000291C0000}"/>
    <cellStyle name="Comma 55 4 3 2 2" xfId="7136" xr:uid="{00000000-0005-0000-0000-00002A1C0000}"/>
    <cellStyle name="Comma 55 4 3 2 2 2" xfId="7137" xr:uid="{00000000-0005-0000-0000-00002B1C0000}"/>
    <cellStyle name="Comma 55 4 3 2 2 3" xfId="7138" xr:uid="{00000000-0005-0000-0000-00002C1C0000}"/>
    <cellStyle name="Comma 55 4 3 2 2 4" xfId="7139" xr:uid="{00000000-0005-0000-0000-00002D1C0000}"/>
    <cellStyle name="Comma 55 4 3 2 3" xfId="7140" xr:uid="{00000000-0005-0000-0000-00002E1C0000}"/>
    <cellStyle name="Comma 55 4 3 2 4" xfId="7141" xr:uid="{00000000-0005-0000-0000-00002F1C0000}"/>
    <cellStyle name="Comma 55 4 3 2 5" xfId="7142" xr:uid="{00000000-0005-0000-0000-0000301C0000}"/>
    <cellStyle name="Comma 55 4 3 3" xfId="7143" xr:uid="{00000000-0005-0000-0000-0000311C0000}"/>
    <cellStyle name="Comma 55 4 3 3 2" xfId="7144" xr:uid="{00000000-0005-0000-0000-0000321C0000}"/>
    <cellStyle name="Comma 55 4 3 3 3" xfId="7145" xr:uid="{00000000-0005-0000-0000-0000331C0000}"/>
    <cellStyle name="Comma 55 4 3 3 4" xfId="7146" xr:uid="{00000000-0005-0000-0000-0000341C0000}"/>
    <cellStyle name="Comma 55 4 3 4" xfId="7147" xr:uid="{00000000-0005-0000-0000-0000351C0000}"/>
    <cellStyle name="Comma 55 4 3 5" xfId="7148" xr:uid="{00000000-0005-0000-0000-0000361C0000}"/>
    <cellStyle name="Comma 55 4 3 6" xfId="7149" xr:uid="{00000000-0005-0000-0000-0000371C0000}"/>
    <cellStyle name="Comma 55 4 4" xfId="7150" xr:uid="{00000000-0005-0000-0000-0000381C0000}"/>
    <cellStyle name="Comma 55 4 4 2" xfId="7151" xr:uid="{00000000-0005-0000-0000-0000391C0000}"/>
    <cellStyle name="Comma 55 4 4 2 2" xfId="7152" xr:uid="{00000000-0005-0000-0000-00003A1C0000}"/>
    <cellStyle name="Comma 55 4 4 2 3" xfId="7153" xr:uid="{00000000-0005-0000-0000-00003B1C0000}"/>
    <cellStyle name="Comma 55 4 4 2 4" xfId="7154" xr:uid="{00000000-0005-0000-0000-00003C1C0000}"/>
    <cellStyle name="Comma 55 4 4 3" xfId="7155" xr:uid="{00000000-0005-0000-0000-00003D1C0000}"/>
    <cellStyle name="Comma 55 4 4 4" xfId="7156" xr:uid="{00000000-0005-0000-0000-00003E1C0000}"/>
    <cellStyle name="Comma 55 4 4 5" xfId="7157" xr:uid="{00000000-0005-0000-0000-00003F1C0000}"/>
    <cellStyle name="Comma 55 4 5" xfId="7158" xr:uid="{00000000-0005-0000-0000-0000401C0000}"/>
    <cellStyle name="Comma 55 4 5 2" xfId="7159" xr:uid="{00000000-0005-0000-0000-0000411C0000}"/>
    <cellStyle name="Comma 55 4 5 3" xfId="7160" xr:uid="{00000000-0005-0000-0000-0000421C0000}"/>
    <cellStyle name="Comma 55 4 5 4" xfId="7161" xr:uid="{00000000-0005-0000-0000-0000431C0000}"/>
    <cellStyle name="Comma 55 4 6" xfId="7162" xr:uid="{00000000-0005-0000-0000-0000441C0000}"/>
    <cellStyle name="Comma 55 4 7" xfId="7163" xr:uid="{00000000-0005-0000-0000-0000451C0000}"/>
    <cellStyle name="Comma 55 4 8" xfId="7164" xr:uid="{00000000-0005-0000-0000-0000461C0000}"/>
    <cellStyle name="Comma 55 5" xfId="7165" xr:uid="{00000000-0005-0000-0000-0000471C0000}"/>
    <cellStyle name="Comma 55 5 2" xfId="7166" xr:uid="{00000000-0005-0000-0000-0000481C0000}"/>
    <cellStyle name="Comma 55 5 2 2" xfId="7167" xr:uid="{00000000-0005-0000-0000-0000491C0000}"/>
    <cellStyle name="Comma 55 5 2 2 2" xfId="7168" xr:uid="{00000000-0005-0000-0000-00004A1C0000}"/>
    <cellStyle name="Comma 55 5 2 2 2 2" xfId="7169" xr:uid="{00000000-0005-0000-0000-00004B1C0000}"/>
    <cellStyle name="Comma 55 5 2 2 2 3" xfId="7170" xr:uid="{00000000-0005-0000-0000-00004C1C0000}"/>
    <cellStyle name="Comma 55 5 2 2 2 4" xfId="7171" xr:uid="{00000000-0005-0000-0000-00004D1C0000}"/>
    <cellStyle name="Comma 55 5 2 2 3" xfId="7172" xr:uid="{00000000-0005-0000-0000-00004E1C0000}"/>
    <cellStyle name="Comma 55 5 2 2 4" xfId="7173" xr:uid="{00000000-0005-0000-0000-00004F1C0000}"/>
    <cellStyle name="Comma 55 5 2 2 5" xfId="7174" xr:uid="{00000000-0005-0000-0000-0000501C0000}"/>
    <cellStyle name="Comma 55 5 2 3" xfId="7175" xr:uid="{00000000-0005-0000-0000-0000511C0000}"/>
    <cellStyle name="Comma 55 5 2 3 2" xfId="7176" xr:uid="{00000000-0005-0000-0000-0000521C0000}"/>
    <cellStyle name="Comma 55 5 2 3 3" xfId="7177" xr:uid="{00000000-0005-0000-0000-0000531C0000}"/>
    <cellStyle name="Comma 55 5 2 3 4" xfId="7178" xr:uid="{00000000-0005-0000-0000-0000541C0000}"/>
    <cellStyle name="Comma 55 5 2 4" xfId="7179" xr:uid="{00000000-0005-0000-0000-0000551C0000}"/>
    <cellStyle name="Comma 55 5 2 5" xfId="7180" xr:uid="{00000000-0005-0000-0000-0000561C0000}"/>
    <cellStyle name="Comma 55 5 2 6" xfId="7181" xr:uid="{00000000-0005-0000-0000-0000571C0000}"/>
    <cellStyle name="Comma 55 5 3" xfId="7182" xr:uid="{00000000-0005-0000-0000-0000581C0000}"/>
    <cellStyle name="Comma 55 5 3 2" xfId="7183" xr:uid="{00000000-0005-0000-0000-0000591C0000}"/>
    <cellStyle name="Comma 55 5 3 2 2" xfId="7184" xr:uid="{00000000-0005-0000-0000-00005A1C0000}"/>
    <cellStyle name="Comma 55 5 3 2 2 2" xfId="7185" xr:uid="{00000000-0005-0000-0000-00005B1C0000}"/>
    <cellStyle name="Comma 55 5 3 2 2 3" xfId="7186" xr:uid="{00000000-0005-0000-0000-00005C1C0000}"/>
    <cellStyle name="Comma 55 5 3 2 2 4" xfId="7187" xr:uid="{00000000-0005-0000-0000-00005D1C0000}"/>
    <cellStyle name="Comma 55 5 3 2 3" xfId="7188" xr:uid="{00000000-0005-0000-0000-00005E1C0000}"/>
    <cellStyle name="Comma 55 5 3 2 4" xfId="7189" xr:uid="{00000000-0005-0000-0000-00005F1C0000}"/>
    <cellStyle name="Comma 55 5 3 2 5" xfId="7190" xr:uid="{00000000-0005-0000-0000-0000601C0000}"/>
    <cellStyle name="Comma 55 5 3 3" xfId="7191" xr:uid="{00000000-0005-0000-0000-0000611C0000}"/>
    <cellStyle name="Comma 55 5 3 3 2" xfId="7192" xr:uid="{00000000-0005-0000-0000-0000621C0000}"/>
    <cellStyle name="Comma 55 5 3 3 3" xfId="7193" xr:uid="{00000000-0005-0000-0000-0000631C0000}"/>
    <cellStyle name="Comma 55 5 3 3 4" xfId="7194" xr:uid="{00000000-0005-0000-0000-0000641C0000}"/>
    <cellStyle name="Comma 55 5 3 4" xfId="7195" xr:uid="{00000000-0005-0000-0000-0000651C0000}"/>
    <cellStyle name="Comma 55 5 3 5" xfId="7196" xr:uid="{00000000-0005-0000-0000-0000661C0000}"/>
    <cellStyle name="Comma 55 5 3 6" xfId="7197" xr:uid="{00000000-0005-0000-0000-0000671C0000}"/>
    <cellStyle name="Comma 55 5 4" xfId="7198" xr:uid="{00000000-0005-0000-0000-0000681C0000}"/>
    <cellStyle name="Comma 55 5 4 2" xfId="7199" xr:uid="{00000000-0005-0000-0000-0000691C0000}"/>
    <cellStyle name="Comma 55 5 4 2 2" xfId="7200" xr:uid="{00000000-0005-0000-0000-00006A1C0000}"/>
    <cellStyle name="Comma 55 5 4 2 3" xfId="7201" xr:uid="{00000000-0005-0000-0000-00006B1C0000}"/>
    <cellStyle name="Comma 55 5 4 2 4" xfId="7202" xr:uid="{00000000-0005-0000-0000-00006C1C0000}"/>
    <cellStyle name="Comma 55 5 4 3" xfId="7203" xr:uid="{00000000-0005-0000-0000-00006D1C0000}"/>
    <cellStyle name="Comma 55 5 4 4" xfId="7204" xr:uid="{00000000-0005-0000-0000-00006E1C0000}"/>
    <cellStyle name="Comma 55 5 4 5" xfId="7205" xr:uid="{00000000-0005-0000-0000-00006F1C0000}"/>
    <cellStyle name="Comma 55 5 5" xfId="7206" xr:uid="{00000000-0005-0000-0000-0000701C0000}"/>
    <cellStyle name="Comma 55 5 5 2" xfId="7207" xr:uid="{00000000-0005-0000-0000-0000711C0000}"/>
    <cellStyle name="Comma 55 5 5 3" xfId="7208" xr:uid="{00000000-0005-0000-0000-0000721C0000}"/>
    <cellStyle name="Comma 55 5 5 4" xfId="7209" xr:uid="{00000000-0005-0000-0000-0000731C0000}"/>
    <cellStyle name="Comma 55 5 6" xfId="7210" xr:uid="{00000000-0005-0000-0000-0000741C0000}"/>
    <cellStyle name="Comma 55 5 7" xfId="7211" xr:uid="{00000000-0005-0000-0000-0000751C0000}"/>
    <cellStyle name="Comma 55 5 8" xfId="7212" xr:uid="{00000000-0005-0000-0000-0000761C0000}"/>
    <cellStyle name="Comma 55 6" xfId="7213" xr:uid="{00000000-0005-0000-0000-0000771C0000}"/>
    <cellStyle name="Comma 55 6 2" xfId="7214" xr:uid="{00000000-0005-0000-0000-0000781C0000}"/>
    <cellStyle name="Comma 55 6 2 2" xfId="7215" xr:uid="{00000000-0005-0000-0000-0000791C0000}"/>
    <cellStyle name="Comma 55 6 2 2 2" xfId="7216" xr:uid="{00000000-0005-0000-0000-00007A1C0000}"/>
    <cellStyle name="Comma 55 6 2 2 3" xfId="7217" xr:uid="{00000000-0005-0000-0000-00007B1C0000}"/>
    <cellStyle name="Comma 55 6 2 2 4" xfId="7218" xr:uid="{00000000-0005-0000-0000-00007C1C0000}"/>
    <cellStyle name="Comma 55 6 2 3" xfId="7219" xr:uid="{00000000-0005-0000-0000-00007D1C0000}"/>
    <cellStyle name="Comma 55 6 2 4" xfId="7220" xr:uid="{00000000-0005-0000-0000-00007E1C0000}"/>
    <cellStyle name="Comma 55 6 2 5" xfId="7221" xr:uid="{00000000-0005-0000-0000-00007F1C0000}"/>
    <cellStyle name="Comma 55 6 3" xfId="7222" xr:uid="{00000000-0005-0000-0000-0000801C0000}"/>
    <cellStyle name="Comma 55 6 3 2" xfId="7223" xr:uid="{00000000-0005-0000-0000-0000811C0000}"/>
    <cellStyle name="Comma 55 6 3 3" xfId="7224" xr:uid="{00000000-0005-0000-0000-0000821C0000}"/>
    <cellStyle name="Comma 55 6 3 4" xfId="7225" xr:uid="{00000000-0005-0000-0000-0000831C0000}"/>
    <cellStyle name="Comma 55 6 4" xfId="7226" xr:uid="{00000000-0005-0000-0000-0000841C0000}"/>
    <cellStyle name="Comma 55 6 5" xfId="7227" xr:uid="{00000000-0005-0000-0000-0000851C0000}"/>
    <cellStyle name="Comma 55 6 6" xfId="7228" xr:uid="{00000000-0005-0000-0000-0000861C0000}"/>
    <cellStyle name="Comma 55 7" xfId="7229" xr:uid="{00000000-0005-0000-0000-0000871C0000}"/>
    <cellStyle name="Comma 55 7 2" xfId="7230" xr:uid="{00000000-0005-0000-0000-0000881C0000}"/>
    <cellStyle name="Comma 55 7 2 2" xfId="7231" xr:uid="{00000000-0005-0000-0000-0000891C0000}"/>
    <cellStyle name="Comma 55 7 2 2 2" xfId="7232" xr:uid="{00000000-0005-0000-0000-00008A1C0000}"/>
    <cellStyle name="Comma 55 7 2 2 3" xfId="7233" xr:uid="{00000000-0005-0000-0000-00008B1C0000}"/>
    <cellStyle name="Comma 55 7 2 2 4" xfId="7234" xr:uid="{00000000-0005-0000-0000-00008C1C0000}"/>
    <cellStyle name="Comma 55 7 2 3" xfId="7235" xr:uid="{00000000-0005-0000-0000-00008D1C0000}"/>
    <cellStyle name="Comma 55 7 2 4" xfId="7236" xr:uid="{00000000-0005-0000-0000-00008E1C0000}"/>
    <cellStyle name="Comma 55 7 2 5" xfId="7237" xr:uid="{00000000-0005-0000-0000-00008F1C0000}"/>
    <cellStyle name="Comma 55 7 3" xfId="7238" xr:uid="{00000000-0005-0000-0000-0000901C0000}"/>
    <cellStyle name="Comma 55 7 3 2" xfId="7239" xr:uid="{00000000-0005-0000-0000-0000911C0000}"/>
    <cellStyle name="Comma 55 7 3 3" xfId="7240" xr:uid="{00000000-0005-0000-0000-0000921C0000}"/>
    <cellStyle name="Comma 55 7 3 4" xfId="7241" xr:uid="{00000000-0005-0000-0000-0000931C0000}"/>
    <cellStyle name="Comma 55 7 4" xfId="7242" xr:uid="{00000000-0005-0000-0000-0000941C0000}"/>
    <cellStyle name="Comma 55 7 5" xfId="7243" xr:uid="{00000000-0005-0000-0000-0000951C0000}"/>
    <cellStyle name="Comma 55 7 6" xfId="7244" xr:uid="{00000000-0005-0000-0000-0000961C0000}"/>
    <cellStyle name="Comma 55 8" xfId="7245" xr:uid="{00000000-0005-0000-0000-0000971C0000}"/>
    <cellStyle name="Comma 55 8 2" xfId="7246" xr:uid="{00000000-0005-0000-0000-0000981C0000}"/>
    <cellStyle name="Comma 55 8 2 2" xfId="7247" xr:uid="{00000000-0005-0000-0000-0000991C0000}"/>
    <cellStyle name="Comma 55 8 2 3" xfId="7248" xr:uid="{00000000-0005-0000-0000-00009A1C0000}"/>
    <cellStyle name="Comma 55 8 2 4" xfId="7249" xr:uid="{00000000-0005-0000-0000-00009B1C0000}"/>
    <cellStyle name="Comma 55 8 3" xfId="7250" xr:uid="{00000000-0005-0000-0000-00009C1C0000}"/>
    <cellStyle name="Comma 55 8 4" xfId="7251" xr:uid="{00000000-0005-0000-0000-00009D1C0000}"/>
    <cellStyle name="Comma 55 8 5" xfId="7252" xr:uid="{00000000-0005-0000-0000-00009E1C0000}"/>
    <cellStyle name="Comma 55 9" xfId="7253" xr:uid="{00000000-0005-0000-0000-00009F1C0000}"/>
    <cellStyle name="Comma 55 9 2" xfId="7254" xr:uid="{00000000-0005-0000-0000-0000A01C0000}"/>
    <cellStyle name="Comma 55 9 3" xfId="7255" xr:uid="{00000000-0005-0000-0000-0000A11C0000}"/>
    <cellStyle name="Comma 55 9 4" xfId="7256" xr:uid="{00000000-0005-0000-0000-0000A21C0000}"/>
    <cellStyle name="Comma 56" xfId="7257" xr:uid="{00000000-0005-0000-0000-0000A31C0000}"/>
    <cellStyle name="Comma 56 10" xfId="7258" xr:uid="{00000000-0005-0000-0000-0000A41C0000}"/>
    <cellStyle name="Comma 56 11" xfId="7259" xr:uid="{00000000-0005-0000-0000-0000A51C0000}"/>
    <cellStyle name="Comma 56 12" xfId="7260" xr:uid="{00000000-0005-0000-0000-0000A61C0000}"/>
    <cellStyle name="Comma 56 2" xfId="7261" xr:uid="{00000000-0005-0000-0000-0000A71C0000}"/>
    <cellStyle name="Comma 56 2 10" xfId="7262" xr:uid="{00000000-0005-0000-0000-0000A81C0000}"/>
    <cellStyle name="Comma 56 2 2" xfId="7263" xr:uid="{00000000-0005-0000-0000-0000A91C0000}"/>
    <cellStyle name="Comma 56 2 2 2" xfId="7264" xr:uid="{00000000-0005-0000-0000-0000AA1C0000}"/>
    <cellStyle name="Comma 56 2 2 2 2" xfId="7265" xr:uid="{00000000-0005-0000-0000-0000AB1C0000}"/>
    <cellStyle name="Comma 56 2 2 2 2 2" xfId="7266" xr:uid="{00000000-0005-0000-0000-0000AC1C0000}"/>
    <cellStyle name="Comma 56 2 2 2 2 2 2" xfId="7267" xr:uid="{00000000-0005-0000-0000-0000AD1C0000}"/>
    <cellStyle name="Comma 56 2 2 2 2 2 3" xfId="7268" xr:uid="{00000000-0005-0000-0000-0000AE1C0000}"/>
    <cellStyle name="Comma 56 2 2 2 2 2 4" xfId="7269" xr:uid="{00000000-0005-0000-0000-0000AF1C0000}"/>
    <cellStyle name="Comma 56 2 2 2 2 3" xfId="7270" xr:uid="{00000000-0005-0000-0000-0000B01C0000}"/>
    <cellStyle name="Comma 56 2 2 2 2 4" xfId="7271" xr:uid="{00000000-0005-0000-0000-0000B11C0000}"/>
    <cellStyle name="Comma 56 2 2 2 2 5" xfId="7272" xr:uid="{00000000-0005-0000-0000-0000B21C0000}"/>
    <cellStyle name="Comma 56 2 2 2 3" xfId="7273" xr:uid="{00000000-0005-0000-0000-0000B31C0000}"/>
    <cellStyle name="Comma 56 2 2 2 3 2" xfId="7274" xr:uid="{00000000-0005-0000-0000-0000B41C0000}"/>
    <cellStyle name="Comma 56 2 2 2 3 3" xfId="7275" xr:uid="{00000000-0005-0000-0000-0000B51C0000}"/>
    <cellStyle name="Comma 56 2 2 2 3 4" xfId="7276" xr:uid="{00000000-0005-0000-0000-0000B61C0000}"/>
    <cellStyle name="Comma 56 2 2 2 4" xfId="7277" xr:uid="{00000000-0005-0000-0000-0000B71C0000}"/>
    <cellStyle name="Comma 56 2 2 2 5" xfId="7278" xr:uid="{00000000-0005-0000-0000-0000B81C0000}"/>
    <cellStyle name="Comma 56 2 2 2 6" xfId="7279" xr:uid="{00000000-0005-0000-0000-0000B91C0000}"/>
    <cellStyle name="Comma 56 2 2 3" xfId="7280" xr:uid="{00000000-0005-0000-0000-0000BA1C0000}"/>
    <cellStyle name="Comma 56 2 2 3 2" xfId="7281" xr:uid="{00000000-0005-0000-0000-0000BB1C0000}"/>
    <cellStyle name="Comma 56 2 2 3 2 2" xfId="7282" xr:uid="{00000000-0005-0000-0000-0000BC1C0000}"/>
    <cellStyle name="Comma 56 2 2 3 2 2 2" xfId="7283" xr:uid="{00000000-0005-0000-0000-0000BD1C0000}"/>
    <cellStyle name="Comma 56 2 2 3 2 2 3" xfId="7284" xr:uid="{00000000-0005-0000-0000-0000BE1C0000}"/>
    <cellStyle name="Comma 56 2 2 3 2 2 4" xfId="7285" xr:uid="{00000000-0005-0000-0000-0000BF1C0000}"/>
    <cellStyle name="Comma 56 2 2 3 2 3" xfId="7286" xr:uid="{00000000-0005-0000-0000-0000C01C0000}"/>
    <cellStyle name="Comma 56 2 2 3 2 4" xfId="7287" xr:uid="{00000000-0005-0000-0000-0000C11C0000}"/>
    <cellStyle name="Comma 56 2 2 3 2 5" xfId="7288" xr:uid="{00000000-0005-0000-0000-0000C21C0000}"/>
    <cellStyle name="Comma 56 2 2 3 3" xfId="7289" xr:uid="{00000000-0005-0000-0000-0000C31C0000}"/>
    <cellStyle name="Comma 56 2 2 3 3 2" xfId="7290" xr:uid="{00000000-0005-0000-0000-0000C41C0000}"/>
    <cellStyle name="Comma 56 2 2 3 3 3" xfId="7291" xr:uid="{00000000-0005-0000-0000-0000C51C0000}"/>
    <cellStyle name="Comma 56 2 2 3 3 4" xfId="7292" xr:uid="{00000000-0005-0000-0000-0000C61C0000}"/>
    <cellStyle name="Comma 56 2 2 3 4" xfId="7293" xr:uid="{00000000-0005-0000-0000-0000C71C0000}"/>
    <cellStyle name="Comma 56 2 2 3 5" xfId="7294" xr:uid="{00000000-0005-0000-0000-0000C81C0000}"/>
    <cellStyle name="Comma 56 2 2 3 6" xfId="7295" xr:uid="{00000000-0005-0000-0000-0000C91C0000}"/>
    <cellStyle name="Comma 56 2 2 4" xfId="7296" xr:uid="{00000000-0005-0000-0000-0000CA1C0000}"/>
    <cellStyle name="Comma 56 2 2 4 2" xfId="7297" xr:uid="{00000000-0005-0000-0000-0000CB1C0000}"/>
    <cellStyle name="Comma 56 2 2 4 2 2" xfId="7298" xr:uid="{00000000-0005-0000-0000-0000CC1C0000}"/>
    <cellStyle name="Comma 56 2 2 4 2 3" xfId="7299" xr:uid="{00000000-0005-0000-0000-0000CD1C0000}"/>
    <cellStyle name="Comma 56 2 2 4 2 4" xfId="7300" xr:uid="{00000000-0005-0000-0000-0000CE1C0000}"/>
    <cellStyle name="Comma 56 2 2 4 3" xfId="7301" xr:uid="{00000000-0005-0000-0000-0000CF1C0000}"/>
    <cellStyle name="Comma 56 2 2 4 4" xfId="7302" xr:uid="{00000000-0005-0000-0000-0000D01C0000}"/>
    <cellStyle name="Comma 56 2 2 4 5" xfId="7303" xr:uid="{00000000-0005-0000-0000-0000D11C0000}"/>
    <cellStyle name="Comma 56 2 2 5" xfId="7304" xr:uid="{00000000-0005-0000-0000-0000D21C0000}"/>
    <cellStyle name="Comma 56 2 2 5 2" xfId="7305" xr:uid="{00000000-0005-0000-0000-0000D31C0000}"/>
    <cellStyle name="Comma 56 2 2 5 3" xfId="7306" xr:uid="{00000000-0005-0000-0000-0000D41C0000}"/>
    <cellStyle name="Comma 56 2 2 5 4" xfId="7307" xr:uid="{00000000-0005-0000-0000-0000D51C0000}"/>
    <cellStyle name="Comma 56 2 2 6" xfId="7308" xr:uid="{00000000-0005-0000-0000-0000D61C0000}"/>
    <cellStyle name="Comma 56 2 2 7" xfId="7309" xr:uid="{00000000-0005-0000-0000-0000D71C0000}"/>
    <cellStyle name="Comma 56 2 2 8" xfId="7310" xr:uid="{00000000-0005-0000-0000-0000D81C0000}"/>
    <cellStyle name="Comma 56 2 3" xfId="7311" xr:uid="{00000000-0005-0000-0000-0000D91C0000}"/>
    <cellStyle name="Comma 56 2 3 2" xfId="7312" xr:uid="{00000000-0005-0000-0000-0000DA1C0000}"/>
    <cellStyle name="Comma 56 2 3 2 2" xfId="7313" xr:uid="{00000000-0005-0000-0000-0000DB1C0000}"/>
    <cellStyle name="Comma 56 2 3 2 2 2" xfId="7314" xr:uid="{00000000-0005-0000-0000-0000DC1C0000}"/>
    <cellStyle name="Comma 56 2 3 2 2 2 2" xfId="7315" xr:uid="{00000000-0005-0000-0000-0000DD1C0000}"/>
    <cellStyle name="Comma 56 2 3 2 2 2 3" xfId="7316" xr:uid="{00000000-0005-0000-0000-0000DE1C0000}"/>
    <cellStyle name="Comma 56 2 3 2 2 2 4" xfId="7317" xr:uid="{00000000-0005-0000-0000-0000DF1C0000}"/>
    <cellStyle name="Comma 56 2 3 2 2 3" xfId="7318" xr:uid="{00000000-0005-0000-0000-0000E01C0000}"/>
    <cellStyle name="Comma 56 2 3 2 2 4" xfId="7319" xr:uid="{00000000-0005-0000-0000-0000E11C0000}"/>
    <cellStyle name="Comma 56 2 3 2 2 5" xfId="7320" xr:uid="{00000000-0005-0000-0000-0000E21C0000}"/>
    <cellStyle name="Comma 56 2 3 2 3" xfId="7321" xr:uid="{00000000-0005-0000-0000-0000E31C0000}"/>
    <cellStyle name="Comma 56 2 3 2 3 2" xfId="7322" xr:uid="{00000000-0005-0000-0000-0000E41C0000}"/>
    <cellStyle name="Comma 56 2 3 2 3 3" xfId="7323" xr:uid="{00000000-0005-0000-0000-0000E51C0000}"/>
    <cellStyle name="Comma 56 2 3 2 3 4" xfId="7324" xr:uid="{00000000-0005-0000-0000-0000E61C0000}"/>
    <cellStyle name="Comma 56 2 3 2 4" xfId="7325" xr:uid="{00000000-0005-0000-0000-0000E71C0000}"/>
    <cellStyle name="Comma 56 2 3 2 5" xfId="7326" xr:uid="{00000000-0005-0000-0000-0000E81C0000}"/>
    <cellStyle name="Comma 56 2 3 2 6" xfId="7327" xr:uid="{00000000-0005-0000-0000-0000E91C0000}"/>
    <cellStyle name="Comma 56 2 3 3" xfId="7328" xr:uid="{00000000-0005-0000-0000-0000EA1C0000}"/>
    <cellStyle name="Comma 56 2 3 3 2" xfId="7329" xr:uid="{00000000-0005-0000-0000-0000EB1C0000}"/>
    <cellStyle name="Comma 56 2 3 3 2 2" xfId="7330" xr:uid="{00000000-0005-0000-0000-0000EC1C0000}"/>
    <cellStyle name="Comma 56 2 3 3 2 2 2" xfId="7331" xr:uid="{00000000-0005-0000-0000-0000ED1C0000}"/>
    <cellStyle name="Comma 56 2 3 3 2 2 3" xfId="7332" xr:uid="{00000000-0005-0000-0000-0000EE1C0000}"/>
    <cellStyle name="Comma 56 2 3 3 2 2 4" xfId="7333" xr:uid="{00000000-0005-0000-0000-0000EF1C0000}"/>
    <cellStyle name="Comma 56 2 3 3 2 3" xfId="7334" xr:uid="{00000000-0005-0000-0000-0000F01C0000}"/>
    <cellStyle name="Comma 56 2 3 3 2 4" xfId="7335" xr:uid="{00000000-0005-0000-0000-0000F11C0000}"/>
    <cellStyle name="Comma 56 2 3 3 2 5" xfId="7336" xr:uid="{00000000-0005-0000-0000-0000F21C0000}"/>
    <cellStyle name="Comma 56 2 3 3 3" xfId="7337" xr:uid="{00000000-0005-0000-0000-0000F31C0000}"/>
    <cellStyle name="Comma 56 2 3 3 3 2" xfId="7338" xr:uid="{00000000-0005-0000-0000-0000F41C0000}"/>
    <cellStyle name="Comma 56 2 3 3 3 3" xfId="7339" xr:uid="{00000000-0005-0000-0000-0000F51C0000}"/>
    <cellStyle name="Comma 56 2 3 3 3 4" xfId="7340" xr:uid="{00000000-0005-0000-0000-0000F61C0000}"/>
    <cellStyle name="Comma 56 2 3 3 4" xfId="7341" xr:uid="{00000000-0005-0000-0000-0000F71C0000}"/>
    <cellStyle name="Comma 56 2 3 3 5" xfId="7342" xr:uid="{00000000-0005-0000-0000-0000F81C0000}"/>
    <cellStyle name="Comma 56 2 3 3 6" xfId="7343" xr:uid="{00000000-0005-0000-0000-0000F91C0000}"/>
    <cellStyle name="Comma 56 2 3 4" xfId="7344" xr:uid="{00000000-0005-0000-0000-0000FA1C0000}"/>
    <cellStyle name="Comma 56 2 3 4 2" xfId="7345" xr:uid="{00000000-0005-0000-0000-0000FB1C0000}"/>
    <cellStyle name="Comma 56 2 3 4 2 2" xfId="7346" xr:uid="{00000000-0005-0000-0000-0000FC1C0000}"/>
    <cellStyle name="Comma 56 2 3 4 2 3" xfId="7347" xr:uid="{00000000-0005-0000-0000-0000FD1C0000}"/>
    <cellStyle name="Comma 56 2 3 4 2 4" xfId="7348" xr:uid="{00000000-0005-0000-0000-0000FE1C0000}"/>
    <cellStyle name="Comma 56 2 3 4 3" xfId="7349" xr:uid="{00000000-0005-0000-0000-0000FF1C0000}"/>
    <cellStyle name="Comma 56 2 3 4 4" xfId="7350" xr:uid="{00000000-0005-0000-0000-0000001D0000}"/>
    <cellStyle name="Comma 56 2 3 4 5" xfId="7351" xr:uid="{00000000-0005-0000-0000-0000011D0000}"/>
    <cellStyle name="Comma 56 2 3 5" xfId="7352" xr:uid="{00000000-0005-0000-0000-0000021D0000}"/>
    <cellStyle name="Comma 56 2 3 5 2" xfId="7353" xr:uid="{00000000-0005-0000-0000-0000031D0000}"/>
    <cellStyle name="Comma 56 2 3 5 3" xfId="7354" xr:uid="{00000000-0005-0000-0000-0000041D0000}"/>
    <cellStyle name="Comma 56 2 3 5 4" xfId="7355" xr:uid="{00000000-0005-0000-0000-0000051D0000}"/>
    <cellStyle name="Comma 56 2 3 6" xfId="7356" xr:uid="{00000000-0005-0000-0000-0000061D0000}"/>
    <cellStyle name="Comma 56 2 3 7" xfId="7357" xr:uid="{00000000-0005-0000-0000-0000071D0000}"/>
    <cellStyle name="Comma 56 2 3 8" xfId="7358" xr:uid="{00000000-0005-0000-0000-0000081D0000}"/>
    <cellStyle name="Comma 56 2 4" xfId="7359" xr:uid="{00000000-0005-0000-0000-0000091D0000}"/>
    <cellStyle name="Comma 56 2 4 2" xfId="7360" xr:uid="{00000000-0005-0000-0000-00000A1D0000}"/>
    <cellStyle name="Comma 56 2 4 2 2" xfId="7361" xr:uid="{00000000-0005-0000-0000-00000B1D0000}"/>
    <cellStyle name="Comma 56 2 4 2 2 2" xfId="7362" xr:uid="{00000000-0005-0000-0000-00000C1D0000}"/>
    <cellStyle name="Comma 56 2 4 2 2 3" xfId="7363" xr:uid="{00000000-0005-0000-0000-00000D1D0000}"/>
    <cellStyle name="Comma 56 2 4 2 2 4" xfId="7364" xr:uid="{00000000-0005-0000-0000-00000E1D0000}"/>
    <cellStyle name="Comma 56 2 4 2 3" xfId="7365" xr:uid="{00000000-0005-0000-0000-00000F1D0000}"/>
    <cellStyle name="Comma 56 2 4 2 4" xfId="7366" xr:uid="{00000000-0005-0000-0000-0000101D0000}"/>
    <cellStyle name="Comma 56 2 4 2 5" xfId="7367" xr:uid="{00000000-0005-0000-0000-0000111D0000}"/>
    <cellStyle name="Comma 56 2 4 3" xfId="7368" xr:uid="{00000000-0005-0000-0000-0000121D0000}"/>
    <cellStyle name="Comma 56 2 4 3 2" xfId="7369" xr:uid="{00000000-0005-0000-0000-0000131D0000}"/>
    <cellStyle name="Comma 56 2 4 3 3" xfId="7370" xr:uid="{00000000-0005-0000-0000-0000141D0000}"/>
    <cellStyle name="Comma 56 2 4 3 4" xfId="7371" xr:uid="{00000000-0005-0000-0000-0000151D0000}"/>
    <cellStyle name="Comma 56 2 4 4" xfId="7372" xr:uid="{00000000-0005-0000-0000-0000161D0000}"/>
    <cellStyle name="Comma 56 2 4 5" xfId="7373" xr:uid="{00000000-0005-0000-0000-0000171D0000}"/>
    <cellStyle name="Comma 56 2 4 6" xfId="7374" xr:uid="{00000000-0005-0000-0000-0000181D0000}"/>
    <cellStyle name="Comma 56 2 5" xfId="7375" xr:uid="{00000000-0005-0000-0000-0000191D0000}"/>
    <cellStyle name="Comma 56 2 5 2" xfId="7376" xr:uid="{00000000-0005-0000-0000-00001A1D0000}"/>
    <cellStyle name="Comma 56 2 5 2 2" xfId="7377" xr:uid="{00000000-0005-0000-0000-00001B1D0000}"/>
    <cellStyle name="Comma 56 2 5 2 2 2" xfId="7378" xr:uid="{00000000-0005-0000-0000-00001C1D0000}"/>
    <cellStyle name="Comma 56 2 5 2 2 3" xfId="7379" xr:uid="{00000000-0005-0000-0000-00001D1D0000}"/>
    <cellStyle name="Comma 56 2 5 2 2 4" xfId="7380" xr:uid="{00000000-0005-0000-0000-00001E1D0000}"/>
    <cellStyle name="Comma 56 2 5 2 3" xfId="7381" xr:uid="{00000000-0005-0000-0000-00001F1D0000}"/>
    <cellStyle name="Comma 56 2 5 2 4" xfId="7382" xr:uid="{00000000-0005-0000-0000-0000201D0000}"/>
    <cellStyle name="Comma 56 2 5 2 5" xfId="7383" xr:uid="{00000000-0005-0000-0000-0000211D0000}"/>
    <cellStyle name="Comma 56 2 5 3" xfId="7384" xr:uid="{00000000-0005-0000-0000-0000221D0000}"/>
    <cellStyle name="Comma 56 2 5 3 2" xfId="7385" xr:uid="{00000000-0005-0000-0000-0000231D0000}"/>
    <cellStyle name="Comma 56 2 5 3 3" xfId="7386" xr:uid="{00000000-0005-0000-0000-0000241D0000}"/>
    <cellStyle name="Comma 56 2 5 3 4" xfId="7387" xr:uid="{00000000-0005-0000-0000-0000251D0000}"/>
    <cellStyle name="Comma 56 2 5 4" xfId="7388" xr:uid="{00000000-0005-0000-0000-0000261D0000}"/>
    <cellStyle name="Comma 56 2 5 5" xfId="7389" xr:uid="{00000000-0005-0000-0000-0000271D0000}"/>
    <cellStyle name="Comma 56 2 5 6" xfId="7390" xr:uid="{00000000-0005-0000-0000-0000281D0000}"/>
    <cellStyle name="Comma 56 2 6" xfId="7391" xr:uid="{00000000-0005-0000-0000-0000291D0000}"/>
    <cellStyle name="Comma 56 2 6 2" xfId="7392" xr:uid="{00000000-0005-0000-0000-00002A1D0000}"/>
    <cellStyle name="Comma 56 2 6 2 2" xfId="7393" xr:uid="{00000000-0005-0000-0000-00002B1D0000}"/>
    <cellStyle name="Comma 56 2 6 2 3" xfId="7394" xr:uid="{00000000-0005-0000-0000-00002C1D0000}"/>
    <cellStyle name="Comma 56 2 6 2 4" xfId="7395" xr:uid="{00000000-0005-0000-0000-00002D1D0000}"/>
    <cellStyle name="Comma 56 2 6 3" xfId="7396" xr:uid="{00000000-0005-0000-0000-00002E1D0000}"/>
    <cellStyle name="Comma 56 2 6 4" xfId="7397" xr:uid="{00000000-0005-0000-0000-00002F1D0000}"/>
    <cellStyle name="Comma 56 2 6 5" xfId="7398" xr:uid="{00000000-0005-0000-0000-0000301D0000}"/>
    <cellStyle name="Comma 56 2 7" xfId="7399" xr:uid="{00000000-0005-0000-0000-0000311D0000}"/>
    <cellStyle name="Comma 56 2 7 2" xfId="7400" xr:uid="{00000000-0005-0000-0000-0000321D0000}"/>
    <cellStyle name="Comma 56 2 7 3" xfId="7401" xr:uid="{00000000-0005-0000-0000-0000331D0000}"/>
    <cellStyle name="Comma 56 2 7 4" xfId="7402" xr:uid="{00000000-0005-0000-0000-0000341D0000}"/>
    <cellStyle name="Comma 56 2 8" xfId="7403" xr:uid="{00000000-0005-0000-0000-0000351D0000}"/>
    <cellStyle name="Comma 56 2 9" xfId="7404" xr:uid="{00000000-0005-0000-0000-0000361D0000}"/>
    <cellStyle name="Comma 56 3" xfId="7405" xr:uid="{00000000-0005-0000-0000-0000371D0000}"/>
    <cellStyle name="Comma 56 3 10" xfId="7406" xr:uid="{00000000-0005-0000-0000-0000381D0000}"/>
    <cellStyle name="Comma 56 3 2" xfId="7407" xr:uid="{00000000-0005-0000-0000-0000391D0000}"/>
    <cellStyle name="Comma 56 3 2 2" xfId="7408" xr:uid="{00000000-0005-0000-0000-00003A1D0000}"/>
    <cellStyle name="Comma 56 3 2 2 2" xfId="7409" xr:uid="{00000000-0005-0000-0000-00003B1D0000}"/>
    <cellStyle name="Comma 56 3 2 2 2 2" xfId="7410" xr:uid="{00000000-0005-0000-0000-00003C1D0000}"/>
    <cellStyle name="Comma 56 3 2 2 2 2 2" xfId="7411" xr:uid="{00000000-0005-0000-0000-00003D1D0000}"/>
    <cellStyle name="Comma 56 3 2 2 2 2 3" xfId="7412" xr:uid="{00000000-0005-0000-0000-00003E1D0000}"/>
    <cellStyle name="Comma 56 3 2 2 2 2 4" xfId="7413" xr:uid="{00000000-0005-0000-0000-00003F1D0000}"/>
    <cellStyle name="Comma 56 3 2 2 2 3" xfId="7414" xr:uid="{00000000-0005-0000-0000-0000401D0000}"/>
    <cellStyle name="Comma 56 3 2 2 2 4" xfId="7415" xr:uid="{00000000-0005-0000-0000-0000411D0000}"/>
    <cellStyle name="Comma 56 3 2 2 2 5" xfId="7416" xr:uid="{00000000-0005-0000-0000-0000421D0000}"/>
    <cellStyle name="Comma 56 3 2 2 3" xfId="7417" xr:uid="{00000000-0005-0000-0000-0000431D0000}"/>
    <cellStyle name="Comma 56 3 2 2 3 2" xfId="7418" xr:uid="{00000000-0005-0000-0000-0000441D0000}"/>
    <cellStyle name="Comma 56 3 2 2 3 3" xfId="7419" xr:uid="{00000000-0005-0000-0000-0000451D0000}"/>
    <cellStyle name="Comma 56 3 2 2 3 4" xfId="7420" xr:uid="{00000000-0005-0000-0000-0000461D0000}"/>
    <cellStyle name="Comma 56 3 2 2 4" xfId="7421" xr:uid="{00000000-0005-0000-0000-0000471D0000}"/>
    <cellStyle name="Comma 56 3 2 2 5" xfId="7422" xr:uid="{00000000-0005-0000-0000-0000481D0000}"/>
    <cellStyle name="Comma 56 3 2 2 6" xfId="7423" xr:uid="{00000000-0005-0000-0000-0000491D0000}"/>
    <cellStyle name="Comma 56 3 2 3" xfId="7424" xr:uid="{00000000-0005-0000-0000-00004A1D0000}"/>
    <cellStyle name="Comma 56 3 2 3 2" xfId="7425" xr:uid="{00000000-0005-0000-0000-00004B1D0000}"/>
    <cellStyle name="Comma 56 3 2 3 2 2" xfId="7426" xr:uid="{00000000-0005-0000-0000-00004C1D0000}"/>
    <cellStyle name="Comma 56 3 2 3 2 2 2" xfId="7427" xr:uid="{00000000-0005-0000-0000-00004D1D0000}"/>
    <cellStyle name="Comma 56 3 2 3 2 2 3" xfId="7428" xr:uid="{00000000-0005-0000-0000-00004E1D0000}"/>
    <cellStyle name="Comma 56 3 2 3 2 2 4" xfId="7429" xr:uid="{00000000-0005-0000-0000-00004F1D0000}"/>
    <cellStyle name="Comma 56 3 2 3 2 3" xfId="7430" xr:uid="{00000000-0005-0000-0000-0000501D0000}"/>
    <cellStyle name="Comma 56 3 2 3 2 4" xfId="7431" xr:uid="{00000000-0005-0000-0000-0000511D0000}"/>
    <cellStyle name="Comma 56 3 2 3 2 5" xfId="7432" xr:uid="{00000000-0005-0000-0000-0000521D0000}"/>
    <cellStyle name="Comma 56 3 2 3 3" xfId="7433" xr:uid="{00000000-0005-0000-0000-0000531D0000}"/>
    <cellStyle name="Comma 56 3 2 3 3 2" xfId="7434" xr:uid="{00000000-0005-0000-0000-0000541D0000}"/>
    <cellStyle name="Comma 56 3 2 3 3 3" xfId="7435" xr:uid="{00000000-0005-0000-0000-0000551D0000}"/>
    <cellStyle name="Comma 56 3 2 3 3 4" xfId="7436" xr:uid="{00000000-0005-0000-0000-0000561D0000}"/>
    <cellStyle name="Comma 56 3 2 3 4" xfId="7437" xr:uid="{00000000-0005-0000-0000-0000571D0000}"/>
    <cellStyle name="Comma 56 3 2 3 5" xfId="7438" xr:uid="{00000000-0005-0000-0000-0000581D0000}"/>
    <cellStyle name="Comma 56 3 2 3 6" xfId="7439" xr:uid="{00000000-0005-0000-0000-0000591D0000}"/>
    <cellStyle name="Comma 56 3 2 4" xfId="7440" xr:uid="{00000000-0005-0000-0000-00005A1D0000}"/>
    <cellStyle name="Comma 56 3 2 4 2" xfId="7441" xr:uid="{00000000-0005-0000-0000-00005B1D0000}"/>
    <cellStyle name="Comma 56 3 2 4 2 2" xfId="7442" xr:uid="{00000000-0005-0000-0000-00005C1D0000}"/>
    <cellStyle name="Comma 56 3 2 4 2 3" xfId="7443" xr:uid="{00000000-0005-0000-0000-00005D1D0000}"/>
    <cellStyle name="Comma 56 3 2 4 2 4" xfId="7444" xr:uid="{00000000-0005-0000-0000-00005E1D0000}"/>
    <cellStyle name="Comma 56 3 2 4 3" xfId="7445" xr:uid="{00000000-0005-0000-0000-00005F1D0000}"/>
    <cellStyle name="Comma 56 3 2 4 4" xfId="7446" xr:uid="{00000000-0005-0000-0000-0000601D0000}"/>
    <cellStyle name="Comma 56 3 2 4 5" xfId="7447" xr:uid="{00000000-0005-0000-0000-0000611D0000}"/>
    <cellStyle name="Comma 56 3 2 5" xfId="7448" xr:uid="{00000000-0005-0000-0000-0000621D0000}"/>
    <cellStyle name="Comma 56 3 2 5 2" xfId="7449" xr:uid="{00000000-0005-0000-0000-0000631D0000}"/>
    <cellStyle name="Comma 56 3 2 5 3" xfId="7450" xr:uid="{00000000-0005-0000-0000-0000641D0000}"/>
    <cellStyle name="Comma 56 3 2 5 4" xfId="7451" xr:uid="{00000000-0005-0000-0000-0000651D0000}"/>
    <cellStyle name="Comma 56 3 2 6" xfId="7452" xr:uid="{00000000-0005-0000-0000-0000661D0000}"/>
    <cellStyle name="Comma 56 3 2 7" xfId="7453" xr:uid="{00000000-0005-0000-0000-0000671D0000}"/>
    <cellStyle name="Comma 56 3 2 8" xfId="7454" xr:uid="{00000000-0005-0000-0000-0000681D0000}"/>
    <cellStyle name="Comma 56 3 3" xfId="7455" xr:uid="{00000000-0005-0000-0000-0000691D0000}"/>
    <cellStyle name="Comma 56 3 3 2" xfId="7456" xr:uid="{00000000-0005-0000-0000-00006A1D0000}"/>
    <cellStyle name="Comma 56 3 3 2 2" xfId="7457" xr:uid="{00000000-0005-0000-0000-00006B1D0000}"/>
    <cellStyle name="Comma 56 3 3 2 2 2" xfId="7458" xr:uid="{00000000-0005-0000-0000-00006C1D0000}"/>
    <cellStyle name="Comma 56 3 3 2 2 2 2" xfId="7459" xr:uid="{00000000-0005-0000-0000-00006D1D0000}"/>
    <cellStyle name="Comma 56 3 3 2 2 2 3" xfId="7460" xr:uid="{00000000-0005-0000-0000-00006E1D0000}"/>
    <cellStyle name="Comma 56 3 3 2 2 2 4" xfId="7461" xr:uid="{00000000-0005-0000-0000-00006F1D0000}"/>
    <cellStyle name="Comma 56 3 3 2 2 3" xfId="7462" xr:uid="{00000000-0005-0000-0000-0000701D0000}"/>
    <cellStyle name="Comma 56 3 3 2 2 4" xfId="7463" xr:uid="{00000000-0005-0000-0000-0000711D0000}"/>
    <cellStyle name="Comma 56 3 3 2 2 5" xfId="7464" xr:uid="{00000000-0005-0000-0000-0000721D0000}"/>
    <cellStyle name="Comma 56 3 3 2 3" xfId="7465" xr:uid="{00000000-0005-0000-0000-0000731D0000}"/>
    <cellStyle name="Comma 56 3 3 2 3 2" xfId="7466" xr:uid="{00000000-0005-0000-0000-0000741D0000}"/>
    <cellStyle name="Comma 56 3 3 2 3 3" xfId="7467" xr:uid="{00000000-0005-0000-0000-0000751D0000}"/>
    <cellStyle name="Comma 56 3 3 2 3 4" xfId="7468" xr:uid="{00000000-0005-0000-0000-0000761D0000}"/>
    <cellStyle name="Comma 56 3 3 2 4" xfId="7469" xr:uid="{00000000-0005-0000-0000-0000771D0000}"/>
    <cellStyle name="Comma 56 3 3 2 5" xfId="7470" xr:uid="{00000000-0005-0000-0000-0000781D0000}"/>
    <cellStyle name="Comma 56 3 3 2 6" xfId="7471" xr:uid="{00000000-0005-0000-0000-0000791D0000}"/>
    <cellStyle name="Comma 56 3 3 3" xfId="7472" xr:uid="{00000000-0005-0000-0000-00007A1D0000}"/>
    <cellStyle name="Comma 56 3 3 3 2" xfId="7473" xr:uid="{00000000-0005-0000-0000-00007B1D0000}"/>
    <cellStyle name="Comma 56 3 3 3 2 2" xfId="7474" xr:uid="{00000000-0005-0000-0000-00007C1D0000}"/>
    <cellStyle name="Comma 56 3 3 3 2 2 2" xfId="7475" xr:uid="{00000000-0005-0000-0000-00007D1D0000}"/>
    <cellStyle name="Comma 56 3 3 3 2 2 3" xfId="7476" xr:uid="{00000000-0005-0000-0000-00007E1D0000}"/>
    <cellStyle name="Comma 56 3 3 3 2 2 4" xfId="7477" xr:uid="{00000000-0005-0000-0000-00007F1D0000}"/>
    <cellStyle name="Comma 56 3 3 3 2 3" xfId="7478" xr:uid="{00000000-0005-0000-0000-0000801D0000}"/>
    <cellStyle name="Comma 56 3 3 3 2 4" xfId="7479" xr:uid="{00000000-0005-0000-0000-0000811D0000}"/>
    <cellStyle name="Comma 56 3 3 3 2 5" xfId="7480" xr:uid="{00000000-0005-0000-0000-0000821D0000}"/>
    <cellStyle name="Comma 56 3 3 3 3" xfId="7481" xr:uid="{00000000-0005-0000-0000-0000831D0000}"/>
    <cellStyle name="Comma 56 3 3 3 3 2" xfId="7482" xr:uid="{00000000-0005-0000-0000-0000841D0000}"/>
    <cellStyle name="Comma 56 3 3 3 3 3" xfId="7483" xr:uid="{00000000-0005-0000-0000-0000851D0000}"/>
    <cellStyle name="Comma 56 3 3 3 3 4" xfId="7484" xr:uid="{00000000-0005-0000-0000-0000861D0000}"/>
    <cellStyle name="Comma 56 3 3 3 4" xfId="7485" xr:uid="{00000000-0005-0000-0000-0000871D0000}"/>
    <cellStyle name="Comma 56 3 3 3 5" xfId="7486" xr:uid="{00000000-0005-0000-0000-0000881D0000}"/>
    <cellStyle name="Comma 56 3 3 3 6" xfId="7487" xr:uid="{00000000-0005-0000-0000-0000891D0000}"/>
    <cellStyle name="Comma 56 3 3 4" xfId="7488" xr:uid="{00000000-0005-0000-0000-00008A1D0000}"/>
    <cellStyle name="Comma 56 3 3 4 2" xfId="7489" xr:uid="{00000000-0005-0000-0000-00008B1D0000}"/>
    <cellStyle name="Comma 56 3 3 4 2 2" xfId="7490" xr:uid="{00000000-0005-0000-0000-00008C1D0000}"/>
    <cellStyle name="Comma 56 3 3 4 2 3" xfId="7491" xr:uid="{00000000-0005-0000-0000-00008D1D0000}"/>
    <cellStyle name="Comma 56 3 3 4 2 4" xfId="7492" xr:uid="{00000000-0005-0000-0000-00008E1D0000}"/>
    <cellStyle name="Comma 56 3 3 4 3" xfId="7493" xr:uid="{00000000-0005-0000-0000-00008F1D0000}"/>
    <cellStyle name="Comma 56 3 3 4 4" xfId="7494" xr:uid="{00000000-0005-0000-0000-0000901D0000}"/>
    <cellStyle name="Comma 56 3 3 4 5" xfId="7495" xr:uid="{00000000-0005-0000-0000-0000911D0000}"/>
    <cellStyle name="Comma 56 3 3 5" xfId="7496" xr:uid="{00000000-0005-0000-0000-0000921D0000}"/>
    <cellStyle name="Comma 56 3 3 5 2" xfId="7497" xr:uid="{00000000-0005-0000-0000-0000931D0000}"/>
    <cellStyle name="Comma 56 3 3 5 3" xfId="7498" xr:uid="{00000000-0005-0000-0000-0000941D0000}"/>
    <cellStyle name="Comma 56 3 3 5 4" xfId="7499" xr:uid="{00000000-0005-0000-0000-0000951D0000}"/>
    <cellStyle name="Comma 56 3 3 6" xfId="7500" xr:uid="{00000000-0005-0000-0000-0000961D0000}"/>
    <cellStyle name="Comma 56 3 3 7" xfId="7501" xr:uid="{00000000-0005-0000-0000-0000971D0000}"/>
    <cellStyle name="Comma 56 3 3 8" xfId="7502" xr:uid="{00000000-0005-0000-0000-0000981D0000}"/>
    <cellStyle name="Comma 56 3 4" xfId="7503" xr:uid="{00000000-0005-0000-0000-0000991D0000}"/>
    <cellStyle name="Comma 56 3 4 2" xfId="7504" xr:uid="{00000000-0005-0000-0000-00009A1D0000}"/>
    <cellStyle name="Comma 56 3 4 2 2" xfId="7505" xr:uid="{00000000-0005-0000-0000-00009B1D0000}"/>
    <cellStyle name="Comma 56 3 4 2 2 2" xfId="7506" xr:uid="{00000000-0005-0000-0000-00009C1D0000}"/>
    <cellStyle name="Comma 56 3 4 2 2 3" xfId="7507" xr:uid="{00000000-0005-0000-0000-00009D1D0000}"/>
    <cellStyle name="Comma 56 3 4 2 2 4" xfId="7508" xr:uid="{00000000-0005-0000-0000-00009E1D0000}"/>
    <cellStyle name="Comma 56 3 4 2 3" xfId="7509" xr:uid="{00000000-0005-0000-0000-00009F1D0000}"/>
    <cellStyle name="Comma 56 3 4 2 4" xfId="7510" xr:uid="{00000000-0005-0000-0000-0000A01D0000}"/>
    <cellStyle name="Comma 56 3 4 2 5" xfId="7511" xr:uid="{00000000-0005-0000-0000-0000A11D0000}"/>
    <cellStyle name="Comma 56 3 4 3" xfId="7512" xr:uid="{00000000-0005-0000-0000-0000A21D0000}"/>
    <cellStyle name="Comma 56 3 4 3 2" xfId="7513" xr:uid="{00000000-0005-0000-0000-0000A31D0000}"/>
    <cellStyle name="Comma 56 3 4 3 3" xfId="7514" xr:uid="{00000000-0005-0000-0000-0000A41D0000}"/>
    <cellStyle name="Comma 56 3 4 3 4" xfId="7515" xr:uid="{00000000-0005-0000-0000-0000A51D0000}"/>
    <cellStyle name="Comma 56 3 4 4" xfId="7516" xr:uid="{00000000-0005-0000-0000-0000A61D0000}"/>
    <cellStyle name="Comma 56 3 4 5" xfId="7517" xr:uid="{00000000-0005-0000-0000-0000A71D0000}"/>
    <cellStyle name="Comma 56 3 4 6" xfId="7518" xr:uid="{00000000-0005-0000-0000-0000A81D0000}"/>
    <cellStyle name="Comma 56 3 5" xfId="7519" xr:uid="{00000000-0005-0000-0000-0000A91D0000}"/>
    <cellStyle name="Comma 56 3 5 2" xfId="7520" xr:uid="{00000000-0005-0000-0000-0000AA1D0000}"/>
    <cellStyle name="Comma 56 3 5 2 2" xfId="7521" xr:uid="{00000000-0005-0000-0000-0000AB1D0000}"/>
    <cellStyle name="Comma 56 3 5 2 2 2" xfId="7522" xr:uid="{00000000-0005-0000-0000-0000AC1D0000}"/>
    <cellStyle name="Comma 56 3 5 2 2 3" xfId="7523" xr:uid="{00000000-0005-0000-0000-0000AD1D0000}"/>
    <cellStyle name="Comma 56 3 5 2 2 4" xfId="7524" xr:uid="{00000000-0005-0000-0000-0000AE1D0000}"/>
    <cellStyle name="Comma 56 3 5 2 3" xfId="7525" xr:uid="{00000000-0005-0000-0000-0000AF1D0000}"/>
    <cellStyle name="Comma 56 3 5 2 4" xfId="7526" xr:uid="{00000000-0005-0000-0000-0000B01D0000}"/>
    <cellStyle name="Comma 56 3 5 2 5" xfId="7527" xr:uid="{00000000-0005-0000-0000-0000B11D0000}"/>
    <cellStyle name="Comma 56 3 5 3" xfId="7528" xr:uid="{00000000-0005-0000-0000-0000B21D0000}"/>
    <cellStyle name="Comma 56 3 5 3 2" xfId="7529" xr:uid="{00000000-0005-0000-0000-0000B31D0000}"/>
    <cellStyle name="Comma 56 3 5 3 3" xfId="7530" xr:uid="{00000000-0005-0000-0000-0000B41D0000}"/>
    <cellStyle name="Comma 56 3 5 3 4" xfId="7531" xr:uid="{00000000-0005-0000-0000-0000B51D0000}"/>
    <cellStyle name="Comma 56 3 5 4" xfId="7532" xr:uid="{00000000-0005-0000-0000-0000B61D0000}"/>
    <cellStyle name="Comma 56 3 5 5" xfId="7533" xr:uid="{00000000-0005-0000-0000-0000B71D0000}"/>
    <cellStyle name="Comma 56 3 5 6" xfId="7534" xr:uid="{00000000-0005-0000-0000-0000B81D0000}"/>
    <cellStyle name="Comma 56 3 6" xfId="7535" xr:uid="{00000000-0005-0000-0000-0000B91D0000}"/>
    <cellStyle name="Comma 56 3 6 2" xfId="7536" xr:uid="{00000000-0005-0000-0000-0000BA1D0000}"/>
    <cellStyle name="Comma 56 3 6 2 2" xfId="7537" xr:uid="{00000000-0005-0000-0000-0000BB1D0000}"/>
    <cellStyle name="Comma 56 3 6 2 3" xfId="7538" xr:uid="{00000000-0005-0000-0000-0000BC1D0000}"/>
    <cellStyle name="Comma 56 3 6 2 4" xfId="7539" xr:uid="{00000000-0005-0000-0000-0000BD1D0000}"/>
    <cellStyle name="Comma 56 3 6 3" xfId="7540" xr:uid="{00000000-0005-0000-0000-0000BE1D0000}"/>
    <cellStyle name="Comma 56 3 6 4" xfId="7541" xr:uid="{00000000-0005-0000-0000-0000BF1D0000}"/>
    <cellStyle name="Comma 56 3 6 5" xfId="7542" xr:uid="{00000000-0005-0000-0000-0000C01D0000}"/>
    <cellStyle name="Comma 56 3 7" xfId="7543" xr:uid="{00000000-0005-0000-0000-0000C11D0000}"/>
    <cellStyle name="Comma 56 3 7 2" xfId="7544" xr:uid="{00000000-0005-0000-0000-0000C21D0000}"/>
    <cellStyle name="Comma 56 3 7 3" xfId="7545" xr:uid="{00000000-0005-0000-0000-0000C31D0000}"/>
    <cellStyle name="Comma 56 3 7 4" xfId="7546" xr:uid="{00000000-0005-0000-0000-0000C41D0000}"/>
    <cellStyle name="Comma 56 3 8" xfId="7547" xr:uid="{00000000-0005-0000-0000-0000C51D0000}"/>
    <cellStyle name="Comma 56 3 9" xfId="7548" xr:uid="{00000000-0005-0000-0000-0000C61D0000}"/>
    <cellStyle name="Comma 56 4" xfId="7549" xr:uid="{00000000-0005-0000-0000-0000C71D0000}"/>
    <cellStyle name="Comma 56 4 2" xfId="7550" xr:uid="{00000000-0005-0000-0000-0000C81D0000}"/>
    <cellStyle name="Comma 56 4 2 2" xfId="7551" xr:uid="{00000000-0005-0000-0000-0000C91D0000}"/>
    <cellStyle name="Comma 56 4 2 2 2" xfId="7552" xr:uid="{00000000-0005-0000-0000-0000CA1D0000}"/>
    <cellStyle name="Comma 56 4 2 2 2 2" xfId="7553" xr:uid="{00000000-0005-0000-0000-0000CB1D0000}"/>
    <cellStyle name="Comma 56 4 2 2 2 3" xfId="7554" xr:uid="{00000000-0005-0000-0000-0000CC1D0000}"/>
    <cellStyle name="Comma 56 4 2 2 2 4" xfId="7555" xr:uid="{00000000-0005-0000-0000-0000CD1D0000}"/>
    <cellStyle name="Comma 56 4 2 2 3" xfId="7556" xr:uid="{00000000-0005-0000-0000-0000CE1D0000}"/>
    <cellStyle name="Comma 56 4 2 2 4" xfId="7557" xr:uid="{00000000-0005-0000-0000-0000CF1D0000}"/>
    <cellStyle name="Comma 56 4 2 2 5" xfId="7558" xr:uid="{00000000-0005-0000-0000-0000D01D0000}"/>
    <cellStyle name="Comma 56 4 2 3" xfId="7559" xr:uid="{00000000-0005-0000-0000-0000D11D0000}"/>
    <cellStyle name="Comma 56 4 2 3 2" xfId="7560" xr:uid="{00000000-0005-0000-0000-0000D21D0000}"/>
    <cellStyle name="Comma 56 4 2 3 3" xfId="7561" xr:uid="{00000000-0005-0000-0000-0000D31D0000}"/>
    <cellStyle name="Comma 56 4 2 3 4" xfId="7562" xr:uid="{00000000-0005-0000-0000-0000D41D0000}"/>
    <cellStyle name="Comma 56 4 2 4" xfId="7563" xr:uid="{00000000-0005-0000-0000-0000D51D0000}"/>
    <cellStyle name="Comma 56 4 2 5" xfId="7564" xr:uid="{00000000-0005-0000-0000-0000D61D0000}"/>
    <cellStyle name="Comma 56 4 2 6" xfId="7565" xr:uid="{00000000-0005-0000-0000-0000D71D0000}"/>
    <cellStyle name="Comma 56 4 3" xfId="7566" xr:uid="{00000000-0005-0000-0000-0000D81D0000}"/>
    <cellStyle name="Comma 56 4 3 2" xfId="7567" xr:uid="{00000000-0005-0000-0000-0000D91D0000}"/>
    <cellStyle name="Comma 56 4 3 2 2" xfId="7568" xr:uid="{00000000-0005-0000-0000-0000DA1D0000}"/>
    <cellStyle name="Comma 56 4 3 2 2 2" xfId="7569" xr:uid="{00000000-0005-0000-0000-0000DB1D0000}"/>
    <cellStyle name="Comma 56 4 3 2 2 3" xfId="7570" xr:uid="{00000000-0005-0000-0000-0000DC1D0000}"/>
    <cellStyle name="Comma 56 4 3 2 2 4" xfId="7571" xr:uid="{00000000-0005-0000-0000-0000DD1D0000}"/>
    <cellStyle name="Comma 56 4 3 2 3" xfId="7572" xr:uid="{00000000-0005-0000-0000-0000DE1D0000}"/>
    <cellStyle name="Comma 56 4 3 2 4" xfId="7573" xr:uid="{00000000-0005-0000-0000-0000DF1D0000}"/>
    <cellStyle name="Comma 56 4 3 2 5" xfId="7574" xr:uid="{00000000-0005-0000-0000-0000E01D0000}"/>
    <cellStyle name="Comma 56 4 3 3" xfId="7575" xr:uid="{00000000-0005-0000-0000-0000E11D0000}"/>
    <cellStyle name="Comma 56 4 3 3 2" xfId="7576" xr:uid="{00000000-0005-0000-0000-0000E21D0000}"/>
    <cellStyle name="Comma 56 4 3 3 3" xfId="7577" xr:uid="{00000000-0005-0000-0000-0000E31D0000}"/>
    <cellStyle name="Comma 56 4 3 3 4" xfId="7578" xr:uid="{00000000-0005-0000-0000-0000E41D0000}"/>
    <cellStyle name="Comma 56 4 3 4" xfId="7579" xr:uid="{00000000-0005-0000-0000-0000E51D0000}"/>
    <cellStyle name="Comma 56 4 3 5" xfId="7580" xr:uid="{00000000-0005-0000-0000-0000E61D0000}"/>
    <cellStyle name="Comma 56 4 3 6" xfId="7581" xr:uid="{00000000-0005-0000-0000-0000E71D0000}"/>
    <cellStyle name="Comma 56 4 4" xfId="7582" xr:uid="{00000000-0005-0000-0000-0000E81D0000}"/>
    <cellStyle name="Comma 56 4 4 2" xfId="7583" xr:uid="{00000000-0005-0000-0000-0000E91D0000}"/>
    <cellStyle name="Comma 56 4 4 2 2" xfId="7584" xr:uid="{00000000-0005-0000-0000-0000EA1D0000}"/>
    <cellStyle name="Comma 56 4 4 2 3" xfId="7585" xr:uid="{00000000-0005-0000-0000-0000EB1D0000}"/>
    <cellStyle name="Comma 56 4 4 2 4" xfId="7586" xr:uid="{00000000-0005-0000-0000-0000EC1D0000}"/>
    <cellStyle name="Comma 56 4 4 3" xfId="7587" xr:uid="{00000000-0005-0000-0000-0000ED1D0000}"/>
    <cellStyle name="Comma 56 4 4 4" xfId="7588" xr:uid="{00000000-0005-0000-0000-0000EE1D0000}"/>
    <cellStyle name="Comma 56 4 4 5" xfId="7589" xr:uid="{00000000-0005-0000-0000-0000EF1D0000}"/>
    <cellStyle name="Comma 56 4 5" xfId="7590" xr:uid="{00000000-0005-0000-0000-0000F01D0000}"/>
    <cellStyle name="Comma 56 4 5 2" xfId="7591" xr:uid="{00000000-0005-0000-0000-0000F11D0000}"/>
    <cellStyle name="Comma 56 4 5 3" xfId="7592" xr:uid="{00000000-0005-0000-0000-0000F21D0000}"/>
    <cellStyle name="Comma 56 4 5 4" xfId="7593" xr:uid="{00000000-0005-0000-0000-0000F31D0000}"/>
    <cellStyle name="Comma 56 4 6" xfId="7594" xr:uid="{00000000-0005-0000-0000-0000F41D0000}"/>
    <cellStyle name="Comma 56 4 7" xfId="7595" xr:uid="{00000000-0005-0000-0000-0000F51D0000}"/>
    <cellStyle name="Comma 56 4 8" xfId="7596" xr:uid="{00000000-0005-0000-0000-0000F61D0000}"/>
    <cellStyle name="Comma 56 5" xfId="7597" xr:uid="{00000000-0005-0000-0000-0000F71D0000}"/>
    <cellStyle name="Comma 56 5 2" xfId="7598" xr:uid="{00000000-0005-0000-0000-0000F81D0000}"/>
    <cellStyle name="Comma 56 5 2 2" xfId="7599" xr:uid="{00000000-0005-0000-0000-0000F91D0000}"/>
    <cellStyle name="Comma 56 5 2 2 2" xfId="7600" xr:uid="{00000000-0005-0000-0000-0000FA1D0000}"/>
    <cellStyle name="Comma 56 5 2 2 2 2" xfId="7601" xr:uid="{00000000-0005-0000-0000-0000FB1D0000}"/>
    <cellStyle name="Comma 56 5 2 2 2 3" xfId="7602" xr:uid="{00000000-0005-0000-0000-0000FC1D0000}"/>
    <cellStyle name="Comma 56 5 2 2 2 4" xfId="7603" xr:uid="{00000000-0005-0000-0000-0000FD1D0000}"/>
    <cellStyle name="Comma 56 5 2 2 3" xfId="7604" xr:uid="{00000000-0005-0000-0000-0000FE1D0000}"/>
    <cellStyle name="Comma 56 5 2 2 4" xfId="7605" xr:uid="{00000000-0005-0000-0000-0000FF1D0000}"/>
    <cellStyle name="Comma 56 5 2 2 5" xfId="7606" xr:uid="{00000000-0005-0000-0000-0000001E0000}"/>
    <cellStyle name="Comma 56 5 2 3" xfId="7607" xr:uid="{00000000-0005-0000-0000-0000011E0000}"/>
    <cellStyle name="Comma 56 5 2 3 2" xfId="7608" xr:uid="{00000000-0005-0000-0000-0000021E0000}"/>
    <cellStyle name="Comma 56 5 2 3 3" xfId="7609" xr:uid="{00000000-0005-0000-0000-0000031E0000}"/>
    <cellStyle name="Comma 56 5 2 3 4" xfId="7610" xr:uid="{00000000-0005-0000-0000-0000041E0000}"/>
    <cellStyle name="Comma 56 5 2 4" xfId="7611" xr:uid="{00000000-0005-0000-0000-0000051E0000}"/>
    <cellStyle name="Comma 56 5 2 5" xfId="7612" xr:uid="{00000000-0005-0000-0000-0000061E0000}"/>
    <cellStyle name="Comma 56 5 2 6" xfId="7613" xr:uid="{00000000-0005-0000-0000-0000071E0000}"/>
    <cellStyle name="Comma 56 5 3" xfId="7614" xr:uid="{00000000-0005-0000-0000-0000081E0000}"/>
    <cellStyle name="Comma 56 5 3 2" xfId="7615" xr:uid="{00000000-0005-0000-0000-0000091E0000}"/>
    <cellStyle name="Comma 56 5 3 2 2" xfId="7616" xr:uid="{00000000-0005-0000-0000-00000A1E0000}"/>
    <cellStyle name="Comma 56 5 3 2 2 2" xfId="7617" xr:uid="{00000000-0005-0000-0000-00000B1E0000}"/>
    <cellStyle name="Comma 56 5 3 2 2 3" xfId="7618" xr:uid="{00000000-0005-0000-0000-00000C1E0000}"/>
    <cellStyle name="Comma 56 5 3 2 2 4" xfId="7619" xr:uid="{00000000-0005-0000-0000-00000D1E0000}"/>
    <cellStyle name="Comma 56 5 3 2 3" xfId="7620" xr:uid="{00000000-0005-0000-0000-00000E1E0000}"/>
    <cellStyle name="Comma 56 5 3 2 4" xfId="7621" xr:uid="{00000000-0005-0000-0000-00000F1E0000}"/>
    <cellStyle name="Comma 56 5 3 2 5" xfId="7622" xr:uid="{00000000-0005-0000-0000-0000101E0000}"/>
    <cellStyle name="Comma 56 5 3 3" xfId="7623" xr:uid="{00000000-0005-0000-0000-0000111E0000}"/>
    <cellStyle name="Comma 56 5 3 3 2" xfId="7624" xr:uid="{00000000-0005-0000-0000-0000121E0000}"/>
    <cellStyle name="Comma 56 5 3 3 3" xfId="7625" xr:uid="{00000000-0005-0000-0000-0000131E0000}"/>
    <cellStyle name="Comma 56 5 3 3 4" xfId="7626" xr:uid="{00000000-0005-0000-0000-0000141E0000}"/>
    <cellStyle name="Comma 56 5 3 4" xfId="7627" xr:uid="{00000000-0005-0000-0000-0000151E0000}"/>
    <cellStyle name="Comma 56 5 3 5" xfId="7628" xr:uid="{00000000-0005-0000-0000-0000161E0000}"/>
    <cellStyle name="Comma 56 5 3 6" xfId="7629" xr:uid="{00000000-0005-0000-0000-0000171E0000}"/>
    <cellStyle name="Comma 56 5 4" xfId="7630" xr:uid="{00000000-0005-0000-0000-0000181E0000}"/>
    <cellStyle name="Comma 56 5 4 2" xfId="7631" xr:uid="{00000000-0005-0000-0000-0000191E0000}"/>
    <cellStyle name="Comma 56 5 4 2 2" xfId="7632" xr:uid="{00000000-0005-0000-0000-00001A1E0000}"/>
    <cellStyle name="Comma 56 5 4 2 3" xfId="7633" xr:uid="{00000000-0005-0000-0000-00001B1E0000}"/>
    <cellStyle name="Comma 56 5 4 2 4" xfId="7634" xr:uid="{00000000-0005-0000-0000-00001C1E0000}"/>
    <cellStyle name="Comma 56 5 4 3" xfId="7635" xr:uid="{00000000-0005-0000-0000-00001D1E0000}"/>
    <cellStyle name="Comma 56 5 4 4" xfId="7636" xr:uid="{00000000-0005-0000-0000-00001E1E0000}"/>
    <cellStyle name="Comma 56 5 4 5" xfId="7637" xr:uid="{00000000-0005-0000-0000-00001F1E0000}"/>
    <cellStyle name="Comma 56 5 5" xfId="7638" xr:uid="{00000000-0005-0000-0000-0000201E0000}"/>
    <cellStyle name="Comma 56 5 5 2" xfId="7639" xr:uid="{00000000-0005-0000-0000-0000211E0000}"/>
    <cellStyle name="Comma 56 5 5 3" xfId="7640" xr:uid="{00000000-0005-0000-0000-0000221E0000}"/>
    <cellStyle name="Comma 56 5 5 4" xfId="7641" xr:uid="{00000000-0005-0000-0000-0000231E0000}"/>
    <cellStyle name="Comma 56 5 6" xfId="7642" xr:uid="{00000000-0005-0000-0000-0000241E0000}"/>
    <cellStyle name="Comma 56 5 7" xfId="7643" xr:uid="{00000000-0005-0000-0000-0000251E0000}"/>
    <cellStyle name="Comma 56 5 8" xfId="7644" xr:uid="{00000000-0005-0000-0000-0000261E0000}"/>
    <cellStyle name="Comma 56 6" xfId="7645" xr:uid="{00000000-0005-0000-0000-0000271E0000}"/>
    <cellStyle name="Comma 56 6 2" xfId="7646" xr:uid="{00000000-0005-0000-0000-0000281E0000}"/>
    <cellStyle name="Comma 56 6 2 2" xfId="7647" xr:uid="{00000000-0005-0000-0000-0000291E0000}"/>
    <cellStyle name="Comma 56 6 2 2 2" xfId="7648" xr:uid="{00000000-0005-0000-0000-00002A1E0000}"/>
    <cellStyle name="Comma 56 6 2 2 3" xfId="7649" xr:uid="{00000000-0005-0000-0000-00002B1E0000}"/>
    <cellStyle name="Comma 56 6 2 2 4" xfId="7650" xr:uid="{00000000-0005-0000-0000-00002C1E0000}"/>
    <cellStyle name="Comma 56 6 2 3" xfId="7651" xr:uid="{00000000-0005-0000-0000-00002D1E0000}"/>
    <cellStyle name="Comma 56 6 2 4" xfId="7652" xr:uid="{00000000-0005-0000-0000-00002E1E0000}"/>
    <cellStyle name="Comma 56 6 2 5" xfId="7653" xr:uid="{00000000-0005-0000-0000-00002F1E0000}"/>
    <cellStyle name="Comma 56 6 3" xfId="7654" xr:uid="{00000000-0005-0000-0000-0000301E0000}"/>
    <cellStyle name="Comma 56 6 3 2" xfId="7655" xr:uid="{00000000-0005-0000-0000-0000311E0000}"/>
    <cellStyle name="Comma 56 6 3 3" xfId="7656" xr:uid="{00000000-0005-0000-0000-0000321E0000}"/>
    <cellStyle name="Comma 56 6 3 4" xfId="7657" xr:uid="{00000000-0005-0000-0000-0000331E0000}"/>
    <cellStyle name="Comma 56 6 4" xfId="7658" xr:uid="{00000000-0005-0000-0000-0000341E0000}"/>
    <cellStyle name="Comma 56 6 5" xfId="7659" xr:uid="{00000000-0005-0000-0000-0000351E0000}"/>
    <cellStyle name="Comma 56 6 6" xfId="7660" xr:uid="{00000000-0005-0000-0000-0000361E0000}"/>
    <cellStyle name="Comma 56 7" xfId="7661" xr:uid="{00000000-0005-0000-0000-0000371E0000}"/>
    <cellStyle name="Comma 56 7 2" xfId="7662" xr:uid="{00000000-0005-0000-0000-0000381E0000}"/>
    <cellStyle name="Comma 56 7 2 2" xfId="7663" xr:uid="{00000000-0005-0000-0000-0000391E0000}"/>
    <cellStyle name="Comma 56 7 2 2 2" xfId="7664" xr:uid="{00000000-0005-0000-0000-00003A1E0000}"/>
    <cellStyle name="Comma 56 7 2 2 3" xfId="7665" xr:uid="{00000000-0005-0000-0000-00003B1E0000}"/>
    <cellStyle name="Comma 56 7 2 2 4" xfId="7666" xr:uid="{00000000-0005-0000-0000-00003C1E0000}"/>
    <cellStyle name="Comma 56 7 2 3" xfId="7667" xr:uid="{00000000-0005-0000-0000-00003D1E0000}"/>
    <cellStyle name="Comma 56 7 2 4" xfId="7668" xr:uid="{00000000-0005-0000-0000-00003E1E0000}"/>
    <cellStyle name="Comma 56 7 2 5" xfId="7669" xr:uid="{00000000-0005-0000-0000-00003F1E0000}"/>
    <cellStyle name="Comma 56 7 3" xfId="7670" xr:uid="{00000000-0005-0000-0000-0000401E0000}"/>
    <cellStyle name="Comma 56 7 3 2" xfId="7671" xr:uid="{00000000-0005-0000-0000-0000411E0000}"/>
    <cellStyle name="Comma 56 7 3 3" xfId="7672" xr:uid="{00000000-0005-0000-0000-0000421E0000}"/>
    <cellStyle name="Comma 56 7 3 4" xfId="7673" xr:uid="{00000000-0005-0000-0000-0000431E0000}"/>
    <cellStyle name="Comma 56 7 4" xfId="7674" xr:uid="{00000000-0005-0000-0000-0000441E0000}"/>
    <cellStyle name="Comma 56 7 5" xfId="7675" xr:uid="{00000000-0005-0000-0000-0000451E0000}"/>
    <cellStyle name="Comma 56 7 6" xfId="7676" xr:uid="{00000000-0005-0000-0000-0000461E0000}"/>
    <cellStyle name="Comma 56 8" xfId="7677" xr:uid="{00000000-0005-0000-0000-0000471E0000}"/>
    <cellStyle name="Comma 56 8 2" xfId="7678" xr:uid="{00000000-0005-0000-0000-0000481E0000}"/>
    <cellStyle name="Comma 56 8 2 2" xfId="7679" xr:uid="{00000000-0005-0000-0000-0000491E0000}"/>
    <cellStyle name="Comma 56 8 2 3" xfId="7680" xr:uid="{00000000-0005-0000-0000-00004A1E0000}"/>
    <cellStyle name="Comma 56 8 2 4" xfId="7681" xr:uid="{00000000-0005-0000-0000-00004B1E0000}"/>
    <cellStyle name="Comma 56 8 3" xfId="7682" xr:uid="{00000000-0005-0000-0000-00004C1E0000}"/>
    <cellStyle name="Comma 56 8 4" xfId="7683" xr:uid="{00000000-0005-0000-0000-00004D1E0000}"/>
    <cellStyle name="Comma 56 8 5" xfId="7684" xr:uid="{00000000-0005-0000-0000-00004E1E0000}"/>
    <cellStyle name="Comma 56 9" xfId="7685" xr:uid="{00000000-0005-0000-0000-00004F1E0000}"/>
    <cellStyle name="Comma 56 9 2" xfId="7686" xr:uid="{00000000-0005-0000-0000-0000501E0000}"/>
    <cellStyle name="Comma 56 9 3" xfId="7687" xr:uid="{00000000-0005-0000-0000-0000511E0000}"/>
    <cellStyle name="Comma 56 9 4" xfId="7688" xr:uid="{00000000-0005-0000-0000-0000521E0000}"/>
    <cellStyle name="Comma 57" xfId="7689" xr:uid="{00000000-0005-0000-0000-0000531E0000}"/>
    <cellStyle name="Comma 57 10" xfId="7690" xr:uid="{00000000-0005-0000-0000-0000541E0000}"/>
    <cellStyle name="Comma 57 11" xfId="7691" xr:uid="{00000000-0005-0000-0000-0000551E0000}"/>
    <cellStyle name="Comma 57 12" xfId="7692" xr:uid="{00000000-0005-0000-0000-0000561E0000}"/>
    <cellStyle name="Comma 57 2" xfId="7693" xr:uid="{00000000-0005-0000-0000-0000571E0000}"/>
    <cellStyle name="Comma 57 2 10" xfId="7694" xr:uid="{00000000-0005-0000-0000-0000581E0000}"/>
    <cellStyle name="Comma 57 2 2" xfId="7695" xr:uid="{00000000-0005-0000-0000-0000591E0000}"/>
    <cellStyle name="Comma 57 2 2 2" xfId="7696" xr:uid="{00000000-0005-0000-0000-00005A1E0000}"/>
    <cellStyle name="Comma 57 2 2 2 2" xfId="7697" xr:uid="{00000000-0005-0000-0000-00005B1E0000}"/>
    <cellStyle name="Comma 57 2 2 2 2 2" xfId="7698" xr:uid="{00000000-0005-0000-0000-00005C1E0000}"/>
    <cellStyle name="Comma 57 2 2 2 2 2 2" xfId="7699" xr:uid="{00000000-0005-0000-0000-00005D1E0000}"/>
    <cellStyle name="Comma 57 2 2 2 2 2 3" xfId="7700" xr:uid="{00000000-0005-0000-0000-00005E1E0000}"/>
    <cellStyle name="Comma 57 2 2 2 2 2 4" xfId="7701" xr:uid="{00000000-0005-0000-0000-00005F1E0000}"/>
    <cellStyle name="Comma 57 2 2 2 2 3" xfId="7702" xr:uid="{00000000-0005-0000-0000-0000601E0000}"/>
    <cellStyle name="Comma 57 2 2 2 2 4" xfId="7703" xr:uid="{00000000-0005-0000-0000-0000611E0000}"/>
    <cellStyle name="Comma 57 2 2 2 2 5" xfId="7704" xr:uid="{00000000-0005-0000-0000-0000621E0000}"/>
    <cellStyle name="Comma 57 2 2 2 3" xfId="7705" xr:uid="{00000000-0005-0000-0000-0000631E0000}"/>
    <cellStyle name="Comma 57 2 2 2 3 2" xfId="7706" xr:uid="{00000000-0005-0000-0000-0000641E0000}"/>
    <cellStyle name="Comma 57 2 2 2 3 3" xfId="7707" xr:uid="{00000000-0005-0000-0000-0000651E0000}"/>
    <cellStyle name="Comma 57 2 2 2 3 4" xfId="7708" xr:uid="{00000000-0005-0000-0000-0000661E0000}"/>
    <cellStyle name="Comma 57 2 2 2 4" xfId="7709" xr:uid="{00000000-0005-0000-0000-0000671E0000}"/>
    <cellStyle name="Comma 57 2 2 2 5" xfId="7710" xr:uid="{00000000-0005-0000-0000-0000681E0000}"/>
    <cellStyle name="Comma 57 2 2 2 6" xfId="7711" xr:uid="{00000000-0005-0000-0000-0000691E0000}"/>
    <cellStyle name="Comma 57 2 2 3" xfId="7712" xr:uid="{00000000-0005-0000-0000-00006A1E0000}"/>
    <cellStyle name="Comma 57 2 2 3 2" xfId="7713" xr:uid="{00000000-0005-0000-0000-00006B1E0000}"/>
    <cellStyle name="Comma 57 2 2 3 2 2" xfId="7714" xr:uid="{00000000-0005-0000-0000-00006C1E0000}"/>
    <cellStyle name="Comma 57 2 2 3 2 2 2" xfId="7715" xr:uid="{00000000-0005-0000-0000-00006D1E0000}"/>
    <cellStyle name="Comma 57 2 2 3 2 2 3" xfId="7716" xr:uid="{00000000-0005-0000-0000-00006E1E0000}"/>
    <cellStyle name="Comma 57 2 2 3 2 2 4" xfId="7717" xr:uid="{00000000-0005-0000-0000-00006F1E0000}"/>
    <cellStyle name="Comma 57 2 2 3 2 3" xfId="7718" xr:uid="{00000000-0005-0000-0000-0000701E0000}"/>
    <cellStyle name="Comma 57 2 2 3 2 4" xfId="7719" xr:uid="{00000000-0005-0000-0000-0000711E0000}"/>
    <cellStyle name="Comma 57 2 2 3 2 5" xfId="7720" xr:uid="{00000000-0005-0000-0000-0000721E0000}"/>
    <cellStyle name="Comma 57 2 2 3 3" xfId="7721" xr:uid="{00000000-0005-0000-0000-0000731E0000}"/>
    <cellStyle name="Comma 57 2 2 3 3 2" xfId="7722" xr:uid="{00000000-0005-0000-0000-0000741E0000}"/>
    <cellStyle name="Comma 57 2 2 3 3 3" xfId="7723" xr:uid="{00000000-0005-0000-0000-0000751E0000}"/>
    <cellStyle name="Comma 57 2 2 3 3 4" xfId="7724" xr:uid="{00000000-0005-0000-0000-0000761E0000}"/>
    <cellStyle name="Comma 57 2 2 3 4" xfId="7725" xr:uid="{00000000-0005-0000-0000-0000771E0000}"/>
    <cellStyle name="Comma 57 2 2 3 5" xfId="7726" xr:uid="{00000000-0005-0000-0000-0000781E0000}"/>
    <cellStyle name="Comma 57 2 2 3 6" xfId="7727" xr:uid="{00000000-0005-0000-0000-0000791E0000}"/>
    <cellStyle name="Comma 57 2 2 4" xfId="7728" xr:uid="{00000000-0005-0000-0000-00007A1E0000}"/>
    <cellStyle name="Comma 57 2 2 4 2" xfId="7729" xr:uid="{00000000-0005-0000-0000-00007B1E0000}"/>
    <cellStyle name="Comma 57 2 2 4 2 2" xfId="7730" xr:uid="{00000000-0005-0000-0000-00007C1E0000}"/>
    <cellStyle name="Comma 57 2 2 4 2 3" xfId="7731" xr:uid="{00000000-0005-0000-0000-00007D1E0000}"/>
    <cellStyle name="Comma 57 2 2 4 2 4" xfId="7732" xr:uid="{00000000-0005-0000-0000-00007E1E0000}"/>
    <cellStyle name="Comma 57 2 2 4 3" xfId="7733" xr:uid="{00000000-0005-0000-0000-00007F1E0000}"/>
    <cellStyle name="Comma 57 2 2 4 4" xfId="7734" xr:uid="{00000000-0005-0000-0000-0000801E0000}"/>
    <cellStyle name="Comma 57 2 2 4 5" xfId="7735" xr:uid="{00000000-0005-0000-0000-0000811E0000}"/>
    <cellStyle name="Comma 57 2 2 5" xfId="7736" xr:uid="{00000000-0005-0000-0000-0000821E0000}"/>
    <cellStyle name="Comma 57 2 2 5 2" xfId="7737" xr:uid="{00000000-0005-0000-0000-0000831E0000}"/>
    <cellStyle name="Comma 57 2 2 5 3" xfId="7738" xr:uid="{00000000-0005-0000-0000-0000841E0000}"/>
    <cellStyle name="Comma 57 2 2 5 4" xfId="7739" xr:uid="{00000000-0005-0000-0000-0000851E0000}"/>
    <cellStyle name="Comma 57 2 2 6" xfId="7740" xr:uid="{00000000-0005-0000-0000-0000861E0000}"/>
    <cellStyle name="Comma 57 2 2 7" xfId="7741" xr:uid="{00000000-0005-0000-0000-0000871E0000}"/>
    <cellStyle name="Comma 57 2 2 8" xfId="7742" xr:uid="{00000000-0005-0000-0000-0000881E0000}"/>
    <cellStyle name="Comma 57 2 3" xfId="7743" xr:uid="{00000000-0005-0000-0000-0000891E0000}"/>
    <cellStyle name="Comma 57 2 3 2" xfId="7744" xr:uid="{00000000-0005-0000-0000-00008A1E0000}"/>
    <cellStyle name="Comma 57 2 3 2 2" xfId="7745" xr:uid="{00000000-0005-0000-0000-00008B1E0000}"/>
    <cellStyle name="Comma 57 2 3 2 2 2" xfId="7746" xr:uid="{00000000-0005-0000-0000-00008C1E0000}"/>
    <cellStyle name="Comma 57 2 3 2 2 2 2" xfId="7747" xr:uid="{00000000-0005-0000-0000-00008D1E0000}"/>
    <cellStyle name="Comma 57 2 3 2 2 2 3" xfId="7748" xr:uid="{00000000-0005-0000-0000-00008E1E0000}"/>
    <cellStyle name="Comma 57 2 3 2 2 2 4" xfId="7749" xr:uid="{00000000-0005-0000-0000-00008F1E0000}"/>
    <cellStyle name="Comma 57 2 3 2 2 3" xfId="7750" xr:uid="{00000000-0005-0000-0000-0000901E0000}"/>
    <cellStyle name="Comma 57 2 3 2 2 4" xfId="7751" xr:uid="{00000000-0005-0000-0000-0000911E0000}"/>
    <cellStyle name="Comma 57 2 3 2 2 5" xfId="7752" xr:uid="{00000000-0005-0000-0000-0000921E0000}"/>
    <cellStyle name="Comma 57 2 3 2 3" xfId="7753" xr:uid="{00000000-0005-0000-0000-0000931E0000}"/>
    <cellStyle name="Comma 57 2 3 2 3 2" xfId="7754" xr:uid="{00000000-0005-0000-0000-0000941E0000}"/>
    <cellStyle name="Comma 57 2 3 2 3 3" xfId="7755" xr:uid="{00000000-0005-0000-0000-0000951E0000}"/>
    <cellStyle name="Comma 57 2 3 2 3 4" xfId="7756" xr:uid="{00000000-0005-0000-0000-0000961E0000}"/>
    <cellStyle name="Comma 57 2 3 2 4" xfId="7757" xr:uid="{00000000-0005-0000-0000-0000971E0000}"/>
    <cellStyle name="Comma 57 2 3 2 5" xfId="7758" xr:uid="{00000000-0005-0000-0000-0000981E0000}"/>
    <cellStyle name="Comma 57 2 3 2 6" xfId="7759" xr:uid="{00000000-0005-0000-0000-0000991E0000}"/>
    <cellStyle name="Comma 57 2 3 3" xfId="7760" xr:uid="{00000000-0005-0000-0000-00009A1E0000}"/>
    <cellStyle name="Comma 57 2 3 3 2" xfId="7761" xr:uid="{00000000-0005-0000-0000-00009B1E0000}"/>
    <cellStyle name="Comma 57 2 3 3 2 2" xfId="7762" xr:uid="{00000000-0005-0000-0000-00009C1E0000}"/>
    <cellStyle name="Comma 57 2 3 3 2 2 2" xfId="7763" xr:uid="{00000000-0005-0000-0000-00009D1E0000}"/>
    <cellStyle name="Comma 57 2 3 3 2 2 3" xfId="7764" xr:uid="{00000000-0005-0000-0000-00009E1E0000}"/>
    <cellStyle name="Comma 57 2 3 3 2 2 4" xfId="7765" xr:uid="{00000000-0005-0000-0000-00009F1E0000}"/>
    <cellStyle name="Comma 57 2 3 3 2 3" xfId="7766" xr:uid="{00000000-0005-0000-0000-0000A01E0000}"/>
    <cellStyle name="Comma 57 2 3 3 2 4" xfId="7767" xr:uid="{00000000-0005-0000-0000-0000A11E0000}"/>
    <cellStyle name="Comma 57 2 3 3 2 5" xfId="7768" xr:uid="{00000000-0005-0000-0000-0000A21E0000}"/>
    <cellStyle name="Comma 57 2 3 3 3" xfId="7769" xr:uid="{00000000-0005-0000-0000-0000A31E0000}"/>
    <cellStyle name="Comma 57 2 3 3 3 2" xfId="7770" xr:uid="{00000000-0005-0000-0000-0000A41E0000}"/>
    <cellStyle name="Comma 57 2 3 3 3 3" xfId="7771" xr:uid="{00000000-0005-0000-0000-0000A51E0000}"/>
    <cellStyle name="Comma 57 2 3 3 3 4" xfId="7772" xr:uid="{00000000-0005-0000-0000-0000A61E0000}"/>
    <cellStyle name="Comma 57 2 3 3 4" xfId="7773" xr:uid="{00000000-0005-0000-0000-0000A71E0000}"/>
    <cellStyle name="Comma 57 2 3 3 5" xfId="7774" xr:uid="{00000000-0005-0000-0000-0000A81E0000}"/>
    <cellStyle name="Comma 57 2 3 3 6" xfId="7775" xr:uid="{00000000-0005-0000-0000-0000A91E0000}"/>
    <cellStyle name="Comma 57 2 3 4" xfId="7776" xr:uid="{00000000-0005-0000-0000-0000AA1E0000}"/>
    <cellStyle name="Comma 57 2 3 4 2" xfId="7777" xr:uid="{00000000-0005-0000-0000-0000AB1E0000}"/>
    <cellStyle name="Comma 57 2 3 4 2 2" xfId="7778" xr:uid="{00000000-0005-0000-0000-0000AC1E0000}"/>
    <cellStyle name="Comma 57 2 3 4 2 3" xfId="7779" xr:uid="{00000000-0005-0000-0000-0000AD1E0000}"/>
    <cellStyle name="Comma 57 2 3 4 2 4" xfId="7780" xr:uid="{00000000-0005-0000-0000-0000AE1E0000}"/>
    <cellStyle name="Comma 57 2 3 4 3" xfId="7781" xr:uid="{00000000-0005-0000-0000-0000AF1E0000}"/>
    <cellStyle name="Comma 57 2 3 4 4" xfId="7782" xr:uid="{00000000-0005-0000-0000-0000B01E0000}"/>
    <cellStyle name="Comma 57 2 3 4 5" xfId="7783" xr:uid="{00000000-0005-0000-0000-0000B11E0000}"/>
    <cellStyle name="Comma 57 2 3 5" xfId="7784" xr:uid="{00000000-0005-0000-0000-0000B21E0000}"/>
    <cellStyle name="Comma 57 2 3 5 2" xfId="7785" xr:uid="{00000000-0005-0000-0000-0000B31E0000}"/>
    <cellStyle name="Comma 57 2 3 5 3" xfId="7786" xr:uid="{00000000-0005-0000-0000-0000B41E0000}"/>
    <cellStyle name="Comma 57 2 3 5 4" xfId="7787" xr:uid="{00000000-0005-0000-0000-0000B51E0000}"/>
    <cellStyle name="Comma 57 2 3 6" xfId="7788" xr:uid="{00000000-0005-0000-0000-0000B61E0000}"/>
    <cellStyle name="Comma 57 2 3 7" xfId="7789" xr:uid="{00000000-0005-0000-0000-0000B71E0000}"/>
    <cellStyle name="Comma 57 2 3 8" xfId="7790" xr:uid="{00000000-0005-0000-0000-0000B81E0000}"/>
    <cellStyle name="Comma 57 2 4" xfId="7791" xr:uid="{00000000-0005-0000-0000-0000B91E0000}"/>
    <cellStyle name="Comma 57 2 4 2" xfId="7792" xr:uid="{00000000-0005-0000-0000-0000BA1E0000}"/>
    <cellStyle name="Comma 57 2 4 2 2" xfId="7793" xr:uid="{00000000-0005-0000-0000-0000BB1E0000}"/>
    <cellStyle name="Comma 57 2 4 2 2 2" xfId="7794" xr:uid="{00000000-0005-0000-0000-0000BC1E0000}"/>
    <cellStyle name="Comma 57 2 4 2 2 3" xfId="7795" xr:uid="{00000000-0005-0000-0000-0000BD1E0000}"/>
    <cellStyle name="Comma 57 2 4 2 2 4" xfId="7796" xr:uid="{00000000-0005-0000-0000-0000BE1E0000}"/>
    <cellStyle name="Comma 57 2 4 2 3" xfId="7797" xr:uid="{00000000-0005-0000-0000-0000BF1E0000}"/>
    <cellStyle name="Comma 57 2 4 2 4" xfId="7798" xr:uid="{00000000-0005-0000-0000-0000C01E0000}"/>
    <cellStyle name="Comma 57 2 4 2 5" xfId="7799" xr:uid="{00000000-0005-0000-0000-0000C11E0000}"/>
    <cellStyle name="Comma 57 2 4 3" xfId="7800" xr:uid="{00000000-0005-0000-0000-0000C21E0000}"/>
    <cellStyle name="Comma 57 2 4 3 2" xfId="7801" xr:uid="{00000000-0005-0000-0000-0000C31E0000}"/>
    <cellStyle name="Comma 57 2 4 3 3" xfId="7802" xr:uid="{00000000-0005-0000-0000-0000C41E0000}"/>
    <cellStyle name="Comma 57 2 4 3 4" xfId="7803" xr:uid="{00000000-0005-0000-0000-0000C51E0000}"/>
    <cellStyle name="Comma 57 2 4 4" xfId="7804" xr:uid="{00000000-0005-0000-0000-0000C61E0000}"/>
    <cellStyle name="Comma 57 2 4 5" xfId="7805" xr:uid="{00000000-0005-0000-0000-0000C71E0000}"/>
    <cellStyle name="Comma 57 2 4 6" xfId="7806" xr:uid="{00000000-0005-0000-0000-0000C81E0000}"/>
    <cellStyle name="Comma 57 2 5" xfId="7807" xr:uid="{00000000-0005-0000-0000-0000C91E0000}"/>
    <cellStyle name="Comma 57 2 5 2" xfId="7808" xr:uid="{00000000-0005-0000-0000-0000CA1E0000}"/>
    <cellStyle name="Comma 57 2 5 2 2" xfId="7809" xr:uid="{00000000-0005-0000-0000-0000CB1E0000}"/>
    <cellStyle name="Comma 57 2 5 2 2 2" xfId="7810" xr:uid="{00000000-0005-0000-0000-0000CC1E0000}"/>
    <cellStyle name="Comma 57 2 5 2 2 3" xfId="7811" xr:uid="{00000000-0005-0000-0000-0000CD1E0000}"/>
    <cellStyle name="Comma 57 2 5 2 2 4" xfId="7812" xr:uid="{00000000-0005-0000-0000-0000CE1E0000}"/>
    <cellStyle name="Comma 57 2 5 2 3" xfId="7813" xr:uid="{00000000-0005-0000-0000-0000CF1E0000}"/>
    <cellStyle name="Comma 57 2 5 2 4" xfId="7814" xr:uid="{00000000-0005-0000-0000-0000D01E0000}"/>
    <cellStyle name="Comma 57 2 5 2 5" xfId="7815" xr:uid="{00000000-0005-0000-0000-0000D11E0000}"/>
    <cellStyle name="Comma 57 2 5 3" xfId="7816" xr:uid="{00000000-0005-0000-0000-0000D21E0000}"/>
    <cellStyle name="Comma 57 2 5 3 2" xfId="7817" xr:uid="{00000000-0005-0000-0000-0000D31E0000}"/>
    <cellStyle name="Comma 57 2 5 3 3" xfId="7818" xr:uid="{00000000-0005-0000-0000-0000D41E0000}"/>
    <cellStyle name="Comma 57 2 5 3 4" xfId="7819" xr:uid="{00000000-0005-0000-0000-0000D51E0000}"/>
    <cellStyle name="Comma 57 2 5 4" xfId="7820" xr:uid="{00000000-0005-0000-0000-0000D61E0000}"/>
    <cellStyle name="Comma 57 2 5 5" xfId="7821" xr:uid="{00000000-0005-0000-0000-0000D71E0000}"/>
    <cellStyle name="Comma 57 2 5 6" xfId="7822" xr:uid="{00000000-0005-0000-0000-0000D81E0000}"/>
    <cellStyle name="Comma 57 2 6" xfId="7823" xr:uid="{00000000-0005-0000-0000-0000D91E0000}"/>
    <cellStyle name="Comma 57 2 6 2" xfId="7824" xr:uid="{00000000-0005-0000-0000-0000DA1E0000}"/>
    <cellStyle name="Comma 57 2 6 2 2" xfId="7825" xr:uid="{00000000-0005-0000-0000-0000DB1E0000}"/>
    <cellStyle name="Comma 57 2 6 2 3" xfId="7826" xr:uid="{00000000-0005-0000-0000-0000DC1E0000}"/>
    <cellStyle name="Comma 57 2 6 2 4" xfId="7827" xr:uid="{00000000-0005-0000-0000-0000DD1E0000}"/>
    <cellStyle name="Comma 57 2 6 3" xfId="7828" xr:uid="{00000000-0005-0000-0000-0000DE1E0000}"/>
    <cellStyle name="Comma 57 2 6 4" xfId="7829" xr:uid="{00000000-0005-0000-0000-0000DF1E0000}"/>
    <cellStyle name="Comma 57 2 6 5" xfId="7830" xr:uid="{00000000-0005-0000-0000-0000E01E0000}"/>
    <cellStyle name="Comma 57 2 7" xfId="7831" xr:uid="{00000000-0005-0000-0000-0000E11E0000}"/>
    <cellStyle name="Comma 57 2 7 2" xfId="7832" xr:uid="{00000000-0005-0000-0000-0000E21E0000}"/>
    <cellStyle name="Comma 57 2 7 3" xfId="7833" xr:uid="{00000000-0005-0000-0000-0000E31E0000}"/>
    <cellStyle name="Comma 57 2 7 4" xfId="7834" xr:uid="{00000000-0005-0000-0000-0000E41E0000}"/>
    <cellStyle name="Comma 57 2 8" xfId="7835" xr:uid="{00000000-0005-0000-0000-0000E51E0000}"/>
    <cellStyle name="Comma 57 2 9" xfId="7836" xr:uid="{00000000-0005-0000-0000-0000E61E0000}"/>
    <cellStyle name="Comma 57 3" xfId="7837" xr:uid="{00000000-0005-0000-0000-0000E71E0000}"/>
    <cellStyle name="Comma 57 3 10" xfId="7838" xr:uid="{00000000-0005-0000-0000-0000E81E0000}"/>
    <cellStyle name="Comma 57 3 2" xfId="7839" xr:uid="{00000000-0005-0000-0000-0000E91E0000}"/>
    <cellStyle name="Comma 57 3 2 2" xfId="7840" xr:uid="{00000000-0005-0000-0000-0000EA1E0000}"/>
    <cellStyle name="Comma 57 3 2 2 2" xfId="7841" xr:uid="{00000000-0005-0000-0000-0000EB1E0000}"/>
    <cellStyle name="Comma 57 3 2 2 2 2" xfId="7842" xr:uid="{00000000-0005-0000-0000-0000EC1E0000}"/>
    <cellStyle name="Comma 57 3 2 2 2 2 2" xfId="7843" xr:uid="{00000000-0005-0000-0000-0000ED1E0000}"/>
    <cellStyle name="Comma 57 3 2 2 2 2 3" xfId="7844" xr:uid="{00000000-0005-0000-0000-0000EE1E0000}"/>
    <cellStyle name="Comma 57 3 2 2 2 2 4" xfId="7845" xr:uid="{00000000-0005-0000-0000-0000EF1E0000}"/>
    <cellStyle name="Comma 57 3 2 2 2 3" xfId="7846" xr:uid="{00000000-0005-0000-0000-0000F01E0000}"/>
    <cellStyle name="Comma 57 3 2 2 2 4" xfId="7847" xr:uid="{00000000-0005-0000-0000-0000F11E0000}"/>
    <cellStyle name="Comma 57 3 2 2 2 5" xfId="7848" xr:uid="{00000000-0005-0000-0000-0000F21E0000}"/>
    <cellStyle name="Comma 57 3 2 2 3" xfId="7849" xr:uid="{00000000-0005-0000-0000-0000F31E0000}"/>
    <cellStyle name="Comma 57 3 2 2 3 2" xfId="7850" xr:uid="{00000000-0005-0000-0000-0000F41E0000}"/>
    <cellStyle name="Comma 57 3 2 2 3 3" xfId="7851" xr:uid="{00000000-0005-0000-0000-0000F51E0000}"/>
    <cellStyle name="Comma 57 3 2 2 3 4" xfId="7852" xr:uid="{00000000-0005-0000-0000-0000F61E0000}"/>
    <cellStyle name="Comma 57 3 2 2 4" xfId="7853" xr:uid="{00000000-0005-0000-0000-0000F71E0000}"/>
    <cellStyle name="Comma 57 3 2 2 5" xfId="7854" xr:uid="{00000000-0005-0000-0000-0000F81E0000}"/>
    <cellStyle name="Comma 57 3 2 2 6" xfId="7855" xr:uid="{00000000-0005-0000-0000-0000F91E0000}"/>
    <cellStyle name="Comma 57 3 2 3" xfId="7856" xr:uid="{00000000-0005-0000-0000-0000FA1E0000}"/>
    <cellStyle name="Comma 57 3 2 3 2" xfId="7857" xr:uid="{00000000-0005-0000-0000-0000FB1E0000}"/>
    <cellStyle name="Comma 57 3 2 3 2 2" xfId="7858" xr:uid="{00000000-0005-0000-0000-0000FC1E0000}"/>
    <cellStyle name="Comma 57 3 2 3 2 2 2" xfId="7859" xr:uid="{00000000-0005-0000-0000-0000FD1E0000}"/>
    <cellStyle name="Comma 57 3 2 3 2 2 3" xfId="7860" xr:uid="{00000000-0005-0000-0000-0000FE1E0000}"/>
    <cellStyle name="Comma 57 3 2 3 2 2 4" xfId="7861" xr:uid="{00000000-0005-0000-0000-0000FF1E0000}"/>
    <cellStyle name="Comma 57 3 2 3 2 3" xfId="7862" xr:uid="{00000000-0005-0000-0000-0000001F0000}"/>
    <cellStyle name="Comma 57 3 2 3 2 4" xfId="7863" xr:uid="{00000000-0005-0000-0000-0000011F0000}"/>
    <cellStyle name="Comma 57 3 2 3 2 5" xfId="7864" xr:uid="{00000000-0005-0000-0000-0000021F0000}"/>
    <cellStyle name="Comma 57 3 2 3 3" xfId="7865" xr:uid="{00000000-0005-0000-0000-0000031F0000}"/>
    <cellStyle name="Comma 57 3 2 3 3 2" xfId="7866" xr:uid="{00000000-0005-0000-0000-0000041F0000}"/>
    <cellStyle name="Comma 57 3 2 3 3 3" xfId="7867" xr:uid="{00000000-0005-0000-0000-0000051F0000}"/>
    <cellStyle name="Comma 57 3 2 3 3 4" xfId="7868" xr:uid="{00000000-0005-0000-0000-0000061F0000}"/>
    <cellStyle name="Comma 57 3 2 3 4" xfId="7869" xr:uid="{00000000-0005-0000-0000-0000071F0000}"/>
    <cellStyle name="Comma 57 3 2 3 5" xfId="7870" xr:uid="{00000000-0005-0000-0000-0000081F0000}"/>
    <cellStyle name="Comma 57 3 2 3 6" xfId="7871" xr:uid="{00000000-0005-0000-0000-0000091F0000}"/>
    <cellStyle name="Comma 57 3 2 4" xfId="7872" xr:uid="{00000000-0005-0000-0000-00000A1F0000}"/>
    <cellStyle name="Comma 57 3 2 4 2" xfId="7873" xr:uid="{00000000-0005-0000-0000-00000B1F0000}"/>
    <cellStyle name="Comma 57 3 2 4 2 2" xfId="7874" xr:uid="{00000000-0005-0000-0000-00000C1F0000}"/>
    <cellStyle name="Comma 57 3 2 4 2 3" xfId="7875" xr:uid="{00000000-0005-0000-0000-00000D1F0000}"/>
    <cellStyle name="Comma 57 3 2 4 2 4" xfId="7876" xr:uid="{00000000-0005-0000-0000-00000E1F0000}"/>
    <cellStyle name="Comma 57 3 2 4 3" xfId="7877" xr:uid="{00000000-0005-0000-0000-00000F1F0000}"/>
    <cellStyle name="Comma 57 3 2 4 4" xfId="7878" xr:uid="{00000000-0005-0000-0000-0000101F0000}"/>
    <cellStyle name="Comma 57 3 2 4 5" xfId="7879" xr:uid="{00000000-0005-0000-0000-0000111F0000}"/>
    <cellStyle name="Comma 57 3 2 5" xfId="7880" xr:uid="{00000000-0005-0000-0000-0000121F0000}"/>
    <cellStyle name="Comma 57 3 2 5 2" xfId="7881" xr:uid="{00000000-0005-0000-0000-0000131F0000}"/>
    <cellStyle name="Comma 57 3 2 5 3" xfId="7882" xr:uid="{00000000-0005-0000-0000-0000141F0000}"/>
    <cellStyle name="Comma 57 3 2 5 4" xfId="7883" xr:uid="{00000000-0005-0000-0000-0000151F0000}"/>
    <cellStyle name="Comma 57 3 2 6" xfId="7884" xr:uid="{00000000-0005-0000-0000-0000161F0000}"/>
    <cellStyle name="Comma 57 3 2 7" xfId="7885" xr:uid="{00000000-0005-0000-0000-0000171F0000}"/>
    <cellStyle name="Comma 57 3 2 8" xfId="7886" xr:uid="{00000000-0005-0000-0000-0000181F0000}"/>
    <cellStyle name="Comma 57 3 3" xfId="7887" xr:uid="{00000000-0005-0000-0000-0000191F0000}"/>
    <cellStyle name="Comma 57 3 3 2" xfId="7888" xr:uid="{00000000-0005-0000-0000-00001A1F0000}"/>
    <cellStyle name="Comma 57 3 3 2 2" xfId="7889" xr:uid="{00000000-0005-0000-0000-00001B1F0000}"/>
    <cellStyle name="Comma 57 3 3 2 2 2" xfId="7890" xr:uid="{00000000-0005-0000-0000-00001C1F0000}"/>
    <cellStyle name="Comma 57 3 3 2 2 2 2" xfId="7891" xr:uid="{00000000-0005-0000-0000-00001D1F0000}"/>
    <cellStyle name="Comma 57 3 3 2 2 2 3" xfId="7892" xr:uid="{00000000-0005-0000-0000-00001E1F0000}"/>
    <cellStyle name="Comma 57 3 3 2 2 2 4" xfId="7893" xr:uid="{00000000-0005-0000-0000-00001F1F0000}"/>
    <cellStyle name="Comma 57 3 3 2 2 3" xfId="7894" xr:uid="{00000000-0005-0000-0000-0000201F0000}"/>
    <cellStyle name="Comma 57 3 3 2 2 4" xfId="7895" xr:uid="{00000000-0005-0000-0000-0000211F0000}"/>
    <cellStyle name="Comma 57 3 3 2 2 5" xfId="7896" xr:uid="{00000000-0005-0000-0000-0000221F0000}"/>
    <cellStyle name="Comma 57 3 3 2 3" xfId="7897" xr:uid="{00000000-0005-0000-0000-0000231F0000}"/>
    <cellStyle name="Comma 57 3 3 2 3 2" xfId="7898" xr:uid="{00000000-0005-0000-0000-0000241F0000}"/>
    <cellStyle name="Comma 57 3 3 2 3 3" xfId="7899" xr:uid="{00000000-0005-0000-0000-0000251F0000}"/>
    <cellStyle name="Comma 57 3 3 2 3 4" xfId="7900" xr:uid="{00000000-0005-0000-0000-0000261F0000}"/>
    <cellStyle name="Comma 57 3 3 2 4" xfId="7901" xr:uid="{00000000-0005-0000-0000-0000271F0000}"/>
    <cellStyle name="Comma 57 3 3 2 5" xfId="7902" xr:uid="{00000000-0005-0000-0000-0000281F0000}"/>
    <cellStyle name="Comma 57 3 3 2 6" xfId="7903" xr:uid="{00000000-0005-0000-0000-0000291F0000}"/>
    <cellStyle name="Comma 57 3 3 3" xfId="7904" xr:uid="{00000000-0005-0000-0000-00002A1F0000}"/>
    <cellStyle name="Comma 57 3 3 3 2" xfId="7905" xr:uid="{00000000-0005-0000-0000-00002B1F0000}"/>
    <cellStyle name="Comma 57 3 3 3 2 2" xfId="7906" xr:uid="{00000000-0005-0000-0000-00002C1F0000}"/>
    <cellStyle name="Comma 57 3 3 3 2 2 2" xfId="7907" xr:uid="{00000000-0005-0000-0000-00002D1F0000}"/>
    <cellStyle name="Comma 57 3 3 3 2 2 3" xfId="7908" xr:uid="{00000000-0005-0000-0000-00002E1F0000}"/>
    <cellStyle name="Comma 57 3 3 3 2 2 4" xfId="7909" xr:uid="{00000000-0005-0000-0000-00002F1F0000}"/>
    <cellStyle name="Comma 57 3 3 3 2 3" xfId="7910" xr:uid="{00000000-0005-0000-0000-0000301F0000}"/>
    <cellStyle name="Comma 57 3 3 3 2 4" xfId="7911" xr:uid="{00000000-0005-0000-0000-0000311F0000}"/>
    <cellStyle name="Comma 57 3 3 3 2 5" xfId="7912" xr:uid="{00000000-0005-0000-0000-0000321F0000}"/>
    <cellStyle name="Comma 57 3 3 3 3" xfId="7913" xr:uid="{00000000-0005-0000-0000-0000331F0000}"/>
    <cellStyle name="Comma 57 3 3 3 3 2" xfId="7914" xr:uid="{00000000-0005-0000-0000-0000341F0000}"/>
    <cellStyle name="Comma 57 3 3 3 3 3" xfId="7915" xr:uid="{00000000-0005-0000-0000-0000351F0000}"/>
    <cellStyle name="Comma 57 3 3 3 3 4" xfId="7916" xr:uid="{00000000-0005-0000-0000-0000361F0000}"/>
    <cellStyle name="Comma 57 3 3 3 4" xfId="7917" xr:uid="{00000000-0005-0000-0000-0000371F0000}"/>
    <cellStyle name="Comma 57 3 3 3 5" xfId="7918" xr:uid="{00000000-0005-0000-0000-0000381F0000}"/>
    <cellStyle name="Comma 57 3 3 3 6" xfId="7919" xr:uid="{00000000-0005-0000-0000-0000391F0000}"/>
    <cellStyle name="Comma 57 3 3 4" xfId="7920" xr:uid="{00000000-0005-0000-0000-00003A1F0000}"/>
    <cellStyle name="Comma 57 3 3 4 2" xfId="7921" xr:uid="{00000000-0005-0000-0000-00003B1F0000}"/>
    <cellStyle name="Comma 57 3 3 4 2 2" xfId="7922" xr:uid="{00000000-0005-0000-0000-00003C1F0000}"/>
    <cellStyle name="Comma 57 3 3 4 2 3" xfId="7923" xr:uid="{00000000-0005-0000-0000-00003D1F0000}"/>
    <cellStyle name="Comma 57 3 3 4 2 4" xfId="7924" xr:uid="{00000000-0005-0000-0000-00003E1F0000}"/>
    <cellStyle name="Comma 57 3 3 4 3" xfId="7925" xr:uid="{00000000-0005-0000-0000-00003F1F0000}"/>
    <cellStyle name="Comma 57 3 3 4 4" xfId="7926" xr:uid="{00000000-0005-0000-0000-0000401F0000}"/>
    <cellStyle name="Comma 57 3 3 4 5" xfId="7927" xr:uid="{00000000-0005-0000-0000-0000411F0000}"/>
    <cellStyle name="Comma 57 3 3 5" xfId="7928" xr:uid="{00000000-0005-0000-0000-0000421F0000}"/>
    <cellStyle name="Comma 57 3 3 5 2" xfId="7929" xr:uid="{00000000-0005-0000-0000-0000431F0000}"/>
    <cellStyle name="Comma 57 3 3 5 3" xfId="7930" xr:uid="{00000000-0005-0000-0000-0000441F0000}"/>
    <cellStyle name="Comma 57 3 3 5 4" xfId="7931" xr:uid="{00000000-0005-0000-0000-0000451F0000}"/>
    <cellStyle name="Comma 57 3 3 6" xfId="7932" xr:uid="{00000000-0005-0000-0000-0000461F0000}"/>
    <cellStyle name="Comma 57 3 3 7" xfId="7933" xr:uid="{00000000-0005-0000-0000-0000471F0000}"/>
    <cellStyle name="Comma 57 3 3 8" xfId="7934" xr:uid="{00000000-0005-0000-0000-0000481F0000}"/>
    <cellStyle name="Comma 57 3 4" xfId="7935" xr:uid="{00000000-0005-0000-0000-0000491F0000}"/>
    <cellStyle name="Comma 57 3 4 2" xfId="7936" xr:uid="{00000000-0005-0000-0000-00004A1F0000}"/>
    <cellStyle name="Comma 57 3 4 2 2" xfId="7937" xr:uid="{00000000-0005-0000-0000-00004B1F0000}"/>
    <cellStyle name="Comma 57 3 4 2 2 2" xfId="7938" xr:uid="{00000000-0005-0000-0000-00004C1F0000}"/>
    <cellStyle name="Comma 57 3 4 2 2 3" xfId="7939" xr:uid="{00000000-0005-0000-0000-00004D1F0000}"/>
    <cellStyle name="Comma 57 3 4 2 2 4" xfId="7940" xr:uid="{00000000-0005-0000-0000-00004E1F0000}"/>
    <cellStyle name="Comma 57 3 4 2 3" xfId="7941" xr:uid="{00000000-0005-0000-0000-00004F1F0000}"/>
    <cellStyle name="Comma 57 3 4 2 4" xfId="7942" xr:uid="{00000000-0005-0000-0000-0000501F0000}"/>
    <cellStyle name="Comma 57 3 4 2 5" xfId="7943" xr:uid="{00000000-0005-0000-0000-0000511F0000}"/>
    <cellStyle name="Comma 57 3 4 3" xfId="7944" xr:uid="{00000000-0005-0000-0000-0000521F0000}"/>
    <cellStyle name="Comma 57 3 4 3 2" xfId="7945" xr:uid="{00000000-0005-0000-0000-0000531F0000}"/>
    <cellStyle name="Comma 57 3 4 3 3" xfId="7946" xr:uid="{00000000-0005-0000-0000-0000541F0000}"/>
    <cellStyle name="Comma 57 3 4 3 4" xfId="7947" xr:uid="{00000000-0005-0000-0000-0000551F0000}"/>
    <cellStyle name="Comma 57 3 4 4" xfId="7948" xr:uid="{00000000-0005-0000-0000-0000561F0000}"/>
    <cellStyle name="Comma 57 3 4 5" xfId="7949" xr:uid="{00000000-0005-0000-0000-0000571F0000}"/>
    <cellStyle name="Comma 57 3 4 6" xfId="7950" xr:uid="{00000000-0005-0000-0000-0000581F0000}"/>
    <cellStyle name="Comma 57 3 5" xfId="7951" xr:uid="{00000000-0005-0000-0000-0000591F0000}"/>
    <cellStyle name="Comma 57 3 5 2" xfId="7952" xr:uid="{00000000-0005-0000-0000-00005A1F0000}"/>
    <cellStyle name="Comma 57 3 5 2 2" xfId="7953" xr:uid="{00000000-0005-0000-0000-00005B1F0000}"/>
    <cellStyle name="Comma 57 3 5 2 2 2" xfId="7954" xr:uid="{00000000-0005-0000-0000-00005C1F0000}"/>
    <cellStyle name="Comma 57 3 5 2 2 3" xfId="7955" xr:uid="{00000000-0005-0000-0000-00005D1F0000}"/>
    <cellStyle name="Comma 57 3 5 2 2 4" xfId="7956" xr:uid="{00000000-0005-0000-0000-00005E1F0000}"/>
    <cellStyle name="Comma 57 3 5 2 3" xfId="7957" xr:uid="{00000000-0005-0000-0000-00005F1F0000}"/>
    <cellStyle name="Comma 57 3 5 2 4" xfId="7958" xr:uid="{00000000-0005-0000-0000-0000601F0000}"/>
    <cellStyle name="Comma 57 3 5 2 5" xfId="7959" xr:uid="{00000000-0005-0000-0000-0000611F0000}"/>
    <cellStyle name="Comma 57 3 5 3" xfId="7960" xr:uid="{00000000-0005-0000-0000-0000621F0000}"/>
    <cellStyle name="Comma 57 3 5 3 2" xfId="7961" xr:uid="{00000000-0005-0000-0000-0000631F0000}"/>
    <cellStyle name="Comma 57 3 5 3 3" xfId="7962" xr:uid="{00000000-0005-0000-0000-0000641F0000}"/>
    <cellStyle name="Comma 57 3 5 3 4" xfId="7963" xr:uid="{00000000-0005-0000-0000-0000651F0000}"/>
    <cellStyle name="Comma 57 3 5 4" xfId="7964" xr:uid="{00000000-0005-0000-0000-0000661F0000}"/>
    <cellStyle name="Comma 57 3 5 5" xfId="7965" xr:uid="{00000000-0005-0000-0000-0000671F0000}"/>
    <cellStyle name="Comma 57 3 5 6" xfId="7966" xr:uid="{00000000-0005-0000-0000-0000681F0000}"/>
    <cellStyle name="Comma 57 3 6" xfId="7967" xr:uid="{00000000-0005-0000-0000-0000691F0000}"/>
    <cellStyle name="Comma 57 3 6 2" xfId="7968" xr:uid="{00000000-0005-0000-0000-00006A1F0000}"/>
    <cellStyle name="Comma 57 3 6 2 2" xfId="7969" xr:uid="{00000000-0005-0000-0000-00006B1F0000}"/>
    <cellStyle name="Comma 57 3 6 2 3" xfId="7970" xr:uid="{00000000-0005-0000-0000-00006C1F0000}"/>
    <cellStyle name="Comma 57 3 6 2 4" xfId="7971" xr:uid="{00000000-0005-0000-0000-00006D1F0000}"/>
    <cellStyle name="Comma 57 3 6 3" xfId="7972" xr:uid="{00000000-0005-0000-0000-00006E1F0000}"/>
    <cellStyle name="Comma 57 3 6 4" xfId="7973" xr:uid="{00000000-0005-0000-0000-00006F1F0000}"/>
    <cellStyle name="Comma 57 3 6 5" xfId="7974" xr:uid="{00000000-0005-0000-0000-0000701F0000}"/>
    <cellStyle name="Comma 57 3 7" xfId="7975" xr:uid="{00000000-0005-0000-0000-0000711F0000}"/>
    <cellStyle name="Comma 57 3 7 2" xfId="7976" xr:uid="{00000000-0005-0000-0000-0000721F0000}"/>
    <cellStyle name="Comma 57 3 7 3" xfId="7977" xr:uid="{00000000-0005-0000-0000-0000731F0000}"/>
    <cellStyle name="Comma 57 3 7 4" xfId="7978" xr:uid="{00000000-0005-0000-0000-0000741F0000}"/>
    <cellStyle name="Comma 57 3 8" xfId="7979" xr:uid="{00000000-0005-0000-0000-0000751F0000}"/>
    <cellStyle name="Comma 57 3 9" xfId="7980" xr:uid="{00000000-0005-0000-0000-0000761F0000}"/>
    <cellStyle name="Comma 57 4" xfId="7981" xr:uid="{00000000-0005-0000-0000-0000771F0000}"/>
    <cellStyle name="Comma 57 4 2" xfId="7982" xr:uid="{00000000-0005-0000-0000-0000781F0000}"/>
    <cellStyle name="Comma 57 4 2 2" xfId="7983" xr:uid="{00000000-0005-0000-0000-0000791F0000}"/>
    <cellStyle name="Comma 57 4 2 2 2" xfId="7984" xr:uid="{00000000-0005-0000-0000-00007A1F0000}"/>
    <cellStyle name="Comma 57 4 2 2 2 2" xfId="7985" xr:uid="{00000000-0005-0000-0000-00007B1F0000}"/>
    <cellStyle name="Comma 57 4 2 2 2 3" xfId="7986" xr:uid="{00000000-0005-0000-0000-00007C1F0000}"/>
    <cellStyle name="Comma 57 4 2 2 2 4" xfId="7987" xr:uid="{00000000-0005-0000-0000-00007D1F0000}"/>
    <cellStyle name="Comma 57 4 2 2 3" xfId="7988" xr:uid="{00000000-0005-0000-0000-00007E1F0000}"/>
    <cellStyle name="Comma 57 4 2 2 4" xfId="7989" xr:uid="{00000000-0005-0000-0000-00007F1F0000}"/>
    <cellStyle name="Comma 57 4 2 2 5" xfId="7990" xr:uid="{00000000-0005-0000-0000-0000801F0000}"/>
    <cellStyle name="Comma 57 4 2 3" xfId="7991" xr:uid="{00000000-0005-0000-0000-0000811F0000}"/>
    <cellStyle name="Comma 57 4 2 3 2" xfId="7992" xr:uid="{00000000-0005-0000-0000-0000821F0000}"/>
    <cellStyle name="Comma 57 4 2 3 3" xfId="7993" xr:uid="{00000000-0005-0000-0000-0000831F0000}"/>
    <cellStyle name="Comma 57 4 2 3 4" xfId="7994" xr:uid="{00000000-0005-0000-0000-0000841F0000}"/>
    <cellStyle name="Comma 57 4 2 4" xfId="7995" xr:uid="{00000000-0005-0000-0000-0000851F0000}"/>
    <cellStyle name="Comma 57 4 2 5" xfId="7996" xr:uid="{00000000-0005-0000-0000-0000861F0000}"/>
    <cellStyle name="Comma 57 4 2 6" xfId="7997" xr:uid="{00000000-0005-0000-0000-0000871F0000}"/>
    <cellStyle name="Comma 57 4 3" xfId="7998" xr:uid="{00000000-0005-0000-0000-0000881F0000}"/>
    <cellStyle name="Comma 57 4 3 2" xfId="7999" xr:uid="{00000000-0005-0000-0000-0000891F0000}"/>
    <cellStyle name="Comma 57 4 3 2 2" xfId="8000" xr:uid="{00000000-0005-0000-0000-00008A1F0000}"/>
    <cellStyle name="Comma 57 4 3 2 2 2" xfId="8001" xr:uid="{00000000-0005-0000-0000-00008B1F0000}"/>
    <cellStyle name="Comma 57 4 3 2 2 3" xfId="8002" xr:uid="{00000000-0005-0000-0000-00008C1F0000}"/>
    <cellStyle name="Comma 57 4 3 2 2 4" xfId="8003" xr:uid="{00000000-0005-0000-0000-00008D1F0000}"/>
    <cellStyle name="Comma 57 4 3 2 3" xfId="8004" xr:uid="{00000000-0005-0000-0000-00008E1F0000}"/>
    <cellStyle name="Comma 57 4 3 2 4" xfId="8005" xr:uid="{00000000-0005-0000-0000-00008F1F0000}"/>
    <cellStyle name="Comma 57 4 3 2 5" xfId="8006" xr:uid="{00000000-0005-0000-0000-0000901F0000}"/>
    <cellStyle name="Comma 57 4 3 3" xfId="8007" xr:uid="{00000000-0005-0000-0000-0000911F0000}"/>
    <cellStyle name="Comma 57 4 3 3 2" xfId="8008" xr:uid="{00000000-0005-0000-0000-0000921F0000}"/>
    <cellStyle name="Comma 57 4 3 3 3" xfId="8009" xr:uid="{00000000-0005-0000-0000-0000931F0000}"/>
    <cellStyle name="Comma 57 4 3 3 4" xfId="8010" xr:uid="{00000000-0005-0000-0000-0000941F0000}"/>
    <cellStyle name="Comma 57 4 3 4" xfId="8011" xr:uid="{00000000-0005-0000-0000-0000951F0000}"/>
    <cellStyle name="Comma 57 4 3 5" xfId="8012" xr:uid="{00000000-0005-0000-0000-0000961F0000}"/>
    <cellStyle name="Comma 57 4 3 6" xfId="8013" xr:uid="{00000000-0005-0000-0000-0000971F0000}"/>
    <cellStyle name="Comma 57 4 4" xfId="8014" xr:uid="{00000000-0005-0000-0000-0000981F0000}"/>
    <cellStyle name="Comma 57 4 4 2" xfId="8015" xr:uid="{00000000-0005-0000-0000-0000991F0000}"/>
    <cellStyle name="Comma 57 4 4 2 2" xfId="8016" xr:uid="{00000000-0005-0000-0000-00009A1F0000}"/>
    <cellStyle name="Comma 57 4 4 2 3" xfId="8017" xr:uid="{00000000-0005-0000-0000-00009B1F0000}"/>
    <cellStyle name="Comma 57 4 4 2 4" xfId="8018" xr:uid="{00000000-0005-0000-0000-00009C1F0000}"/>
    <cellStyle name="Comma 57 4 4 3" xfId="8019" xr:uid="{00000000-0005-0000-0000-00009D1F0000}"/>
    <cellStyle name="Comma 57 4 4 4" xfId="8020" xr:uid="{00000000-0005-0000-0000-00009E1F0000}"/>
    <cellStyle name="Comma 57 4 4 5" xfId="8021" xr:uid="{00000000-0005-0000-0000-00009F1F0000}"/>
    <cellStyle name="Comma 57 4 5" xfId="8022" xr:uid="{00000000-0005-0000-0000-0000A01F0000}"/>
    <cellStyle name="Comma 57 4 5 2" xfId="8023" xr:uid="{00000000-0005-0000-0000-0000A11F0000}"/>
    <cellStyle name="Comma 57 4 5 3" xfId="8024" xr:uid="{00000000-0005-0000-0000-0000A21F0000}"/>
    <cellStyle name="Comma 57 4 5 4" xfId="8025" xr:uid="{00000000-0005-0000-0000-0000A31F0000}"/>
    <cellStyle name="Comma 57 4 6" xfId="8026" xr:uid="{00000000-0005-0000-0000-0000A41F0000}"/>
    <cellStyle name="Comma 57 4 7" xfId="8027" xr:uid="{00000000-0005-0000-0000-0000A51F0000}"/>
    <cellStyle name="Comma 57 4 8" xfId="8028" xr:uid="{00000000-0005-0000-0000-0000A61F0000}"/>
    <cellStyle name="Comma 57 5" xfId="8029" xr:uid="{00000000-0005-0000-0000-0000A71F0000}"/>
    <cellStyle name="Comma 57 5 2" xfId="8030" xr:uid="{00000000-0005-0000-0000-0000A81F0000}"/>
    <cellStyle name="Comma 57 5 2 2" xfId="8031" xr:uid="{00000000-0005-0000-0000-0000A91F0000}"/>
    <cellStyle name="Comma 57 5 2 2 2" xfId="8032" xr:uid="{00000000-0005-0000-0000-0000AA1F0000}"/>
    <cellStyle name="Comma 57 5 2 2 2 2" xfId="8033" xr:uid="{00000000-0005-0000-0000-0000AB1F0000}"/>
    <cellStyle name="Comma 57 5 2 2 2 3" xfId="8034" xr:uid="{00000000-0005-0000-0000-0000AC1F0000}"/>
    <cellStyle name="Comma 57 5 2 2 2 4" xfId="8035" xr:uid="{00000000-0005-0000-0000-0000AD1F0000}"/>
    <cellStyle name="Comma 57 5 2 2 3" xfId="8036" xr:uid="{00000000-0005-0000-0000-0000AE1F0000}"/>
    <cellStyle name="Comma 57 5 2 2 4" xfId="8037" xr:uid="{00000000-0005-0000-0000-0000AF1F0000}"/>
    <cellStyle name="Comma 57 5 2 2 5" xfId="8038" xr:uid="{00000000-0005-0000-0000-0000B01F0000}"/>
    <cellStyle name="Comma 57 5 2 3" xfId="8039" xr:uid="{00000000-0005-0000-0000-0000B11F0000}"/>
    <cellStyle name="Comma 57 5 2 3 2" xfId="8040" xr:uid="{00000000-0005-0000-0000-0000B21F0000}"/>
    <cellStyle name="Comma 57 5 2 3 3" xfId="8041" xr:uid="{00000000-0005-0000-0000-0000B31F0000}"/>
    <cellStyle name="Comma 57 5 2 3 4" xfId="8042" xr:uid="{00000000-0005-0000-0000-0000B41F0000}"/>
    <cellStyle name="Comma 57 5 2 4" xfId="8043" xr:uid="{00000000-0005-0000-0000-0000B51F0000}"/>
    <cellStyle name="Comma 57 5 2 5" xfId="8044" xr:uid="{00000000-0005-0000-0000-0000B61F0000}"/>
    <cellStyle name="Comma 57 5 2 6" xfId="8045" xr:uid="{00000000-0005-0000-0000-0000B71F0000}"/>
    <cellStyle name="Comma 57 5 3" xfId="8046" xr:uid="{00000000-0005-0000-0000-0000B81F0000}"/>
    <cellStyle name="Comma 57 5 3 2" xfId="8047" xr:uid="{00000000-0005-0000-0000-0000B91F0000}"/>
    <cellStyle name="Comma 57 5 3 2 2" xfId="8048" xr:uid="{00000000-0005-0000-0000-0000BA1F0000}"/>
    <cellStyle name="Comma 57 5 3 2 2 2" xfId="8049" xr:uid="{00000000-0005-0000-0000-0000BB1F0000}"/>
    <cellStyle name="Comma 57 5 3 2 2 3" xfId="8050" xr:uid="{00000000-0005-0000-0000-0000BC1F0000}"/>
    <cellStyle name="Comma 57 5 3 2 2 4" xfId="8051" xr:uid="{00000000-0005-0000-0000-0000BD1F0000}"/>
    <cellStyle name="Comma 57 5 3 2 3" xfId="8052" xr:uid="{00000000-0005-0000-0000-0000BE1F0000}"/>
    <cellStyle name="Comma 57 5 3 2 4" xfId="8053" xr:uid="{00000000-0005-0000-0000-0000BF1F0000}"/>
    <cellStyle name="Comma 57 5 3 2 5" xfId="8054" xr:uid="{00000000-0005-0000-0000-0000C01F0000}"/>
    <cellStyle name="Comma 57 5 3 3" xfId="8055" xr:uid="{00000000-0005-0000-0000-0000C11F0000}"/>
    <cellStyle name="Comma 57 5 3 3 2" xfId="8056" xr:uid="{00000000-0005-0000-0000-0000C21F0000}"/>
    <cellStyle name="Comma 57 5 3 3 3" xfId="8057" xr:uid="{00000000-0005-0000-0000-0000C31F0000}"/>
    <cellStyle name="Comma 57 5 3 3 4" xfId="8058" xr:uid="{00000000-0005-0000-0000-0000C41F0000}"/>
    <cellStyle name="Comma 57 5 3 4" xfId="8059" xr:uid="{00000000-0005-0000-0000-0000C51F0000}"/>
    <cellStyle name="Comma 57 5 3 5" xfId="8060" xr:uid="{00000000-0005-0000-0000-0000C61F0000}"/>
    <cellStyle name="Comma 57 5 3 6" xfId="8061" xr:uid="{00000000-0005-0000-0000-0000C71F0000}"/>
    <cellStyle name="Comma 57 5 4" xfId="8062" xr:uid="{00000000-0005-0000-0000-0000C81F0000}"/>
    <cellStyle name="Comma 57 5 4 2" xfId="8063" xr:uid="{00000000-0005-0000-0000-0000C91F0000}"/>
    <cellStyle name="Comma 57 5 4 2 2" xfId="8064" xr:uid="{00000000-0005-0000-0000-0000CA1F0000}"/>
    <cellStyle name="Comma 57 5 4 2 3" xfId="8065" xr:uid="{00000000-0005-0000-0000-0000CB1F0000}"/>
    <cellStyle name="Comma 57 5 4 2 4" xfId="8066" xr:uid="{00000000-0005-0000-0000-0000CC1F0000}"/>
    <cellStyle name="Comma 57 5 4 3" xfId="8067" xr:uid="{00000000-0005-0000-0000-0000CD1F0000}"/>
    <cellStyle name="Comma 57 5 4 4" xfId="8068" xr:uid="{00000000-0005-0000-0000-0000CE1F0000}"/>
    <cellStyle name="Comma 57 5 4 5" xfId="8069" xr:uid="{00000000-0005-0000-0000-0000CF1F0000}"/>
    <cellStyle name="Comma 57 5 5" xfId="8070" xr:uid="{00000000-0005-0000-0000-0000D01F0000}"/>
    <cellStyle name="Comma 57 5 5 2" xfId="8071" xr:uid="{00000000-0005-0000-0000-0000D11F0000}"/>
    <cellStyle name="Comma 57 5 5 3" xfId="8072" xr:uid="{00000000-0005-0000-0000-0000D21F0000}"/>
    <cellStyle name="Comma 57 5 5 4" xfId="8073" xr:uid="{00000000-0005-0000-0000-0000D31F0000}"/>
    <cellStyle name="Comma 57 5 6" xfId="8074" xr:uid="{00000000-0005-0000-0000-0000D41F0000}"/>
    <cellStyle name="Comma 57 5 7" xfId="8075" xr:uid="{00000000-0005-0000-0000-0000D51F0000}"/>
    <cellStyle name="Comma 57 5 8" xfId="8076" xr:uid="{00000000-0005-0000-0000-0000D61F0000}"/>
    <cellStyle name="Comma 57 6" xfId="8077" xr:uid="{00000000-0005-0000-0000-0000D71F0000}"/>
    <cellStyle name="Comma 57 6 2" xfId="8078" xr:uid="{00000000-0005-0000-0000-0000D81F0000}"/>
    <cellStyle name="Comma 57 6 2 2" xfId="8079" xr:uid="{00000000-0005-0000-0000-0000D91F0000}"/>
    <cellStyle name="Comma 57 6 2 2 2" xfId="8080" xr:uid="{00000000-0005-0000-0000-0000DA1F0000}"/>
    <cellStyle name="Comma 57 6 2 2 3" xfId="8081" xr:uid="{00000000-0005-0000-0000-0000DB1F0000}"/>
    <cellStyle name="Comma 57 6 2 2 4" xfId="8082" xr:uid="{00000000-0005-0000-0000-0000DC1F0000}"/>
    <cellStyle name="Comma 57 6 2 3" xfId="8083" xr:uid="{00000000-0005-0000-0000-0000DD1F0000}"/>
    <cellStyle name="Comma 57 6 2 4" xfId="8084" xr:uid="{00000000-0005-0000-0000-0000DE1F0000}"/>
    <cellStyle name="Comma 57 6 2 5" xfId="8085" xr:uid="{00000000-0005-0000-0000-0000DF1F0000}"/>
    <cellStyle name="Comma 57 6 3" xfId="8086" xr:uid="{00000000-0005-0000-0000-0000E01F0000}"/>
    <cellStyle name="Comma 57 6 3 2" xfId="8087" xr:uid="{00000000-0005-0000-0000-0000E11F0000}"/>
    <cellStyle name="Comma 57 6 3 3" xfId="8088" xr:uid="{00000000-0005-0000-0000-0000E21F0000}"/>
    <cellStyle name="Comma 57 6 3 4" xfId="8089" xr:uid="{00000000-0005-0000-0000-0000E31F0000}"/>
    <cellStyle name="Comma 57 6 4" xfId="8090" xr:uid="{00000000-0005-0000-0000-0000E41F0000}"/>
    <cellStyle name="Comma 57 6 5" xfId="8091" xr:uid="{00000000-0005-0000-0000-0000E51F0000}"/>
    <cellStyle name="Comma 57 6 6" xfId="8092" xr:uid="{00000000-0005-0000-0000-0000E61F0000}"/>
    <cellStyle name="Comma 57 7" xfId="8093" xr:uid="{00000000-0005-0000-0000-0000E71F0000}"/>
    <cellStyle name="Comma 57 7 2" xfId="8094" xr:uid="{00000000-0005-0000-0000-0000E81F0000}"/>
    <cellStyle name="Comma 57 7 2 2" xfId="8095" xr:uid="{00000000-0005-0000-0000-0000E91F0000}"/>
    <cellStyle name="Comma 57 7 2 2 2" xfId="8096" xr:uid="{00000000-0005-0000-0000-0000EA1F0000}"/>
    <cellStyle name="Comma 57 7 2 2 3" xfId="8097" xr:uid="{00000000-0005-0000-0000-0000EB1F0000}"/>
    <cellStyle name="Comma 57 7 2 2 4" xfId="8098" xr:uid="{00000000-0005-0000-0000-0000EC1F0000}"/>
    <cellStyle name="Comma 57 7 2 3" xfId="8099" xr:uid="{00000000-0005-0000-0000-0000ED1F0000}"/>
    <cellStyle name="Comma 57 7 2 4" xfId="8100" xr:uid="{00000000-0005-0000-0000-0000EE1F0000}"/>
    <cellStyle name="Comma 57 7 2 5" xfId="8101" xr:uid="{00000000-0005-0000-0000-0000EF1F0000}"/>
    <cellStyle name="Comma 57 7 3" xfId="8102" xr:uid="{00000000-0005-0000-0000-0000F01F0000}"/>
    <cellStyle name="Comma 57 7 3 2" xfId="8103" xr:uid="{00000000-0005-0000-0000-0000F11F0000}"/>
    <cellStyle name="Comma 57 7 3 3" xfId="8104" xr:uid="{00000000-0005-0000-0000-0000F21F0000}"/>
    <cellStyle name="Comma 57 7 3 4" xfId="8105" xr:uid="{00000000-0005-0000-0000-0000F31F0000}"/>
    <cellStyle name="Comma 57 7 4" xfId="8106" xr:uid="{00000000-0005-0000-0000-0000F41F0000}"/>
    <cellStyle name="Comma 57 7 5" xfId="8107" xr:uid="{00000000-0005-0000-0000-0000F51F0000}"/>
    <cellStyle name="Comma 57 7 6" xfId="8108" xr:uid="{00000000-0005-0000-0000-0000F61F0000}"/>
    <cellStyle name="Comma 57 8" xfId="8109" xr:uid="{00000000-0005-0000-0000-0000F71F0000}"/>
    <cellStyle name="Comma 57 8 2" xfId="8110" xr:uid="{00000000-0005-0000-0000-0000F81F0000}"/>
    <cellStyle name="Comma 57 8 2 2" xfId="8111" xr:uid="{00000000-0005-0000-0000-0000F91F0000}"/>
    <cellStyle name="Comma 57 8 2 3" xfId="8112" xr:uid="{00000000-0005-0000-0000-0000FA1F0000}"/>
    <cellStyle name="Comma 57 8 2 4" xfId="8113" xr:uid="{00000000-0005-0000-0000-0000FB1F0000}"/>
    <cellStyle name="Comma 57 8 3" xfId="8114" xr:uid="{00000000-0005-0000-0000-0000FC1F0000}"/>
    <cellStyle name="Comma 57 8 4" xfId="8115" xr:uid="{00000000-0005-0000-0000-0000FD1F0000}"/>
    <cellStyle name="Comma 57 8 5" xfId="8116" xr:uid="{00000000-0005-0000-0000-0000FE1F0000}"/>
    <cellStyle name="Comma 57 9" xfId="8117" xr:uid="{00000000-0005-0000-0000-0000FF1F0000}"/>
    <cellStyle name="Comma 57 9 2" xfId="8118" xr:uid="{00000000-0005-0000-0000-000000200000}"/>
    <cellStyle name="Comma 57 9 3" xfId="8119" xr:uid="{00000000-0005-0000-0000-000001200000}"/>
    <cellStyle name="Comma 57 9 4" xfId="8120" xr:uid="{00000000-0005-0000-0000-000002200000}"/>
    <cellStyle name="Comma 58" xfId="8121" xr:uid="{00000000-0005-0000-0000-000003200000}"/>
    <cellStyle name="Comma 58 10" xfId="8122" xr:uid="{00000000-0005-0000-0000-000004200000}"/>
    <cellStyle name="Comma 58 11" xfId="8123" xr:uid="{00000000-0005-0000-0000-000005200000}"/>
    <cellStyle name="Comma 58 12" xfId="8124" xr:uid="{00000000-0005-0000-0000-000006200000}"/>
    <cellStyle name="Comma 58 2" xfId="8125" xr:uid="{00000000-0005-0000-0000-000007200000}"/>
    <cellStyle name="Comma 58 2 10" xfId="8126" xr:uid="{00000000-0005-0000-0000-000008200000}"/>
    <cellStyle name="Comma 58 2 2" xfId="8127" xr:uid="{00000000-0005-0000-0000-000009200000}"/>
    <cellStyle name="Comma 58 2 2 2" xfId="8128" xr:uid="{00000000-0005-0000-0000-00000A200000}"/>
    <cellStyle name="Comma 58 2 2 2 2" xfId="8129" xr:uid="{00000000-0005-0000-0000-00000B200000}"/>
    <cellStyle name="Comma 58 2 2 2 2 2" xfId="8130" xr:uid="{00000000-0005-0000-0000-00000C200000}"/>
    <cellStyle name="Comma 58 2 2 2 2 2 2" xfId="8131" xr:uid="{00000000-0005-0000-0000-00000D200000}"/>
    <cellStyle name="Comma 58 2 2 2 2 2 3" xfId="8132" xr:uid="{00000000-0005-0000-0000-00000E200000}"/>
    <cellStyle name="Comma 58 2 2 2 2 2 4" xfId="8133" xr:uid="{00000000-0005-0000-0000-00000F200000}"/>
    <cellStyle name="Comma 58 2 2 2 2 3" xfId="8134" xr:uid="{00000000-0005-0000-0000-000010200000}"/>
    <cellStyle name="Comma 58 2 2 2 2 4" xfId="8135" xr:uid="{00000000-0005-0000-0000-000011200000}"/>
    <cellStyle name="Comma 58 2 2 2 2 5" xfId="8136" xr:uid="{00000000-0005-0000-0000-000012200000}"/>
    <cellStyle name="Comma 58 2 2 2 3" xfId="8137" xr:uid="{00000000-0005-0000-0000-000013200000}"/>
    <cellStyle name="Comma 58 2 2 2 3 2" xfId="8138" xr:uid="{00000000-0005-0000-0000-000014200000}"/>
    <cellStyle name="Comma 58 2 2 2 3 3" xfId="8139" xr:uid="{00000000-0005-0000-0000-000015200000}"/>
    <cellStyle name="Comma 58 2 2 2 3 4" xfId="8140" xr:uid="{00000000-0005-0000-0000-000016200000}"/>
    <cellStyle name="Comma 58 2 2 2 4" xfId="8141" xr:uid="{00000000-0005-0000-0000-000017200000}"/>
    <cellStyle name="Comma 58 2 2 2 5" xfId="8142" xr:uid="{00000000-0005-0000-0000-000018200000}"/>
    <cellStyle name="Comma 58 2 2 2 6" xfId="8143" xr:uid="{00000000-0005-0000-0000-000019200000}"/>
    <cellStyle name="Comma 58 2 2 3" xfId="8144" xr:uid="{00000000-0005-0000-0000-00001A200000}"/>
    <cellStyle name="Comma 58 2 2 3 2" xfId="8145" xr:uid="{00000000-0005-0000-0000-00001B200000}"/>
    <cellStyle name="Comma 58 2 2 3 2 2" xfId="8146" xr:uid="{00000000-0005-0000-0000-00001C200000}"/>
    <cellStyle name="Comma 58 2 2 3 2 2 2" xfId="8147" xr:uid="{00000000-0005-0000-0000-00001D200000}"/>
    <cellStyle name="Comma 58 2 2 3 2 2 3" xfId="8148" xr:uid="{00000000-0005-0000-0000-00001E200000}"/>
    <cellStyle name="Comma 58 2 2 3 2 2 4" xfId="8149" xr:uid="{00000000-0005-0000-0000-00001F200000}"/>
    <cellStyle name="Comma 58 2 2 3 2 3" xfId="8150" xr:uid="{00000000-0005-0000-0000-000020200000}"/>
    <cellStyle name="Comma 58 2 2 3 2 4" xfId="8151" xr:uid="{00000000-0005-0000-0000-000021200000}"/>
    <cellStyle name="Comma 58 2 2 3 2 5" xfId="8152" xr:uid="{00000000-0005-0000-0000-000022200000}"/>
    <cellStyle name="Comma 58 2 2 3 3" xfId="8153" xr:uid="{00000000-0005-0000-0000-000023200000}"/>
    <cellStyle name="Comma 58 2 2 3 3 2" xfId="8154" xr:uid="{00000000-0005-0000-0000-000024200000}"/>
    <cellStyle name="Comma 58 2 2 3 3 3" xfId="8155" xr:uid="{00000000-0005-0000-0000-000025200000}"/>
    <cellStyle name="Comma 58 2 2 3 3 4" xfId="8156" xr:uid="{00000000-0005-0000-0000-000026200000}"/>
    <cellStyle name="Comma 58 2 2 3 4" xfId="8157" xr:uid="{00000000-0005-0000-0000-000027200000}"/>
    <cellStyle name="Comma 58 2 2 3 5" xfId="8158" xr:uid="{00000000-0005-0000-0000-000028200000}"/>
    <cellStyle name="Comma 58 2 2 3 6" xfId="8159" xr:uid="{00000000-0005-0000-0000-000029200000}"/>
    <cellStyle name="Comma 58 2 2 4" xfId="8160" xr:uid="{00000000-0005-0000-0000-00002A200000}"/>
    <cellStyle name="Comma 58 2 2 4 2" xfId="8161" xr:uid="{00000000-0005-0000-0000-00002B200000}"/>
    <cellStyle name="Comma 58 2 2 4 2 2" xfId="8162" xr:uid="{00000000-0005-0000-0000-00002C200000}"/>
    <cellStyle name="Comma 58 2 2 4 2 3" xfId="8163" xr:uid="{00000000-0005-0000-0000-00002D200000}"/>
    <cellStyle name="Comma 58 2 2 4 2 4" xfId="8164" xr:uid="{00000000-0005-0000-0000-00002E200000}"/>
    <cellStyle name="Comma 58 2 2 4 3" xfId="8165" xr:uid="{00000000-0005-0000-0000-00002F200000}"/>
    <cellStyle name="Comma 58 2 2 4 4" xfId="8166" xr:uid="{00000000-0005-0000-0000-000030200000}"/>
    <cellStyle name="Comma 58 2 2 4 5" xfId="8167" xr:uid="{00000000-0005-0000-0000-000031200000}"/>
    <cellStyle name="Comma 58 2 2 5" xfId="8168" xr:uid="{00000000-0005-0000-0000-000032200000}"/>
    <cellStyle name="Comma 58 2 2 5 2" xfId="8169" xr:uid="{00000000-0005-0000-0000-000033200000}"/>
    <cellStyle name="Comma 58 2 2 5 3" xfId="8170" xr:uid="{00000000-0005-0000-0000-000034200000}"/>
    <cellStyle name="Comma 58 2 2 5 4" xfId="8171" xr:uid="{00000000-0005-0000-0000-000035200000}"/>
    <cellStyle name="Comma 58 2 2 6" xfId="8172" xr:uid="{00000000-0005-0000-0000-000036200000}"/>
    <cellStyle name="Comma 58 2 2 7" xfId="8173" xr:uid="{00000000-0005-0000-0000-000037200000}"/>
    <cellStyle name="Comma 58 2 2 8" xfId="8174" xr:uid="{00000000-0005-0000-0000-000038200000}"/>
    <cellStyle name="Comma 58 2 3" xfId="8175" xr:uid="{00000000-0005-0000-0000-000039200000}"/>
    <cellStyle name="Comma 58 2 3 2" xfId="8176" xr:uid="{00000000-0005-0000-0000-00003A200000}"/>
    <cellStyle name="Comma 58 2 3 2 2" xfId="8177" xr:uid="{00000000-0005-0000-0000-00003B200000}"/>
    <cellStyle name="Comma 58 2 3 2 2 2" xfId="8178" xr:uid="{00000000-0005-0000-0000-00003C200000}"/>
    <cellStyle name="Comma 58 2 3 2 2 2 2" xfId="8179" xr:uid="{00000000-0005-0000-0000-00003D200000}"/>
    <cellStyle name="Comma 58 2 3 2 2 2 3" xfId="8180" xr:uid="{00000000-0005-0000-0000-00003E200000}"/>
    <cellStyle name="Comma 58 2 3 2 2 2 4" xfId="8181" xr:uid="{00000000-0005-0000-0000-00003F200000}"/>
    <cellStyle name="Comma 58 2 3 2 2 3" xfId="8182" xr:uid="{00000000-0005-0000-0000-000040200000}"/>
    <cellStyle name="Comma 58 2 3 2 2 4" xfId="8183" xr:uid="{00000000-0005-0000-0000-000041200000}"/>
    <cellStyle name="Comma 58 2 3 2 2 5" xfId="8184" xr:uid="{00000000-0005-0000-0000-000042200000}"/>
    <cellStyle name="Comma 58 2 3 2 3" xfId="8185" xr:uid="{00000000-0005-0000-0000-000043200000}"/>
    <cellStyle name="Comma 58 2 3 2 3 2" xfId="8186" xr:uid="{00000000-0005-0000-0000-000044200000}"/>
    <cellStyle name="Comma 58 2 3 2 3 3" xfId="8187" xr:uid="{00000000-0005-0000-0000-000045200000}"/>
    <cellStyle name="Comma 58 2 3 2 3 4" xfId="8188" xr:uid="{00000000-0005-0000-0000-000046200000}"/>
    <cellStyle name="Comma 58 2 3 2 4" xfId="8189" xr:uid="{00000000-0005-0000-0000-000047200000}"/>
    <cellStyle name="Comma 58 2 3 2 5" xfId="8190" xr:uid="{00000000-0005-0000-0000-000048200000}"/>
    <cellStyle name="Comma 58 2 3 2 6" xfId="8191" xr:uid="{00000000-0005-0000-0000-000049200000}"/>
    <cellStyle name="Comma 58 2 3 3" xfId="8192" xr:uid="{00000000-0005-0000-0000-00004A200000}"/>
    <cellStyle name="Comma 58 2 3 3 2" xfId="8193" xr:uid="{00000000-0005-0000-0000-00004B200000}"/>
    <cellStyle name="Comma 58 2 3 3 2 2" xfId="8194" xr:uid="{00000000-0005-0000-0000-00004C200000}"/>
    <cellStyle name="Comma 58 2 3 3 2 2 2" xfId="8195" xr:uid="{00000000-0005-0000-0000-00004D200000}"/>
    <cellStyle name="Comma 58 2 3 3 2 2 3" xfId="8196" xr:uid="{00000000-0005-0000-0000-00004E200000}"/>
    <cellStyle name="Comma 58 2 3 3 2 2 4" xfId="8197" xr:uid="{00000000-0005-0000-0000-00004F200000}"/>
    <cellStyle name="Comma 58 2 3 3 2 3" xfId="8198" xr:uid="{00000000-0005-0000-0000-000050200000}"/>
    <cellStyle name="Comma 58 2 3 3 2 4" xfId="8199" xr:uid="{00000000-0005-0000-0000-000051200000}"/>
    <cellStyle name="Comma 58 2 3 3 2 5" xfId="8200" xr:uid="{00000000-0005-0000-0000-000052200000}"/>
    <cellStyle name="Comma 58 2 3 3 3" xfId="8201" xr:uid="{00000000-0005-0000-0000-000053200000}"/>
    <cellStyle name="Comma 58 2 3 3 3 2" xfId="8202" xr:uid="{00000000-0005-0000-0000-000054200000}"/>
    <cellStyle name="Comma 58 2 3 3 3 3" xfId="8203" xr:uid="{00000000-0005-0000-0000-000055200000}"/>
    <cellStyle name="Comma 58 2 3 3 3 4" xfId="8204" xr:uid="{00000000-0005-0000-0000-000056200000}"/>
    <cellStyle name="Comma 58 2 3 3 4" xfId="8205" xr:uid="{00000000-0005-0000-0000-000057200000}"/>
    <cellStyle name="Comma 58 2 3 3 5" xfId="8206" xr:uid="{00000000-0005-0000-0000-000058200000}"/>
    <cellStyle name="Comma 58 2 3 3 6" xfId="8207" xr:uid="{00000000-0005-0000-0000-000059200000}"/>
    <cellStyle name="Comma 58 2 3 4" xfId="8208" xr:uid="{00000000-0005-0000-0000-00005A200000}"/>
    <cellStyle name="Comma 58 2 3 4 2" xfId="8209" xr:uid="{00000000-0005-0000-0000-00005B200000}"/>
    <cellStyle name="Comma 58 2 3 4 2 2" xfId="8210" xr:uid="{00000000-0005-0000-0000-00005C200000}"/>
    <cellStyle name="Comma 58 2 3 4 2 3" xfId="8211" xr:uid="{00000000-0005-0000-0000-00005D200000}"/>
    <cellStyle name="Comma 58 2 3 4 2 4" xfId="8212" xr:uid="{00000000-0005-0000-0000-00005E200000}"/>
    <cellStyle name="Comma 58 2 3 4 3" xfId="8213" xr:uid="{00000000-0005-0000-0000-00005F200000}"/>
    <cellStyle name="Comma 58 2 3 4 4" xfId="8214" xr:uid="{00000000-0005-0000-0000-000060200000}"/>
    <cellStyle name="Comma 58 2 3 4 5" xfId="8215" xr:uid="{00000000-0005-0000-0000-000061200000}"/>
    <cellStyle name="Comma 58 2 3 5" xfId="8216" xr:uid="{00000000-0005-0000-0000-000062200000}"/>
    <cellStyle name="Comma 58 2 3 5 2" xfId="8217" xr:uid="{00000000-0005-0000-0000-000063200000}"/>
    <cellStyle name="Comma 58 2 3 5 3" xfId="8218" xr:uid="{00000000-0005-0000-0000-000064200000}"/>
    <cellStyle name="Comma 58 2 3 5 4" xfId="8219" xr:uid="{00000000-0005-0000-0000-000065200000}"/>
    <cellStyle name="Comma 58 2 3 6" xfId="8220" xr:uid="{00000000-0005-0000-0000-000066200000}"/>
    <cellStyle name="Comma 58 2 3 7" xfId="8221" xr:uid="{00000000-0005-0000-0000-000067200000}"/>
    <cellStyle name="Comma 58 2 3 8" xfId="8222" xr:uid="{00000000-0005-0000-0000-000068200000}"/>
    <cellStyle name="Comma 58 2 4" xfId="8223" xr:uid="{00000000-0005-0000-0000-000069200000}"/>
    <cellStyle name="Comma 58 2 4 2" xfId="8224" xr:uid="{00000000-0005-0000-0000-00006A200000}"/>
    <cellStyle name="Comma 58 2 4 2 2" xfId="8225" xr:uid="{00000000-0005-0000-0000-00006B200000}"/>
    <cellStyle name="Comma 58 2 4 2 2 2" xfId="8226" xr:uid="{00000000-0005-0000-0000-00006C200000}"/>
    <cellStyle name="Comma 58 2 4 2 2 3" xfId="8227" xr:uid="{00000000-0005-0000-0000-00006D200000}"/>
    <cellStyle name="Comma 58 2 4 2 2 4" xfId="8228" xr:uid="{00000000-0005-0000-0000-00006E200000}"/>
    <cellStyle name="Comma 58 2 4 2 3" xfId="8229" xr:uid="{00000000-0005-0000-0000-00006F200000}"/>
    <cellStyle name="Comma 58 2 4 2 4" xfId="8230" xr:uid="{00000000-0005-0000-0000-000070200000}"/>
    <cellStyle name="Comma 58 2 4 2 5" xfId="8231" xr:uid="{00000000-0005-0000-0000-000071200000}"/>
    <cellStyle name="Comma 58 2 4 3" xfId="8232" xr:uid="{00000000-0005-0000-0000-000072200000}"/>
    <cellStyle name="Comma 58 2 4 3 2" xfId="8233" xr:uid="{00000000-0005-0000-0000-000073200000}"/>
    <cellStyle name="Comma 58 2 4 3 3" xfId="8234" xr:uid="{00000000-0005-0000-0000-000074200000}"/>
    <cellStyle name="Comma 58 2 4 3 4" xfId="8235" xr:uid="{00000000-0005-0000-0000-000075200000}"/>
    <cellStyle name="Comma 58 2 4 4" xfId="8236" xr:uid="{00000000-0005-0000-0000-000076200000}"/>
    <cellStyle name="Comma 58 2 4 5" xfId="8237" xr:uid="{00000000-0005-0000-0000-000077200000}"/>
    <cellStyle name="Comma 58 2 4 6" xfId="8238" xr:uid="{00000000-0005-0000-0000-000078200000}"/>
    <cellStyle name="Comma 58 2 5" xfId="8239" xr:uid="{00000000-0005-0000-0000-000079200000}"/>
    <cellStyle name="Comma 58 2 5 2" xfId="8240" xr:uid="{00000000-0005-0000-0000-00007A200000}"/>
    <cellStyle name="Comma 58 2 5 2 2" xfId="8241" xr:uid="{00000000-0005-0000-0000-00007B200000}"/>
    <cellStyle name="Comma 58 2 5 2 2 2" xfId="8242" xr:uid="{00000000-0005-0000-0000-00007C200000}"/>
    <cellStyle name="Comma 58 2 5 2 2 3" xfId="8243" xr:uid="{00000000-0005-0000-0000-00007D200000}"/>
    <cellStyle name="Comma 58 2 5 2 2 4" xfId="8244" xr:uid="{00000000-0005-0000-0000-00007E200000}"/>
    <cellStyle name="Comma 58 2 5 2 3" xfId="8245" xr:uid="{00000000-0005-0000-0000-00007F200000}"/>
    <cellStyle name="Comma 58 2 5 2 4" xfId="8246" xr:uid="{00000000-0005-0000-0000-000080200000}"/>
    <cellStyle name="Comma 58 2 5 2 5" xfId="8247" xr:uid="{00000000-0005-0000-0000-000081200000}"/>
    <cellStyle name="Comma 58 2 5 3" xfId="8248" xr:uid="{00000000-0005-0000-0000-000082200000}"/>
    <cellStyle name="Comma 58 2 5 3 2" xfId="8249" xr:uid="{00000000-0005-0000-0000-000083200000}"/>
    <cellStyle name="Comma 58 2 5 3 3" xfId="8250" xr:uid="{00000000-0005-0000-0000-000084200000}"/>
    <cellStyle name="Comma 58 2 5 3 4" xfId="8251" xr:uid="{00000000-0005-0000-0000-000085200000}"/>
    <cellStyle name="Comma 58 2 5 4" xfId="8252" xr:uid="{00000000-0005-0000-0000-000086200000}"/>
    <cellStyle name="Comma 58 2 5 5" xfId="8253" xr:uid="{00000000-0005-0000-0000-000087200000}"/>
    <cellStyle name="Comma 58 2 5 6" xfId="8254" xr:uid="{00000000-0005-0000-0000-000088200000}"/>
    <cellStyle name="Comma 58 2 6" xfId="8255" xr:uid="{00000000-0005-0000-0000-000089200000}"/>
    <cellStyle name="Comma 58 2 6 2" xfId="8256" xr:uid="{00000000-0005-0000-0000-00008A200000}"/>
    <cellStyle name="Comma 58 2 6 2 2" xfId="8257" xr:uid="{00000000-0005-0000-0000-00008B200000}"/>
    <cellStyle name="Comma 58 2 6 2 3" xfId="8258" xr:uid="{00000000-0005-0000-0000-00008C200000}"/>
    <cellStyle name="Comma 58 2 6 2 4" xfId="8259" xr:uid="{00000000-0005-0000-0000-00008D200000}"/>
    <cellStyle name="Comma 58 2 6 3" xfId="8260" xr:uid="{00000000-0005-0000-0000-00008E200000}"/>
    <cellStyle name="Comma 58 2 6 4" xfId="8261" xr:uid="{00000000-0005-0000-0000-00008F200000}"/>
    <cellStyle name="Comma 58 2 6 5" xfId="8262" xr:uid="{00000000-0005-0000-0000-000090200000}"/>
    <cellStyle name="Comma 58 2 7" xfId="8263" xr:uid="{00000000-0005-0000-0000-000091200000}"/>
    <cellStyle name="Comma 58 2 7 2" xfId="8264" xr:uid="{00000000-0005-0000-0000-000092200000}"/>
    <cellStyle name="Comma 58 2 7 3" xfId="8265" xr:uid="{00000000-0005-0000-0000-000093200000}"/>
    <cellStyle name="Comma 58 2 7 4" xfId="8266" xr:uid="{00000000-0005-0000-0000-000094200000}"/>
    <cellStyle name="Comma 58 2 8" xfId="8267" xr:uid="{00000000-0005-0000-0000-000095200000}"/>
    <cellStyle name="Comma 58 2 9" xfId="8268" xr:uid="{00000000-0005-0000-0000-000096200000}"/>
    <cellStyle name="Comma 58 3" xfId="8269" xr:uid="{00000000-0005-0000-0000-000097200000}"/>
    <cellStyle name="Comma 58 3 10" xfId="8270" xr:uid="{00000000-0005-0000-0000-000098200000}"/>
    <cellStyle name="Comma 58 3 2" xfId="8271" xr:uid="{00000000-0005-0000-0000-000099200000}"/>
    <cellStyle name="Comma 58 3 2 2" xfId="8272" xr:uid="{00000000-0005-0000-0000-00009A200000}"/>
    <cellStyle name="Comma 58 3 2 2 2" xfId="8273" xr:uid="{00000000-0005-0000-0000-00009B200000}"/>
    <cellStyle name="Comma 58 3 2 2 2 2" xfId="8274" xr:uid="{00000000-0005-0000-0000-00009C200000}"/>
    <cellStyle name="Comma 58 3 2 2 2 2 2" xfId="8275" xr:uid="{00000000-0005-0000-0000-00009D200000}"/>
    <cellStyle name="Comma 58 3 2 2 2 2 3" xfId="8276" xr:uid="{00000000-0005-0000-0000-00009E200000}"/>
    <cellStyle name="Comma 58 3 2 2 2 2 4" xfId="8277" xr:uid="{00000000-0005-0000-0000-00009F200000}"/>
    <cellStyle name="Comma 58 3 2 2 2 3" xfId="8278" xr:uid="{00000000-0005-0000-0000-0000A0200000}"/>
    <cellStyle name="Comma 58 3 2 2 2 4" xfId="8279" xr:uid="{00000000-0005-0000-0000-0000A1200000}"/>
    <cellStyle name="Comma 58 3 2 2 2 5" xfId="8280" xr:uid="{00000000-0005-0000-0000-0000A2200000}"/>
    <cellStyle name="Comma 58 3 2 2 3" xfId="8281" xr:uid="{00000000-0005-0000-0000-0000A3200000}"/>
    <cellStyle name="Comma 58 3 2 2 3 2" xfId="8282" xr:uid="{00000000-0005-0000-0000-0000A4200000}"/>
    <cellStyle name="Comma 58 3 2 2 3 3" xfId="8283" xr:uid="{00000000-0005-0000-0000-0000A5200000}"/>
    <cellStyle name="Comma 58 3 2 2 3 4" xfId="8284" xr:uid="{00000000-0005-0000-0000-0000A6200000}"/>
    <cellStyle name="Comma 58 3 2 2 4" xfId="8285" xr:uid="{00000000-0005-0000-0000-0000A7200000}"/>
    <cellStyle name="Comma 58 3 2 2 5" xfId="8286" xr:uid="{00000000-0005-0000-0000-0000A8200000}"/>
    <cellStyle name="Comma 58 3 2 2 6" xfId="8287" xr:uid="{00000000-0005-0000-0000-0000A9200000}"/>
    <cellStyle name="Comma 58 3 2 3" xfId="8288" xr:uid="{00000000-0005-0000-0000-0000AA200000}"/>
    <cellStyle name="Comma 58 3 2 3 2" xfId="8289" xr:uid="{00000000-0005-0000-0000-0000AB200000}"/>
    <cellStyle name="Comma 58 3 2 3 2 2" xfId="8290" xr:uid="{00000000-0005-0000-0000-0000AC200000}"/>
    <cellStyle name="Comma 58 3 2 3 2 2 2" xfId="8291" xr:uid="{00000000-0005-0000-0000-0000AD200000}"/>
    <cellStyle name="Comma 58 3 2 3 2 2 3" xfId="8292" xr:uid="{00000000-0005-0000-0000-0000AE200000}"/>
    <cellStyle name="Comma 58 3 2 3 2 2 4" xfId="8293" xr:uid="{00000000-0005-0000-0000-0000AF200000}"/>
    <cellStyle name="Comma 58 3 2 3 2 3" xfId="8294" xr:uid="{00000000-0005-0000-0000-0000B0200000}"/>
    <cellStyle name="Comma 58 3 2 3 2 4" xfId="8295" xr:uid="{00000000-0005-0000-0000-0000B1200000}"/>
    <cellStyle name="Comma 58 3 2 3 2 5" xfId="8296" xr:uid="{00000000-0005-0000-0000-0000B2200000}"/>
    <cellStyle name="Comma 58 3 2 3 3" xfId="8297" xr:uid="{00000000-0005-0000-0000-0000B3200000}"/>
    <cellStyle name="Comma 58 3 2 3 3 2" xfId="8298" xr:uid="{00000000-0005-0000-0000-0000B4200000}"/>
    <cellStyle name="Comma 58 3 2 3 3 3" xfId="8299" xr:uid="{00000000-0005-0000-0000-0000B5200000}"/>
    <cellStyle name="Comma 58 3 2 3 3 4" xfId="8300" xr:uid="{00000000-0005-0000-0000-0000B6200000}"/>
    <cellStyle name="Comma 58 3 2 3 4" xfId="8301" xr:uid="{00000000-0005-0000-0000-0000B7200000}"/>
    <cellStyle name="Comma 58 3 2 3 5" xfId="8302" xr:uid="{00000000-0005-0000-0000-0000B8200000}"/>
    <cellStyle name="Comma 58 3 2 3 6" xfId="8303" xr:uid="{00000000-0005-0000-0000-0000B9200000}"/>
    <cellStyle name="Comma 58 3 2 4" xfId="8304" xr:uid="{00000000-0005-0000-0000-0000BA200000}"/>
    <cellStyle name="Comma 58 3 2 4 2" xfId="8305" xr:uid="{00000000-0005-0000-0000-0000BB200000}"/>
    <cellStyle name="Comma 58 3 2 4 2 2" xfId="8306" xr:uid="{00000000-0005-0000-0000-0000BC200000}"/>
    <cellStyle name="Comma 58 3 2 4 2 3" xfId="8307" xr:uid="{00000000-0005-0000-0000-0000BD200000}"/>
    <cellStyle name="Comma 58 3 2 4 2 4" xfId="8308" xr:uid="{00000000-0005-0000-0000-0000BE200000}"/>
    <cellStyle name="Comma 58 3 2 4 3" xfId="8309" xr:uid="{00000000-0005-0000-0000-0000BF200000}"/>
    <cellStyle name="Comma 58 3 2 4 4" xfId="8310" xr:uid="{00000000-0005-0000-0000-0000C0200000}"/>
    <cellStyle name="Comma 58 3 2 4 5" xfId="8311" xr:uid="{00000000-0005-0000-0000-0000C1200000}"/>
    <cellStyle name="Comma 58 3 2 5" xfId="8312" xr:uid="{00000000-0005-0000-0000-0000C2200000}"/>
    <cellStyle name="Comma 58 3 2 5 2" xfId="8313" xr:uid="{00000000-0005-0000-0000-0000C3200000}"/>
    <cellStyle name="Comma 58 3 2 5 3" xfId="8314" xr:uid="{00000000-0005-0000-0000-0000C4200000}"/>
    <cellStyle name="Comma 58 3 2 5 4" xfId="8315" xr:uid="{00000000-0005-0000-0000-0000C5200000}"/>
    <cellStyle name="Comma 58 3 2 6" xfId="8316" xr:uid="{00000000-0005-0000-0000-0000C6200000}"/>
    <cellStyle name="Comma 58 3 2 7" xfId="8317" xr:uid="{00000000-0005-0000-0000-0000C7200000}"/>
    <cellStyle name="Comma 58 3 2 8" xfId="8318" xr:uid="{00000000-0005-0000-0000-0000C8200000}"/>
    <cellStyle name="Comma 58 3 3" xfId="8319" xr:uid="{00000000-0005-0000-0000-0000C9200000}"/>
    <cellStyle name="Comma 58 3 3 2" xfId="8320" xr:uid="{00000000-0005-0000-0000-0000CA200000}"/>
    <cellStyle name="Comma 58 3 3 2 2" xfId="8321" xr:uid="{00000000-0005-0000-0000-0000CB200000}"/>
    <cellStyle name="Comma 58 3 3 2 2 2" xfId="8322" xr:uid="{00000000-0005-0000-0000-0000CC200000}"/>
    <cellStyle name="Comma 58 3 3 2 2 2 2" xfId="8323" xr:uid="{00000000-0005-0000-0000-0000CD200000}"/>
    <cellStyle name="Comma 58 3 3 2 2 2 3" xfId="8324" xr:uid="{00000000-0005-0000-0000-0000CE200000}"/>
    <cellStyle name="Comma 58 3 3 2 2 2 4" xfId="8325" xr:uid="{00000000-0005-0000-0000-0000CF200000}"/>
    <cellStyle name="Comma 58 3 3 2 2 3" xfId="8326" xr:uid="{00000000-0005-0000-0000-0000D0200000}"/>
    <cellStyle name="Comma 58 3 3 2 2 4" xfId="8327" xr:uid="{00000000-0005-0000-0000-0000D1200000}"/>
    <cellStyle name="Comma 58 3 3 2 2 5" xfId="8328" xr:uid="{00000000-0005-0000-0000-0000D2200000}"/>
    <cellStyle name="Comma 58 3 3 2 3" xfId="8329" xr:uid="{00000000-0005-0000-0000-0000D3200000}"/>
    <cellStyle name="Comma 58 3 3 2 3 2" xfId="8330" xr:uid="{00000000-0005-0000-0000-0000D4200000}"/>
    <cellStyle name="Comma 58 3 3 2 3 3" xfId="8331" xr:uid="{00000000-0005-0000-0000-0000D5200000}"/>
    <cellStyle name="Comma 58 3 3 2 3 4" xfId="8332" xr:uid="{00000000-0005-0000-0000-0000D6200000}"/>
    <cellStyle name="Comma 58 3 3 2 4" xfId="8333" xr:uid="{00000000-0005-0000-0000-0000D7200000}"/>
    <cellStyle name="Comma 58 3 3 2 5" xfId="8334" xr:uid="{00000000-0005-0000-0000-0000D8200000}"/>
    <cellStyle name="Comma 58 3 3 2 6" xfId="8335" xr:uid="{00000000-0005-0000-0000-0000D9200000}"/>
    <cellStyle name="Comma 58 3 3 3" xfId="8336" xr:uid="{00000000-0005-0000-0000-0000DA200000}"/>
    <cellStyle name="Comma 58 3 3 3 2" xfId="8337" xr:uid="{00000000-0005-0000-0000-0000DB200000}"/>
    <cellStyle name="Comma 58 3 3 3 2 2" xfId="8338" xr:uid="{00000000-0005-0000-0000-0000DC200000}"/>
    <cellStyle name="Comma 58 3 3 3 2 2 2" xfId="8339" xr:uid="{00000000-0005-0000-0000-0000DD200000}"/>
    <cellStyle name="Comma 58 3 3 3 2 2 3" xfId="8340" xr:uid="{00000000-0005-0000-0000-0000DE200000}"/>
    <cellStyle name="Comma 58 3 3 3 2 2 4" xfId="8341" xr:uid="{00000000-0005-0000-0000-0000DF200000}"/>
    <cellStyle name="Comma 58 3 3 3 2 3" xfId="8342" xr:uid="{00000000-0005-0000-0000-0000E0200000}"/>
    <cellStyle name="Comma 58 3 3 3 2 4" xfId="8343" xr:uid="{00000000-0005-0000-0000-0000E1200000}"/>
    <cellStyle name="Comma 58 3 3 3 2 5" xfId="8344" xr:uid="{00000000-0005-0000-0000-0000E2200000}"/>
    <cellStyle name="Comma 58 3 3 3 3" xfId="8345" xr:uid="{00000000-0005-0000-0000-0000E3200000}"/>
    <cellStyle name="Comma 58 3 3 3 3 2" xfId="8346" xr:uid="{00000000-0005-0000-0000-0000E4200000}"/>
    <cellStyle name="Comma 58 3 3 3 3 3" xfId="8347" xr:uid="{00000000-0005-0000-0000-0000E5200000}"/>
    <cellStyle name="Comma 58 3 3 3 3 4" xfId="8348" xr:uid="{00000000-0005-0000-0000-0000E6200000}"/>
    <cellStyle name="Comma 58 3 3 3 4" xfId="8349" xr:uid="{00000000-0005-0000-0000-0000E7200000}"/>
    <cellStyle name="Comma 58 3 3 3 5" xfId="8350" xr:uid="{00000000-0005-0000-0000-0000E8200000}"/>
    <cellStyle name="Comma 58 3 3 3 6" xfId="8351" xr:uid="{00000000-0005-0000-0000-0000E9200000}"/>
    <cellStyle name="Comma 58 3 3 4" xfId="8352" xr:uid="{00000000-0005-0000-0000-0000EA200000}"/>
    <cellStyle name="Comma 58 3 3 4 2" xfId="8353" xr:uid="{00000000-0005-0000-0000-0000EB200000}"/>
    <cellStyle name="Comma 58 3 3 4 2 2" xfId="8354" xr:uid="{00000000-0005-0000-0000-0000EC200000}"/>
    <cellStyle name="Comma 58 3 3 4 2 3" xfId="8355" xr:uid="{00000000-0005-0000-0000-0000ED200000}"/>
    <cellStyle name="Comma 58 3 3 4 2 4" xfId="8356" xr:uid="{00000000-0005-0000-0000-0000EE200000}"/>
    <cellStyle name="Comma 58 3 3 4 3" xfId="8357" xr:uid="{00000000-0005-0000-0000-0000EF200000}"/>
    <cellStyle name="Comma 58 3 3 4 4" xfId="8358" xr:uid="{00000000-0005-0000-0000-0000F0200000}"/>
    <cellStyle name="Comma 58 3 3 4 5" xfId="8359" xr:uid="{00000000-0005-0000-0000-0000F1200000}"/>
    <cellStyle name="Comma 58 3 3 5" xfId="8360" xr:uid="{00000000-0005-0000-0000-0000F2200000}"/>
    <cellStyle name="Comma 58 3 3 5 2" xfId="8361" xr:uid="{00000000-0005-0000-0000-0000F3200000}"/>
    <cellStyle name="Comma 58 3 3 5 3" xfId="8362" xr:uid="{00000000-0005-0000-0000-0000F4200000}"/>
    <cellStyle name="Comma 58 3 3 5 4" xfId="8363" xr:uid="{00000000-0005-0000-0000-0000F5200000}"/>
    <cellStyle name="Comma 58 3 3 6" xfId="8364" xr:uid="{00000000-0005-0000-0000-0000F6200000}"/>
    <cellStyle name="Comma 58 3 3 7" xfId="8365" xr:uid="{00000000-0005-0000-0000-0000F7200000}"/>
    <cellStyle name="Comma 58 3 3 8" xfId="8366" xr:uid="{00000000-0005-0000-0000-0000F8200000}"/>
    <cellStyle name="Comma 58 3 4" xfId="8367" xr:uid="{00000000-0005-0000-0000-0000F9200000}"/>
    <cellStyle name="Comma 58 3 4 2" xfId="8368" xr:uid="{00000000-0005-0000-0000-0000FA200000}"/>
    <cellStyle name="Comma 58 3 4 2 2" xfId="8369" xr:uid="{00000000-0005-0000-0000-0000FB200000}"/>
    <cellStyle name="Comma 58 3 4 2 2 2" xfId="8370" xr:uid="{00000000-0005-0000-0000-0000FC200000}"/>
    <cellStyle name="Comma 58 3 4 2 2 3" xfId="8371" xr:uid="{00000000-0005-0000-0000-0000FD200000}"/>
    <cellStyle name="Comma 58 3 4 2 2 4" xfId="8372" xr:uid="{00000000-0005-0000-0000-0000FE200000}"/>
    <cellStyle name="Comma 58 3 4 2 3" xfId="8373" xr:uid="{00000000-0005-0000-0000-0000FF200000}"/>
    <cellStyle name="Comma 58 3 4 2 4" xfId="8374" xr:uid="{00000000-0005-0000-0000-000000210000}"/>
    <cellStyle name="Comma 58 3 4 2 5" xfId="8375" xr:uid="{00000000-0005-0000-0000-000001210000}"/>
    <cellStyle name="Comma 58 3 4 3" xfId="8376" xr:uid="{00000000-0005-0000-0000-000002210000}"/>
    <cellStyle name="Comma 58 3 4 3 2" xfId="8377" xr:uid="{00000000-0005-0000-0000-000003210000}"/>
    <cellStyle name="Comma 58 3 4 3 3" xfId="8378" xr:uid="{00000000-0005-0000-0000-000004210000}"/>
    <cellStyle name="Comma 58 3 4 3 4" xfId="8379" xr:uid="{00000000-0005-0000-0000-000005210000}"/>
    <cellStyle name="Comma 58 3 4 4" xfId="8380" xr:uid="{00000000-0005-0000-0000-000006210000}"/>
    <cellStyle name="Comma 58 3 4 5" xfId="8381" xr:uid="{00000000-0005-0000-0000-000007210000}"/>
    <cellStyle name="Comma 58 3 4 6" xfId="8382" xr:uid="{00000000-0005-0000-0000-000008210000}"/>
    <cellStyle name="Comma 58 3 5" xfId="8383" xr:uid="{00000000-0005-0000-0000-000009210000}"/>
    <cellStyle name="Comma 58 3 5 2" xfId="8384" xr:uid="{00000000-0005-0000-0000-00000A210000}"/>
    <cellStyle name="Comma 58 3 5 2 2" xfId="8385" xr:uid="{00000000-0005-0000-0000-00000B210000}"/>
    <cellStyle name="Comma 58 3 5 2 2 2" xfId="8386" xr:uid="{00000000-0005-0000-0000-00000C210000}"/>
    <cellStyle name="Comma 58 3 5 2 2 3" xfId="8387" xr:uid="{00000000-0005-0000-0000-00000D210000}"/>
    <cellStyle name="Comma 58 3 5 2 2 4" xfId="8388" xr:uid="{00000000-0005-0000-0000-00000E210000}"/>
    <cellStyle name="Comma 58 3 5 2 3" xfId="8389" xr:uid="{00000000-0005-0000-0000-00000F210000}"/>
    <cellStyle name="Comma 58 3 5 2 4" xfId="8390" xr:uid="{00000000-0005-0000-0000-000010210000}"/>
    <cellStyle name="Comma 58 3 5 2 5" xfId="8391" xr:uid="{00000000-0005-0000-0000-000011210000}"/>
    <cellStyle name="Comma 58 3 5 3" xfId="8392" xr:uid="{00000000-0005-0000-0000-000012210000}"/>
    <cellStyle name="Comma 58 3 5 3 2" xfId="8393" xr:uid="{00000000-0005-0000-0000-000013210000}"/>
    <cellStyle name="Comma 58 3 5 3 3" xfId="8394" xr:uid="{00000000-0005-0000-0000-000014210000}"/>
    <cellStyle name="Comma 58 3 5 3 4" xfId="8395" xr:uid="{00000000-0005-0000-0000-000015210000}"/>
    <cellStyle name="Comma 58 3 5 4" xfId="8396" xr:uid="{00000000-0005-0000-0000-000016210000}"/>
    <cellStyle name="Comma 58 3 5 5" xfId="8397" xr:uid="{00000000-0005-0000-0000-000017210000}"/>
    <cellStyle name="Comma 58 3 5 6" xfId="8398" xr:uid="{00000000-0005-0000-0000-000018210000}"/>
    <cellStyle name="Comma 58 3 6" xfId="8399" xr:uid="{00000000-0005-0000-0000-000019210000}"/>
    <cellStyle name="Comma 58 3 6 2" xfId="8400" xr:uid="{00000000-0005-0000-0000-00001A210000}"/>
    <cellStyle name="Comma 58 3 6 2 2" xfId="8401" xr:uid="{00000000-0005-0000-0000-00001B210000}"/>
    <cellStyle name="Comma 58 3 6 2 3" xfId="8402" xr:uid="{00000000-0005-0000-0000-00001C210000}"/>
    <cellStyle name="Comma 58 3 6 2 4" xfId="8403" xr:uid="{00000000-0005-0000-0000-00001D210000}"/>
    <cellStyle name="Comma 58 3 6 3" xfId="8404" xr:uid="{00000000-0005-0000-0000-00001E210000}"/>
    <cellStyle name="Comma 58 3 6 4" xfId="8405" xr:uid="{00000000-0005-0000-0000-00001F210000}"/>
    <cellStyle name="Comma 58 3 6 5" xfId="8406" xr:uid="{00000000-0005-0000-0000-000020210000}"/>
    <cellStyle name="Comma 58 3 7" xfId="8407" xr:uid="{00000000-0005-0000-0000-000021210000}"/>
    <cellStyle name="Comma 58 3 7 2" xfId="8408" xr:uid="{00000000-0005-0000-0000-000022210000}"/>
    <cellStyle name="Comma 58 3 7 3" xfId="8409" xr:uid="{00000000-0005-0000-0000-000023210000}"/>
    <cellStyle name="Comma 58 3 7 4" xfId="8410" xr:uid="{00000000-0005-0000-0000-000024210000}"/>
    <cellStyle name="Comma 58 3 8" xfId="8411" xr:uid="{00000000-0005-0000-0000-000025210000}"/>
    <cellStyle name="Comma 58 3 9" xfId="8412" xr:uid="{00000000-0005-0000-0000-000026210000}"/>
    <cellStyle name="Comma 58 4" xfId="8413" xr:uid="{00000000-0005-0000-0000-000027210000}"/>
    <cellStyle name="Comma 58 4 2" xfId="8414" xr:uid="{00000000-0005-0000-0000-000028210000}"/>
    <cellStyle name="Comma 58 4 2 2" xfId="8415" xr:uid="{00000000-0005-0000-0000-000029210000}"/>
    <cellStyle name="Comma 58 4 2 2 2" xfId="8416" xr:uid="{00000000-0005-0000-0000-00002A210000}"/>
    <cellStyle name="Comma 58 4 2 2 2 2" xfId="8417" xr:uid="{00000000-0005-0000-0000-00002B210000}"/>
    <cellStyle name="Comma 58 4 2 2 2 3" xfId="8418" xr:uid="{00000000-0005-0000-0000-00002C210000}"/>
    <cellStyle name="Comma 58 4 2 2 2 4" xfId="8419" xr:uid="{00000000-0005-0000-0000-00002D210000}"/>
    <cellStyle name="Comma 58 4 2 2 3" xfId="8420" xr:uid="{00000000-0005-0000-0000-00002E210000}"/>
    <cellStyle name="Comma 58 4 2 2 4" xfId="8421" xr:uid="{00000000-0005-0000-0000-00002F210000}"/>
    <cellStyle name="Comma 58 4 2 2 5" xfId="8422" xr:uid="{00000000-0005-0000-0000-000030210000}"/>
    <cellStyle name="Comma 58 4 2 3" xfId="8423" xr:uid="{00000000-0005-0000-0000-000031210000}"/>
    <cellStyle name="Comma 58 4 2 3 2" xfId="8424" xr:uid="{00000000-0005-0000-0000-000032210000}"/>
    <cellStyle name="Comma 58 4 2 3 3" xfId="8425" xr:uid="{00000000-0005-0000-0000-000033210000}"/>
    <cellStyle name="Comma 58 4 2 3 4" xfId="8426" xr:uid="{00000000-0005-0000-0000-000034210000}"/>
    <cellStyle name="Comma 58 4 2 4" xfId="8427" xr:uid="{00000000-0005-0000-0000-000035210000}"/>
    <cellStyle name="Comma 58 4 2 5" xfId="8428" xr:uid="{00000000-0005-0000-0000-000036210000}"/>
    <cellStyle name="Comma 58 4 2 6" xfId="8429" xr:uid="{00000000-0005-0000-0000-000037210000}"/>
    <cellStyle name="Comma 58 4 3" xfId="8430" xr:uid="{00000000-0005-0000-0000-000038210000}"/>
    <cellStyle name="Comma 58 4 3 2" xfId="8431" xr:uid="{00000000-0005-0000-0000-000039210000}"/>
    <cellStyle name="Comma 58 4 3 2 2" xfId="8432" xr:uid="{00000000-0005-0000-0000-00003A210000}"/>
    <cellStyle name="Comma 58 4 3 2 2 2" xfId="8433" xr:uid="{00000000-0005-0000-0000-00003B210000}"/>
    <cellStyle name="Comma 58 4 3 2 2 3" xfId="8434" xr:uid="{00000000-0005-0000-0000-00003C210000}"/>
    <cellStyle name="Comma 58 4 3 2 2 4" xfId="8435" xr:uid="{00000000-0005-0000-0000-00003D210000}"/>
    <cellStyle name="Comma 58 4 3 2 3" xfId="8436" xr:uid="{00000000-0005-0000-0000-00003E210000}"/>
    <cellStyle name="Comma 58 4 3 2 4" xfId="8437" xr:uid="{00000000-0005-0000-0000-00003F210000}"/>
    <cellStyle name="Comma 58 4 3 2 5" xfId="8438" xr:uid="{00000000-0005-0000-0000-000040210000}"/>
    <cellStyle name="Comma 58 4 3 3" xfId="8439" xr:uid="{00000000-0005-0000-0000-000041210000}"/>
    <cellStyle name="Comma 58 4 3 3 2" xfId="8440" xr:uid="{00000000-0005-0000-0000-000042210000}"/>
    <cellStyle name="Comma 58 4 3 3 3" xfId="8441" xr:uid="{00000000-0005-0000-0000-000043210000}"/>
    <cellStyle name="Comma 58 4 3 3 4" xfId="8442" xr:uid="{00000000-0005-0000-0000-000044210000}"/>
    <cellStyle name="Comma 58 4 3 4" xfId="8443" xr:uid="{00000000-0005-0000-0000-000045210000}"/>
    <cellStyle name="Comma 58 4 3 5" xfId="8444" xr:uid="{00000000-0005-0000-0000-000046210000}"/>
    <cellStyle name="Comma 58 4 3 6" xfId="8445" xr:uid="{00000000-0005-0000-0000-000047210000}"/>
    <cellStyle name="Comma 58 4 4" xfId="8446" xr:uid="{00000000-0005-0000-0000-000048210000}"/>
    <cellStyle name="Comma 58 4 4 2" xfId="8447" xr:uid="{00000000-0005-0000-0000-000049210000}"/>
    <cellStyle name="Comma 58 4 4 2 2" xfId="8448" xr:uid="{00000000-0005-0000-0000-00004A210000}"/>
    <cellStyle name="Comma 58 4 4 2 3" xfId="8449" xr:uid="{00000000-0005-0000-0000-00004B210000}"/>
    <cellStyle name="Comma 58 4 4 2 4" xfId="8450" xr:uid="{00000000-0005-0000-0000-00004C210000}"/>
    <cellStyle name="Comma 58 4 4 3" xfId="8451" xr:uid="{00000000-0005-0000-0000-00004D210000}"/>
    <cellStyle name="Comma 58 4 4 4" xfId="8452" xr:uid="{00000000-0005-0000-0000-00004E210000}"/>
    <cellStyle name="Comma 58 4 4 5" xfId="8453" xr:uid="{00000000-0005-0000-0000-00004F210000}"/>
    <cellStyle name="Comma 58 4 5" xfId="8454" xr:uid="{00000000-0005-0000-0000-000050210000}"/>
    <cellStyle name="Comma 58 4 5 2" xfId="8455" xr:uid="{00000000-0005-0000-0000-000051210000}"/>
    <cellStyle name="Comma 58 4 5 3" xfId="8456" xr:uid="{00000000-0005-0000-0000-000052210000}"/>
    <cellStyle name="Comma 58 4 5 4" xfId="8457" xr:uid="{00000000-0005-0000-0000-000053210000}"/>
    <cellStyle name="Comma 58 4 6" xfId="8458" xr:uid="{00000000-0005-0000-0000-000054210000}"/>
    <cellStyle name="Comma 58 4 7" xfId="8459" xr:uid="{00000000-0005-0000-0000-000055210000}"/>
    <cellStyle name="Comma 58 4 8" xfId="8460" xr:uid="{00000000-0005-0000-0000-000056210000}"/>
    <cellStyle name="Comma 58 5" xfId="8461" xr:uid="{00000000-0005-0000-0000-000057210000}"/>
    <cellStyle name="Comma 58 5 2" xfId="8462" xr:uid="{00000000-0005-0000-0000-000058210000}"/>
    <cellStyle name="Comma 58 5 2 2" xfId="8463" xr:uid="{00000000-0005-0000-0000-000059210000}"/>
    <cellStyle name="Comma 58 5 2 2 2" xfId="8464" xr:uid="{00000000-0005-0000-0000-00005A210000}"/>
    <cellStyle name="Comma 58 5 2 2 2 2" xfId="8465" xr:uid="{00000000-0005-0000-0000-00005B210000}"/>
    <cellStyle name="Comma 58 5 2 2 2 3" xfId="8466" xr:uid="{00000000-0005-0000-0000-00005C210000}"/>
    <cellStyle name="Comma 58 5 2 2 2 4" xfId="8467" xr:uid="{00000000-0005-0000-0000-00005D210000}"/>
    <cellStyle name="Comma 58 5 2 2 3" xfId="8468" xr:uid="{00000000-0005-0000-0000-00005E210000}"/>
    <cellStyle name="Comma 58 5 2 2 4" xfId="8469" xr:uid="{00000000-0005-0000-0000-00005F210000}"/>
    <cellStyle name="Comma 58 5 2 2 5" xfId="8470" xr:uid="{00000000-0005-0000-0000-000060210000}"/>
    <cellStyle name="Comma 58 5 2 3" xfId="8471" xr:uid="{00000000-0005-0000-0000-000061210000}"/>
    <cellStyle name="Comma 58 5 2 3 2" xfId="8472" xr:uid="{00000000-0005-0000-0000-000062210000}"/>
    <cellStyle name="Comma 58 5 2 3 3" xfId="8473" xr:uid="{00000000-0005-0000-0000-000063210000}"/>
    <cellStyle name="Comma 58 5 2 3 4" xfId="8474" xr:uid="{00000000-0005-0000-0000-000064210000}"/>
    <cellStyle name="Comma 58 5 2 4" xfId="8475" xr:uid="{00000000-0005-0000-0000-000065210000}"/>
    <cellStyle name="Comma 58 5 2 5" xfId="8476" xr:uid="{00000000-0005-0000-0000-000066210000}"/>
    <cellStyle name="Comma 58 5 2 6" xfId="8477" xr:uid="{00000000-0005-0000-0000-000067210000}"/>
    <cellStyle name="Comma 58 5 3" xfId="8478" xr:uid="{00000000-0005-0000-0000-000068210000}"/>
    <cellStyle name="Comma 58 5 3 2" xfId="8479" xr:uid="{00000000-0005-0000-0000-000069210000}"/>
    <cellStyle name="Comma 58 5 3 2 2" xfId="8480" xr:uid="{00000000-0005-0000-0000-00006A210000}"/>
    <cellStyle name="Comma 58 5 3 2 2 2" xfId="8481" xr:uid="{00000000-0005-0000-0000-00006B210000}"/>
    <cellStyle name="Comma 58 5 3 2 2 3" xfId="8482" xr:uid="{00000000-0005-0000-0000-00006C210000}"/>
    <cellStyle name="Comma 58 5 3 2 2 4" xfId="8483" xr:uid="{00000000-0005-0000-0000-00006D210000}"/>
    <cellStyle name="Comma 58 5 3 2 3" xfId="8484" xr:uid="{00000000-0005-0000-0000-00006E210000}"/>
    <cellStyle name="Comma 58 5 3 2 4" xfId="8485" xr:uid="{00000000-0005-0000-0000-00006F210000}"/>
    <cellStyle name="Comma 58 5 3 2 5" xfId="8486" xr:uid="{00000000-0005-0000-0000-000070210000}"/>
    <cellStyle name="Comma 58 5 3 3" xfId="8487" xr:uid="{00000000-0005-0000-0000-000071210000}"/>
    <cellStyle name="Comma 58 5 3 3 2" xfId="8488" xr:uid="{00000000-0005-0000-0000-000072210000}"/>
    <cellStyle name="Comma 58 5 3 3 3" xfId="8489" xr:uid="{00000000-0005-0000-0000-000073210000}"/>
    <cellStyle name="Comma 58 5 3 3 4" xfId="8490" xr:uid="{00000000-0005-0000-0000-000074210000}"/>
    <cellStyle name="Comma 58 5 3 4" xfId="8491" xr:uid="{00000000-0005-0000-0000-000075210000}"/>
    <cellStyle name="Comma 58 5 3 5" xfId="8492" xr:uid="{00000000-0005-0000-0000-000076210000}"/>
    <cellStyle name="Comma 58 5 3 6" xfId="8493" xr:uid="{00000000-0005-0000-0000-000077210000}"/>
    <cellStyle name="Comma 58 5 4" xfId="8494" xr:uid="{00000000-0005-0000-0000-000078210000}"/>
    <cellStyle name="Comma 58 5 4 2" xfId="8495" xr:uid="{00000000-0005-0000-0000-000079210000}"/>
    <cellStyle name="Comma 58 5 4 2 2" xfId="8496" xr:uid="{00000000-0005-0000-0000-00007A210000}"/>
    <cellStyle name="Comma 58 5 4 2 3" xfId="8497" xr:uid="{00000000-0005-0000-0000-00007B210000}"/>
    <cellStyle name="Comma 58 5 4 2 4" xfId="8498" xr:uid="{00000000-0005-0000-0000-00007C210000}"/>
    <cellStyle name="Comma 58 5 4 3" xfId="8499" xr:uid="{00000000-0005-0000-0000-00007D210000}"/>
    <cellStyle name="Comma 58 5 4 4" xfId="8500" xr:uid="{00000000-0005-0000-0000-00007E210000}"/>
    <cellStyle name="Comma 58 5 4 5" xfId="8501" xr:uid="{00000000-0005-0000-0000-00007F210000}"/>
    <cellStyle name="Comma 58 5 5" xfId="8502" xr:uid="{00000000-0005-0000-0000-000080210000}"/>
    <cellStyle name="Comma 58 5 5 2" xfId="8503" xr:uid="{00000000-0005-0000-0000-000081210000}"/>
    <cellStyle name="Comma 58 5 5 3" xfId="8504" xr:uid="{00000000-0005-0000-0000-000082210000}"/>
    <cellStyle name="Comma 58 5 5 4" xfId="8505" xr:uid="{00000000-0005-0000-0000-000083210000}"/>
    <cellStyle name="Comma 58 5 6" xfId="8506" xr:uid="{00000000-0005-0000-0000-000084210000}"/>
    <cellStyle name="Comma 58 5 7" xfId="8507" xr:uid="{00000000-0005-0000-0000-000085210000}"/>
    <cellStyle name="Comma 58 5 8" xfId="8508" xr:uid="{00000000-0005-0000-0000-000086210000}"/>
    <cellStyle name="Comma 58 6" xfId="8509" xr:uid="{00000000-0005-0000-0000-000087210000}"/>
    <cellStyle name="Comma 58 6 2" xfId="8510" xr:uid="{00000000-0005-0000-0000-000088210000}"/>
    <cellStyle name="Comma 58 6 2 2" xfId="8511" xr:uid="{00000000-0005-0000-0000-000089210000}"/>
    <cellStyle name="Comma 58 6 2 2 2" xfId="8512" xr:uid="{00000000-0005-0000-0000-00008A210000}"/>
    <cellStyle name="Comma 58 6 2 2 3" xfId="8513" xr:uid="{00000000-0005-0000-0000-00008B210000}"/>
    <cellStyle name="Comma 58 6 2 2 4" xfId="8514" xr:uid="{00000000-0005-0000-0000-00008C210000}"/>
    <cellStyle name="Comma 58 6 2 3" xfId="8515" xr:uid="{00000000-0005-0000-0000-00008D210000}"/>
    <cellStyle name="Comma 58 6 2 4" xfId="8516" xr:uid="{00000000-0005-0000-0000-00008E210000}"/>
    <cellStyle name="Comma 58 6 2 5" xfId="8517" xr:uid="{00000000-0005-0000-0000-00008F210000}"/>
    <cellStyle name="Comma 58 6 3" xfId="8518" xr:uid="{00000000-0005-0000-0000-000090210000}"/>
    <cellStyle name="Comma 58 6 3 2" xfId="8519" xr:uid="{00000000-0005-0000-0000-000091210000}"/>
    <cellStyle name="Comma 58 6 3 3" xfId="8520" xr:uid="{00000000-0005-0000-0000-000092210000}"/>
    <cellStyle name="Comma 58 6 3 4" xfId="8521" xr:uid="{00000000-0005-0000-0000-000093210000}"/>
    <cellStyle name="Comma 58 6 4" xfId="8522" xr:uid="{00000000-0005-0000-0000-000094210000}"/>
    <cellStyle name="Comma 58 6 5" xfId="8523" xr:uid="{00000000-0005-0000-0000-000095210000}"/>
    <cellStyle name="Comma 58 6 6" xfId="8524" xr:uid="{00000000-0005-0000-0000-000096210000}"/>
    <cellStyle name="Comma 58 7" xfId="8525" xr:uid="{00000000-0005-0000-0000-000097210000}"/>
    <cellStyle name="Comma 58 7 2" xfId="8526" xr:uid="{00000000-0005-0000-0000-000098210000}"/>
    <cellStyle name="Comma 58 7 2 2" xfId="8527" xr:uid="{00000000-0005-0000-0000-000099210000}"/>
    <cellStyle name="Comma 58 7 2 2 2" xfId="8528" xr:uid="{00000000-0005-0000-0000-00009A210000}"/>
    <cellStyle name="Comma 58 7 2 2 3" xfId="8529" xr:uid="{00000000-0005-0000-0000-00009B210000}"/>
    <cellStyle name="Comma 58 7 2 2 4" xfId="8530" xr:uid="{00000000-0005-0000-0000-00009C210000}"/>
    <cellStyle name="Comma 58 7 2 3" xfId="8531" xr:uid="{00000000-0005-0000-0000-00009D210000}"/>
    <cellStyle name="Comma 58 7 2 4" xfId="8532" xr:uid="{00000000-0005-0000-0000-00009E210000}"/>
    <cellStyle name="Comma 58 7 2 5" xfId="8533" xr:uid="{00000000-0005-0000-0000-00009F210000}"/>
    <cellStyle name="Comma 58 7 3" xfId="8534" xr:uid="{00000000-0005-0000-0000-0000A0210000}"/>
    <cellStyle name="Comma 58 7 3 2" xfId="8535" xr:uid="{00000000-0005-0000-0000-0000A1210000}"/>
    <cellStyle name="Comma 58 7 3 3" xfId="8536" xr:uid="{00000000-0005-0000-0000-0000A2210000}"/>
    <cellStyle name="Comma 58 7 3 4" xfId="8537" xr:uid="{00000000-0005-0000-0000-0000A3210000}"/>
    <cellStyle name="Comma 58 7 4" xfId="8538" xr:uid="{00000000-0005-0000-0000-0000A4210000}"/>
    <cellStyle name="Comma 58 7 5" xfId="8539" xr:uid="{00000000-0005-0000-0000-0000A5210000}"/>
    <cellStyle name="Comma 58 7 6" xfId="8540" xr:uid="{00000000-0005-0000-0000-0000A6210000}"/>
    <cellStyle name="Comma 58 8" xfId="8541" xr:uid="{00000000-0005-0000-0000-0000A7210000}"/>
    <cellStyle name="Comma 58 8 2" xfId="8542" xr:uid="{00000000-0005-0000-0000-0000A8210000}"/>
    <cellStyle name="Comma 58 8 2 2" xfId="8543" xr:uid="{00000000-0005-0000-0000-0000A9210000}"/>
    <cellStyle name="Comma 58 8 2 3" xfId="8544" xr:uid="{00000000-0005-0000-0000-0000AA210000}"/>
    <cellStyle name="Comma 58 8 2 4" xfId="8545" xr:uid="{00000000-0005-0000-0000-0000AB210000}"/>
    <cellStyle name="Comma 58 8 3" xfId="8546" xr:uid="{00000000-0005-0000-0000-0000AC210000}"/>
    <cellStyle name="Comma 58 8 4" xfId="8547" xr:uid="{00000000-0005-0000-0000-0000AD210000}"/>
    <cellStyle name="Comma 58 8 5" xfId="8548" xr:uid="{00000000-0005-0000-0000-0000AE210000}"/>
    <cellStyle name="Comma 58 9" xfId="8549" xr:uid="{00000000-0005-0000-0000-0000AF210000}"/>
    <cellStyle name="Comma 58 9 2" xfId="8550" xr:uid="{00000000-0005-0000-0000-0000B0210000}"/>
    <cellStyle name="Comma 58 9 3" xfId="8551" xr:uid="{00000000-0005-0000-0000-0000B1210000}"/>
    <cellStyle name="Comma 58 9 4" xfId="8552" xr:uid="{00000000-0005-0000-0000-0000B2210000}"/>
    <cellStyle name="Comma 59" xfId="8553" xr:uid="{00000000-0005-0000-0000-0000B3210000}"/>
    <cellStyle name="Comma 59 2" xfId="8554" xr:uid="{00000000-0005-0000-0000-0000B4210000}"/>
    <cellStyle name="Comma 6" xfId="8555" xr:uid="{00000000-0005-0000-0000-0000B5210000}"/>
    <cellStyle name="Comma 6 10" xfId="28967" xr:uid="{FB7AFC99-C931-4E5B-B2E7-D194E3808D97}"/>
    <cellStyle name="Comma 6 2" xfId="8556" xr:uid="{00000000-0005-0000-0000-0000B6210000}"/>
    <cellStyle name="Comma 6 2 2" xfId="8557" xr:uid="{00000000-0005-0000-0000-0000B7210000}"/>
    <cellStyle name="Comma 6 2 2 2" xfId="8558" xr:uid="{00000000-0005-0000-0000-0000B8210000}"/>
    <cellStyle name="Comma 6 2 2 2 2" xfId="28970" xr:uid="{435AEC6A-6BA3-40BE-AD98-F60A1AC25ECA}"/>
    <cellStyle name="Comma 6 2 2 3" xfId="28969" xr:uid="{103BA1FC-8322-4087-AE20-F7399525D2C6}"/>
    <cellStyle name="Comma 6 2 3" xfId="8559" xr:uid="{00000000-0005-0000-0000-0000B9210000}"/>
    <cellStyle name="Comma 6 2 3 2" xfId="28971" xr:uid="{0C1ACCB4-C861-4D49-9212-E77240E523B3}"/>
    <cellStyle name="Comma 6 2 4" xfId="8560" xr:uid="{00000000-0005-0000-0000-0000BA210000}"/>
    <cellStyle name="Comma 6 2 4 2" xfId="28972" xr:uid="{087178ED-1344-4737-B3D3-749FC878C2CD}"/>
    <cellStyle name="Comma 6 2 5" xfId="28968" xr:uid="{8980B2D3-D05E-4FAB-A7AE-571AE8DA986D}"/>
    <cellStyle name="Comma 6 3" xfId="8561" xr:uid="{00000000-0005-0000-0000-0000BB210000}"/>
    <cellStyle name="Comma 6 3 2" xfId="8562" xr:uid="{00000000-0005-0000-0000-0000BC210000}"/>
    <cellStyle name="Comma 6 3 2 2" xfId="28975" xr:uid="{ED837797-1C91-4B1F-B82A-12747E982C0C}"/>
    <cellStyle name="Comma 6 3 2 3" xfId="28974" xr:uid="{ACAC6848-69F7-49A8-B0D3-A465CCB0A0A4}"/>
    <cellStyle name="Comma 6 3 3" xfId="8563" xr:uid="{00000000-0005-0000-0000-0000BD210000}"/>
    <cellStyle name="Comma 6 3 3 2" xfId="28976" xr:uid="{6C9333CF-6670-44B3-9B09-B924420B4414}"/>
    <cellStyle name="Comma 6 3 4" xfId="28977" xr:uid="{F2DC2742-82F9-4DCA-ABDD-AADEDF352043}"/>
    <cellStyle name="Comma 6 3 5" xfId="28973" xr:uid="{A8729DDB-7D7C-4D82-80DD-24F8DAACF10D}"/>
    <cellStyle name="Comma 6 4" xfId="8564" xr:uid="{00000000-0005-0000-0000-0000BE210000}"/>
    <cellStyle name="Comma 6 4 2" xfId="8565" xr:uid="{00000000-0005-0000-0000-0000BF210000}"/>
    <cellStyle name="Comma 6 4 2 2" xfId="28979" xr:uid="{B2400F92-2994-4875-A22C-FC2AD3E987C5}"/>
    <cellStyle name="Comma 6 4 3" xfId="28980" xr:uid="{7A0A3CBD-254D-44A0-8F58-3DCB6E983A64}"/>
    <cellStyle name="Comma 6 4 4" xfId="28978" xr:uid="{9A0ADC5E-7AFC-4FBC-9AAE-70E1764E52B4}"/>
    <cellStyle name="Comma 6 5" xfId="8566" xr:uid="{00000000-0005-0000-0000-0000C0210000}"/>
    <cellStyle name="Comma 6 5 2" xfId="28981" xr:uid="{349C420D-75C7-41DB-B1E6-6B37ACB14C4E}"/>
    <cellStyle name="Comma 6 6" xfId="28982" xr:uid="{05A108FF-8463-4197-B170-BFA4ED40A18A}"/>
    <cellStyle name="Comma 6 7" xfId="28983" xr:uid="{61EEF328-DCC2-4B71-B523-177FF09E5B1B}"/>
    <cellStyle name="Comma 6 8" xfId="28984" xr:uid="{EED0CA71-880B-4D8E-BD69-A88EC643E171}"/>
    <cellStyle name="Comma 6 9" xfId="28985" xr:uid="{1039783D-3BE4-4C66-9BF7-4FA0C0B4E540}"/>
    <cellStyle name="Comma 6_CONFIGURATION" xfId="28986" xr:uid="{CE80FE2D-AE1A-4C1B-B668-1B48CCD7D5AB}"/>
    <cellStyle name="Comma 60" xfId="8567" xr:uid="{00000000-0005-0000-0000-0000C1210000}"/>
    <cellStyle name="Comma 60 2" xfId="8568" xr:uid="{00000000-0005-0000-0000-0000C2210000}"/>
    <cellStyle name="Comma 61" xfId="8569" xr:uid="{00000000-0005-0000-0000-0000C3210000}"/>
    <cellStyle name="Comma 61 2" xfId="8570" xr:uid="{00000000-0005-0000-0000-0000C4210000}"/>
    <cellStyle name="Comma 62" xfId="8571" xr:uid="{00000000-0005-0000-0000-0000C5210000}"/>
    <cellStyle name="Comma 62 2" xfId="8572" xr:uid="{00000000-0005-0000-0000-0000C6210000}"/>
    <cellStyle name="Comma 63" xfId="8573" xr:uid="{00000000-0005-0000-0000-0000C7210000}"/>
    <cellStyle name="Comma 63 2" xfId="8574" xr:uid="{00000000-0005-0000-0000-0000C8210000}"/>
    <cellStyle name="Comma 64" xfId="8575" xr:uid="{00000000-0005-0000-0000-0000C9210000}"/>
    <cellStyle name="Comma 64 2" xfId="8576" xr:uid="{00000000-0005-0000-0000-0000CA210000}"/>
    <cellStyle name="Comma 65" xfId="8577" xr:uid="{00000000-0005-0000-0000-0000CB210000}"/>
    <cellStyle name="Comma 65 2" xfId="8578" xr:uid="{00000000-0005-0000-0000-0000CC210000}"/>
    <cellStyle name="Comma 66" xfId="8579" xr:uid="{00000000-0005-0000-0000-0000CD210000}"/>
    <cellStyle name="Comma 66 2" xfId="8580" xr:uid="{00000000-0005-0000-0000-0000CE210000}"/>
    <cellStyle name="Comma 67" xfId="8581" xr:uid="{00000000-0005-0000-0000-0000CF210000}"/>
    <cellStyle name="Comma 67 2" xfId="8582" xr:uid="{00000000-0005-0000-0000-0000D0210000}"/>
    <cellStyle name="Comma 68" xfId="8583" xr:uid="{00000000-0005-0000-0000-0000D1210000}"/>
    <cellStyle name="Comma 68 10" xfId="8584" xr:uid="{00000000-0005-0000-0000-0000D2210000}"/>
    <cellStyle name="Comma 68 11" xfId="8585" xr:uid="{00000000-0005-0000-0000-0000D3210000}"/>
    <cellStyle name="Comma 68 12" xfId="8586" xr:uid="{00000000-0005-0000-0000-0000D4210000}"/>
    <cellStyle name="Comma 68 2" xfId="8587" xr:uid="{00000000-0005-0000-0000-0000D5210000}"/>
    <cellStyle name="Comma 68 2 10" xfId="8588" xr:uid="{00000000-0005-0000-0000-0000D6210000}"/>
    <cellStyle name="Comma 68 2 2" xfId="8589" xr:uid="{00000000-0005-0000-0000-0000D7210000}"/>
    <cellStyle name="Comma 68 2 2 2" xfId="8590" xr:uid="{00000000-0005-0000-0000-0000D8210000}"/>
    <cellStyle name="Comma 68 2 2 2 2" xfId="8591" xr:uid="{00000000-0005-0000-0000-0000D9210000}"/>
    <cellStyle name="Comma 68 2 2 2 2 2" xfId="8592" xr:uid="{00000000-0005-0000-0000-0000DA210000}"/>
    <cellStyle name="Comma 68 2 2 2 2 2 2" xfId="8593" xr:uid="{00000000-0005-0000-0000-0000DB210000}"/>
    <cellStyle name="Comma 68 2 2 2 2 2 3" xfId="8594" xr:uid="{00000000-0005-0000-0000-0000DC210000}"/>
    <cellStyle name="Comma 68 2 2 2 2 2 4" xfId="8595" xr:uid="{00000000-0005-0000-0000-0000DD210000}"/>
    <cellStyle name="Comma 68 2 2 2 2 3" xfId="8596" xr:uid="{00000000-0005-0000-0000-0000DE210000}"/>
    <cellStyle name="Comma 68 2 2 2 2 4" xfId="8597" xr:uid="{00000000-0005-0000-0000-0000DF210000}"/>
    <cellStyle name="Comma 68 2 2 2 2 5" xfId="8598" xr:uid="{00000000-0005-0000-0000-0000E0210000}"/>
    <cellStyle name="Comma 68 2 2 2 3" xfId="8599" xr:uid="{00000000-0005-0000-0000-0000E1210000}"/>
    <cellStyle name="Comma 68 2 2 2 3 2" xfId="8600" xr:uid="{00000000-0005-0000-0000-0000E2210000}"/>
    <cellStyle name="Comma 68 2 2 2 3 3" xfId="8601" xr:uid="{00000000-0005-0000-0000-0000E3210000}"/>
    <cellStyle name="Comma 68 2 2 2 3 4" xfId="8602" xr:uid="{00000000-0005-0000-0000-0000E4210000}"/>
    <cellStyle name="Comma 68 2 2 2 4" xfId="8603" xr:uid="{00000000-0005-0000-0000-0000E5210000}"/>
    <cellStyle name="Comma 68 2 2 2 5" xfId="8604" xr:uid="{00000000-0005-0000-0000-0000E6210000}"/>
    <cellStyle name="Comma 68 2 2 2 6" xfId="8605" xr:uid="{00000000-0005-0000-0000-0000E7210000}"/>
    <cellStyle name="Comma 68 2 2 3" xfId="8606" xr:uid="{00000000-0005-0000-0000-0000E8210000}"/>
    <cellStyle name="Comma 68 2 2 3 2" xfId="8607" xr:uid="{00000000-0005-0000-0000-0000E9210000}"/>
    <cellStyle name="Comma 68 2 2 3 2 2" xfId="8608" xr:uid="{00000000-0005-0000-0000-0000EA210000}"/>
    <cellStyle name="Comma 68 2 2 3 2 2 2" xfId="8609" xr:uid="{00000000-0005-0000-0000-0000EB210000}"/>
    <cellStyle name="Comma 68 2 2 3 2 2 3" xfId="8610" xr:uid="{00000000-0005-0000-0000-0000EC210000}"/>
    <cellStyle name="Comma 68 2 2 3 2 2 4" xfId="8611" xr:uid="{00000000-0005-0000-0000-0000ED210000}"/>
    <cellStyle name="Comma 68 2 2 3 2 3" xfId="8612" xr:uid="{00000000-0005-0000-0000-0000EE210000}"/>
    <cellStyle name="Comma 68 2 2 3 2 4" xfId="8613" xr:uid="{00000000-0005-0000-0000-0000EF210000}"/>
    <cellStyle name="Comma 68 2 2 3 2 5" xfId="8614" xr:uid="{00000000-0005-0000-0000-0000F0210000}"/>
    <cellStyle name="Comma 68 2 2 3 3" xfId="8615" xr:uid="{00000000-0005-0000-0000-0000F1210000}"/>
    <cellStyle name="Comma 68 2 2 3 3 2" xfId="8616" xr:uid="{00000000-0005-0000-0000-0000F2210000}"/>
    <cellStyle name="Comma 68 2 2 3 3 3" xfId="8617" xr:uid="{00000000-0005-0000-0000-0000F3210000}"/>
    <cellStyle name="Comma 68 2 2 3 3 4" xfId="8618" xr:uid="{00000000-0005-0000-0000-0000F4210000}"/>
    <cellStyle name="Comma 68 2 2 3 4" xfId="8619" xr:uid="{00000000-0005-0000-0000-0000F5210000}"/>
    <cellStyle name="Comma 68 2 2 3 5" xfId="8620" xr:uid="{00000000-0005-0000-0000-0000F6210000}"/>
    <cellStyle name="Comma 68 2 2 3 6" xfId="8621" xr:uid="{00000000-0005-0000-0000-0000F7210000}"/>
    <cellStyle name="Comma 68 2 2 4" xfId="8622" xr:uid="{00000000-0005-0000-0000-0000F8210000}"/>
    <cellStyle name="Comma 68 2 2 4 2" xfId="8623" xr:uid="{00000000-0005-0000-0000-0000F9210000}"/>
    <cellStyle name="Comma 68 2 2 4 2 2" xfId="8624" xr:uid="{00000000-0005-0000-0000-0000FA210000}"/>
    <cellStyle name="Comma 68 2 2 4 2 3" xfId="8625" xr:uid="{00000000-0005-0000-0000-0000FB210000}"/>
    <cellStyle name="Comma 68 2 2 4 2 4" xfId="8626" xr:uid="{00000000-0005-0000-0000-0000FC210000}"/>
    <cellStyle name="Comma 68 2 2 4 3" xfId="8627" xr:uid="{00000000-0005-0000-0000-0000FD210000}"/>
    <cellStyle name="Comma 68 2 2 4 4" xfId="8628" xr:uid="{00000000-0005-0000-0000-0000FE210000}"/>
    <cellStyle name="Comma 68 2 2 4 5" xfId="8629" xr:uid="{00000000-0005-0000-0000-0000FF210000}"/>
    <cellStyle name="Comma 68 2 2 5" xfId="8630" xr:uid="{00000000-0005-0000-0000-000000220000}"/>
    <cellStyle name="Comma 68 2 2 5 2" xfId="8631" xr:uid="{00000000-0005-0000-0000-000001220000}"/>
    <cellStyle name="Comma 68 2 2 5 3" xfId="8632" xr:uid="{00000000-0005-0000-0000-000002220000}"/>
    <cellStyle name="Comma 68 2 2 5 4" xfId="8633" xr:uid="{00000000-0005-0000-0000-000003220000}"/>
    <cellStyle name="Comma 68 2 2 6" xfId="8634" xr:uid="{00000000-0005-0000-0000-000004220000}"/>
    <cellStyle name="Comma 68 2 2 7" xfId="8635" xr:uid="{00000000-0005-0000-0000-000005220000}"/>
    <cellStyle name="Comma 68 2 2 8" xfId="8636" xr:uid="{00000000-0005-0000-0000-000006220000}"/>
    <cellStyle name="Comma 68 2 3" xfId="8637" xr:uid="{00000000-0005-0000-0000-000007220000}"/>
    <cellStyle name="Comma 68 2 3 2" xfId="8638" xr:uid="{00000000-0005-0000-0000-000008220000}"/>
    <cellStyle name="Comma 68 2 3 2 2" xfId="8639" xr:uid="{00000000-0005-0000-0000-000009220000}"/>
    <cellStyle name="Comma 68 2 3 2 2 2" xfId="8640" xr:uid="{00000000-0005-0000-0000-00000A220000}"/>
    <cellStyle name="Comma 68 2 3 2 2 2 2" xfId="8641" xr:uid="{00000000-0005-0000-0000-00000B220000}"/>
    <cellStyle name="Comma 68 2 3 2 2 2 3" xfId="8642" xr:uid="{00000000-0005-0000-0000-00000C220000}"/>
    <cellStyle name="Comma 68 2 3 2 2 2 4" xfId="8643" xr:uid="{00000000-0005-0000-0000-00000D220000}"/>
    <cellStyle name="Comma 68 2 3 2 2 3" xfId="8644" xr:uid="{00000000-0005-0000-0000-00000E220000}"/>
    <cellStyle name="Comma 68 2 3 2 2 4" xfId="8645" xr:uid="{00000000-0005-0000-0000-00000F220000}"/>
    <cellStyle name="Comma 68 2 3 2 2 5" xfId="8646" xr:uid="{00000000-0005-0000-0000-000010220000}"/>
    <cellStyle name="Comma 68 2 3 2 3" xfId="8647" xr:uid="{00000000-0005-0000-0000-000011220000}"/>
    <cellStyle name="Comma 68 2 3 2 3 2" xfId="8648" xr:uid="{00000000-0005-0000-0000-000012220000}"/>
    <cellStyle name="Comma 68 2 3 2 3 3" xfId="8649" xr:uid="{00000000-0005-0000-0000-000013220000}"/>
    <cellStyle name="Comma 68 2 3 2 3 4" xfId="8650" xr:uid="{00000000-0005-0000-0000-000014220000}"/>
    <cellStyle name="Comma 68 2 3 2 4" xfId="8651" xr:uid="{00000000-0005-0000-0000-000015220000}"/>
    <cellStyle name="Comma 68 2 3 2 5" xfId="8652" xr:uid="{00000000-0005-0000-0000-000016220000}"/>
    <cellStyle name="Comma 68 2 3 2 6" xfId="8653" xr:uid="{00000000-0005-0000-0000-000017220000}"/>
    <cellStyle name="Comma 68 2 3 3" xfId="8654" xr:uid="{00000000-0005-0000-0000-000018220000}"/>
    <cellStyle name="Comma 68 2 3 3 2" xfId="8655" xr:uid="{00000000-0005-0000-0000-000019220000}"/>
    <cellStyle name="Comma 68 2 3 3 2 2" xfId="8656" xr:uid="{00000000-0005-0000-0000-00001A220000}"/>
    <cellStyle name="Comma 68 2 3 3 2 2 2" xfId="8657" xr:uid="{00000000-0005-0000-0000-00001B220000}"/>
    <cellStyle name="Comma 68 2 3 3 2 2 3" xfId="8658" xr:uid="{00000000-0005-0000-0000-00001C220000}"/>
    <cellStyle name="Comma 68 2 3 3 2 2 4" xfId="8659" xr:uid="{00000000-0005-0000-0000-00001D220000}"/>
    <cellStyle name="Comma 68 2 3 3 2 3" xfId="8660" xr:uid="{00000000-0005-0000-0000-00001E220000}"/>
    <cellStyle name="Comma 68 2 3 3 2 4" xfId="8661" xr:uid="{00000000-0005-0000-0000-00001F220000}"/>
    <cellStyle name="Comma 68 2 3 3 2 5" xfId="8662" xr:uid="{00000000-0005-0000-0000-000020220000}"/>
    <cellStyle name="Comma 68 2 3 3 3" xfId="8663" xr:uid="{00000000-0005-0000-0000-000021220000}"/>
    <cellStyle name="Comma 68 2 3 3 3 2" xfId="8664" xr:uid="{00000000-0005-0000-0000-000022220000}"/>
    <cellStyle name="Comma 68 2 3 3 3 3" xfId="8665" xr:uid="{00000000-0005-0000-0000-000023220000}"/>
    <cellStyle name="Comma 68 2 3 3 3 4" xfId="8666" xr:uid="{00000000-0005-0000-0000-000024220000}"/>
    <cellStyle name="Comma 68 2 3 3 4" xfId="8667" xr:uid="{00000000-0005-0000-0000-000025220000}"/>
    <cellStyle name="Comma 68 2 3 3 5" xfId="8668" xr:uid="{00000000-0005-0000-0000-000026220000}"/>
    <cellStyle name="Comma 68 2 3 3 6" xfId="8669" xr:uid="{00000000-0005-0000-0000-000027220000}"/>
    <cellStyle name="Comma 68 2 3 4" xfId="8670" xr:uid="{00000000-0005-0000-0000-000028220000}"/>
    <cellStyle name="Comma 68 2 3 4 2" xfId="8671" xr:uid="{00000000-0005-0000-0000-000029220000}"/>
    <cellStyle name="Comma 68 2 3 4 2 2" xfId="8672" xr:uid="{00000000-0005-0000-0000-00002A220000}"/>
    <cellStyle name="Comma 68 2 3 4 2 3" xfId="8673" xr:uid="{00000000-0005-0000-0000-00002B220000}"/>
    <cellStyle name="Comma 68 2 3 4 2 4" xfId="8674" xr:uid="{00000000-0005-0000-0000-00002C220000}"/>
    <cellStyle name="Comma 68 2 3 4 3" xfId="8675" xr:uid="{00000000-0005-0000-0000-00002D220000}"/>
    <cellStyle name="Comma 68 2 3 4 4" xfId="8676" xr:uid="{00000000-0005-0000-0000-00002E220000}"/>
    <cellStyle name="Comma 68 2 3 4 5" xfId="8677" xr:uid="{00000000-0005-0000-0000-00002F220000}"/>
    <cellStyle name="Comma 68 2 3 5" xfId="8678" xr:uid="{00000000-0005-0000-0000-000030220000}"/>
    <cellStyle name="Comma 68 2 3 5 2" xfId="8679" xr:uid="{00000000-0005-0000-0000-000031220000}"/>
    <cellStyle name="Comma 68 2 3 5 3" xfId="8680" xr:uid="{00000000-0005-0000-0000-000032220000}"/>
    <cellStyle name="Comma 68 2 3 5 4" xfId="8681" xr:uid="{00000000-0005-0000-0000-000033220000}"/>
    <cellStyle name="Comma 68 2 3 6" xfId="8682" xr:uid="{00000000-0005-0000-0000-000034220000}"/>
    <cellStyle name="Comma 68 2 3 7" xfId="8683" xr:uid="{00000000-0005-0000-0000-000035220000}"/>
    <cellStyle name="Comma 68 2 3 8" xfId="8684" xr:uid="{00000000-0005-0000-0000-000036220000}"/>
    <cellStyle name="Comma 68 2 4" xfId="8685" xr:uid="{00000000-0005-0000-0000-000037220000}"/>
    <cellStyle name="Comma 68 2 4 2" xfId="8686" xr:uid="{00000000-0005-0000-0000-000038220000}"/>
    <cellStyle name="Comma 68 2 4 2 2" xfId="8687" xr:uid="{00000000-0005-0000-0000-000039220000}"/>
    <cellStyle name="Comma 68 2 4 2 2 2" xfId="8688" xr:uid="{00000000-0005-0000-0000-00003A220000}"/>
    <cellStyle name="Comma 68 2 4 2 2 3" xfId="8689" xr:uid="{00000000-0005-0000-0000-00003B220000}"/>
    <cellStyle name="Comma 68 2 4 2 2 4" xfId="8690" xr:uid="{00000000-0005-0000-0000-00003C220000}"/>
    <cellStyle name="Comma 68 2 4 2 3" xfId="8691" xr:uid="{00000000-0005-0000-0000-00003D220000}"/>
    <cellStyle name="Comma 68 2 4 2 4" xfId="8692" xr:uid="{00000000-0005-0000-0000-00003E220000}"/>
    <cellStyle name="Comma 68 2 4 2 5" xfId="8693" xr:uid="{00000000-0005-0000-0000-00003F220000}"/>
    <cellStyle name="Comma 68 2 4 3" xfId="8694" xr:uid="{00000000-0005-0000-0000-000040220000}"/>
    <cellStyle name="Comma 68 2 4 3 2" xfId="8695" xr:uid="{00000000-0005-0000-0000-000041220000}"/>
    <cellStyle name="Comma 68 2 4 3 3" xfId="8696" xr:uid="{00000000-0005-0000-0000-000042220000}"/>
    <cellStyle name="Comma 68 2 4 3 4" xfId="8697" xr:uid="{00000000-0005-0000-0000-000043220000}"/>
    <cellStyle name="Comma 68 2 4 4" xfId="8698" xr:uid="{00000000-0005-0000-0000-000044220000}"/>
    <cellStyle name="Comma 68 2 4 5" xfId="8699" xr:uid="{00000000-0005-0000-0000-000045220000}"/>
    <cellStyle name="Comma 68 2 4 6" xfId="8700" xr:uid="{00000000-0005-0000-0000-000046220000}"/>
    <cellStyle name="Comma 68 2 5" xfId="8701" xr:uid="{00000000-0005-0000-0000-000047220000}"/>
    <cellStyle name="Comma 68 2 5 2" xfId="8702" xr:uid="{00000000-0005-0000-0000-000048220000}"/>
    <cellStyle name="Comma 68 2 5 2 2" xfId="8703" xr:uid="{00000000-0005-0000-0000-000049220000}"/>
    <cellStyle name="Comma 68 2 5 2 2 2" xfId="8704" xr:uid="{00000000-0005-0000-0000-00004A220000}"/>
    <cellStyle name="Comma 68 2 5 2 2 3" xfId="8705" xr:uid="{00000000-0005-0000-0000-00004B220000}"/>
    <cellStyle name="Comma 68 2 5 2 2 4" xfId="8706" xr:uid="{00000000-0005-0000-0000-00004C220000}"/>
    <cellStyle name="Comma 68 2 5 2 3" xfId="8707" xr:uid="{00000000-0005-0000-0000-00004D220000}"/>
    <cellStyle name="Comma 68 2 5 2 4" xfId="8708" xr:uid="{00000000-0005-0000-0000-00004E220000}"/>
    <cellStyle name="Comma 68 2 5 2 5" xfId="8709" xr:uid="{00000000-0005-0000-0000-00004F220000}"/>
    <cellStyle name="Comma 68 2 5 3" xfId="8710" xr:uid="{00000000-0005-0000-0000-000050220000}"/>
    <cellStyle name="Comma 68 2 5 3 2" xfId="8711" xr:uid="{00000000-0005-0000-0000-000051220000}"/>
    <cellStyle name="Comma 68 2 5 3 3" xfId="8712" xr:uid="{00000000-0005-0000-0000-000052220000}"/>
    <cellStyle name="Comma 68 2 5 3 4" xfId="8713" xr:uid="{00000000-0005-0000-0000-000053220000}"/>
    <cellStyle name="Comma 68 2 5 4" xfId="8714" xr:uid="{00000000-0005-0000-0000-000054220000}"/>
    <cellStyle name="Comma 68 2 5 5" xfId="8715" xr:uid="{00000000-0005-0000-0000-000055220000}"/>
    <cellStyle name="Comma 68 2 5 6" xfId="8716" xr:uid="{00000000-0005-0000-0000-000056220000}"/>
    <cellStyle name="Comma 68 2 6" xfId="8717" xr:uid="{00000000-0005-0000-0000-000057220000}"/>
    <cellStyle name="Comma 68 2 6 2" xfId="8718" xr:uid="{00000000-0005-0000-0000-000058220000}"/>
    <cellStyle name="Comma 68 2 6 2 2" xfId="8719" xr:uid="{00000000-0005-0000-0000-000059220000}"/>
    <cellStyle name="Comma 68 2 6 2 3" xfId="8720" xr:uid="{00000000-0005-0000-0000-00005A220000}"/>
    <cellStyle name="Comma 68 2 6 2 4" xfId="8721" xr:uid="{00000000-0005-0000-0000-00005B220000}"/>
    <cellStyle name="Comma 68 2 6 3" xfId="8722" xr:uid="{00000000-0005-0000-0000-00005C220000}"/>
    <cellStyle name="Comma 68 2 6 4" xfId="8723" xr:uid="{00000000-0005-0000-0000-00005D220000}"/>
    <cellStyle name="Comma 68 2 6 5" xfId="8724" xr:uid="{00000000-0005-0000-0000-00005E220000}"/>
    <cellStyle name="Comma 68 2 7" xfId="8725" xr:uid="{00000000-0005-0000-0000-00005F220000}"/>
    <cellStyle name="Comma 68 2 7 2" xfId="8726" xr:uid="{00000000-0005-0000-0000-000060220000}"/>
    <cellStyle name="Comma 68 2 7 3" xfId="8727" xr:uid="{00000000-0005-0000-0000-000061220000}"/>
    <cellStyle name="Comma 68 2 7 4" xfId="8728" xr:uid="{00000000-0005-0000-0000-000062220000}"/>
    <cellStyle name="Comma 68 2 8" xfId="8729" xr:uid="{00000000-0005-0000-0000-000063220000}"/>
    <cellStyle name="Comma 68 2 9" xfId="8730" xr:uid="{00000000-0005-0000-0000-000064220000}"/>
    <cellStyle name="Comma 68 3" xfId="8731" xr:uid="{00000000-0005-0000-0000-000065220000}"/>
    <cellStyle name="Comma 68 3 10" xfId="8732" xr:uid="{00000000-0005-0000-0000-000066220000}"/>
    <cellStyle name="Comma 68 3 2" xfId="8733" xr:uid="{00000000-0005-0000-0000-000067220000}"/>
    <cellStyle name="Comma 68 3 2 2" xfId="8734" xr:uid="{00000000-0005-0000-0000-000068220000}"/>
    <cellStyle name="Comma 68 3 2 2 2" xfId="8735" xr:uid="{00000000-0005-0000-0000-000069220000}"/>
    <cellStyle name="Comma 68 3 2 2 2 2" xfId="8736" xr:uid="{00000000-0005-0000-0000-00006A220000}"/>
    <cellStyle name="Comma 68 3 2 2 2 2 2" xfId="8737" xr:uid="{00000000-0005-0000-0000-00006B220000}"/>
    <cellStyle name="Comma 68 3 2 2 2 2 3" xfId="8738" xr:uid="{00000000-0005-0000-0000-00006C220000}"/>
    <cellStyle name="Comma 68 3 2 2 2 2 4" xfId="8739" xr:uid="{00000000-0005-0000-0000-00006D220000}"/>
    <cellStyle name="Comma 68 3 2 2 2 3" xfId="8740" xr:uid="{00000000-0005-0000-0000-00006E220000}"/>
    <cellStyle name="Comma 68 3 2 2 2 4" xfId="8741" xr:uid="{00000000-0005-0000-0000-00006F220000}"/>
    <cellStyle name="Comma 68 3 2 2 2 5" xfId="8742" xr:uid="{00000000-0005-0000-0000-000070220000}"/>
    <cellStyle name="Comma 68 3 2 2 3" xfId="8743" xr:uid="{00000000-0005-0000-0000-000071220000}"/>
    <cellStyle name="Comma 68 3 2 2 3 2" xfId="8744" xr:uid="{00000000-0005-0000-0000-000072220000}"/>
    <cellStyle name="Comma 68 3 2 2 3 3" xfId="8745" xr:uid="{00000000-0005-0000-0000-000073220000}"/>
    <cellStyle name="Comma 68 3 2 2 3 4" xfId="8746" xr:uid="{00000000-0005-0000-0000-000074220000}"/>
    <cellStyle name="Comma 68 3 2 2 4" xfId="8747" xr:uid="{00000000-0005-0000-0000-000075220000}"/>
    <cellStyle name="Comma 68 3 2 2 5" xfId="8748" xr:uid="{00000000-0005-0000-0000-000076220000}"/>
    <cellStyle name="Comma 68 3 2 2 6" xfId="8749" xr:uid="{00000000-0005-0000-0000-000077220000}"/>
    <cellStyle name="Comma 68 3 2 3" xfId="8750" xr:uid="{00000000-0005-0000-0000-000078220000}"/>
    <cellStyle name="Comma 68 3 2 3 2" xfId="8751" xr:uid="{00000000-0005-0000-0000-000079220000}"/>
    <cellStyle name="Comma 68 3 2 3 2 2" xfId="8752" xr:uid="{00000000-0005-0000-0000-00007A220000}"/>
    <cellStyle name="Comma 68 3 2 3 2 2 2" xfId="8753" xr:uid="{00000000-0005-0000-0000-00007B220000}"/>
    <cellStyle name="Comma 68 3 2 3 2 2 3" xfId="8754" xr:uid="{00000000-0005-0000-0000-00007C220000}"/>
    <cellStyle name="Comma 68 3 2 3 2 2 4" xfId="8755" xr:uid="{00000000-0005-0000-0000-00007D220000}"/>
    <cellStyle name="Comma 68 3 2 3 2 3" xfId="8756" xr:uid="{00000000-0005-0000-0000-00007E220000}"/>
    <cellStyle name="Comma 68 3 2 3 2 4" xfId="8757" xr:uid="{00000000-0005-0000-0000-00007F220000}"/>
    <cellStyle name="Comma 68 3 2 3 2 5" xfId="8758" xr:uid="{00000000-0005-0000-0000-000080220000}"/>
    <cellStyle name="Comma 68 3 2 3 3" xfId="8759" xr:uid="{00000000-0005-0000-0000-000081220000}"/>
    <cellStyle name="Comma 68 3 2 3 3 2" xfId="8760" xr:uid="{00000000-0005-0000-0000-000082220000}"/>
    <cellStyle name="Comma 68 3 2 3 3 3" xfId="8761" xr:uid="{00000000-0005-0000-0000-000083220000}"/>
    <cellStyle name="Comma 68 3 2 3 3 4" xfId="8762" xr:uid="{00000000-0005-0000-0000-000084220000}"/>
    <cellStyle name="Comma 68 3 2 3 4" xfId="8763" xr:uid="{00000000-0005-0000-0000-000085220000}"/>
    <cellStyle name="Comma 68 3 2 3 5" xfId="8764" xr:uid="{00000000-0005-0000-0000-000086220000}"/>
    <cellStyle name="Comma 68 3 2 3 6" xfId="8765" xr:uid="{00000000-0005-0000-0000-000087220000}"/>
    <cellStyle name="Comma 68 3 2 4" xfId="8766" xr:uid="{00000000-0005-0000-0000-000088220000}"/>
    <cellStyle name="Comma 68 3 2 4 2" xfId="8767" xr:uid="{00000000-0005-0000-0000-000089220000}"/>
    <cellStyle name="Comma 68 3 2 4 2 2" xfId="8768" xr:uid="{00000000-0005-0000-0000-00008A220000}"/>
    <cellStyle name="Comma 68 3 2 4 2 3" xfId="8769" xr:uid="{00000000-0005-0000-0000-00008B220000}"/>
    <cellStyle name="Comma 68 3 2 4 2 4" xfId="8770" xr:uid="{00000000-0005-0000-0000-00008C220000}"/>
    <cellStyle name="Comma 68 3 2 4 3" xfId="8771" xr:uid="{00000000-0005-0000-0000-00008D220000}"/>
    <cellStyle name="Comma 68 3 2 4 4" xfId="8772" xr:uid="{00000000-0005-0000-0000-00008E220000}"/>
    <cellStyle name="Comma 68 3 2 4 5" xfId="8773" xr:uid="{00000000-0005-0000-0000-00008F220000}"/>
    <cellStyle name="Comma 68 3 2 5" xfId="8774" xr:uid="{00000000-0005-0000-0000-000090220000}"/>
    <cellStyle name="Comma 68 3 2 5 2" xfId="8775" xr:uid="{00000000-0005-0000-0000-000091220000}"/>
    <cellStyle name="Comma 68 3 2 5 3" xfId="8776" xr:uid="{00000000-0005-0000-0000-000092220000}"/>
    <cellStyle name="Comma 68 3 2 5 4" xfId="8777" xr:uid="{00000000-0005-0000-0000-000093220000}"/>
    <cellStyle name="Comma 68 3 2 6" xfId="8778" xr:uid="{00000000-0005-0000-0000-000094220000}"/>
    <cellStyle name="Comma 68 3 2 7" xfId="8779" xr:uid="{00000000-0005-0000-0000-000095220000}"/>
    <cellStyle name="Comma 68 3 2 8" xfId="8780" xr:uid="{00000000-0005-0000-0000-000096220000}"/>
    <cellStyle name="Comma 68 3 3" xfId="8781" xr:uid="{00000000-0005-0000-0000-000097220000}"/>
    <cellStyle name="Comma 68 3 3 2" xfId="8782" xr:uid="{00000000-0005-0000-0000-000098220000}"/>
    <cellStyle name="Comma 68 3 3 2 2" xfId="8783" xr:uid="{00000000-0005-0000-0000-000099220000}"/>
    <cellStyle name="Comma 68 3 3 2 2 2" xfId="8784" xr:uid="{00000000-0005-0000-0000-00009A220000}"/>
    <cellStyle name="Comma 68 3 3 2 2 2 2" xfId="8785" xr:uid="{00000000-0005-0000-0000-00009B220000}"/>
    <cellStyle name="Comma 68 3 3 2 2 2 3" xfId="8786" xr:uid="{00000000-0005-0000-0000-00009C220000}"/>
    <cellStyle name="Comma 68 3 3 2 2 2 4" xfId="8787" xr:uid="{00000000-0005-0000-0000-00009D220000}"/>
    <cellStyle name="Comma 68 3 3 2 2 3" xfId="8788" xr:uid="{00000000-0005-0000-0000-00009E220000}"/>
    <cellStyle name="Comma 68 3 3 2 2 4" xfId="8789" xr:uid="{00000000-0005-0000-0000-00009F220000}"/>
    <cellStyle name="Comma 68 3 3 2 2 5" xfId="8790" xr:uid="{00000000-0005-0000-0000-0000A0220000}"/>
    <cellStyle name="Comma 68 3 3 2 3" xfId="8791" xr:uid="{00000000-0005-0000-0000-0000A1220000}"/>
    <cellStyle name="Comma 68 3 3 2 3 2" xfId="8792" xr:uid="{00000000-0005-0000-0000-0000A2220000}"/>
    <cellStyle name="Comma 68 3 3 2 3 3" xfId="8793" xr:uid="{00000000-0005-0000-0000-0000A3220000}"/>
    <cellStyle name="Comma 68 3 3 2 3 4" xfId="8794" xr:uid="{00000000-0005-0000-0000-0000A4220000}"/>
    <cellStyle name="Comma 68 3 3 2 4" xfId="8795" xr:uid="{00000000-0005-0000-0000-0000A5220000}"/>
    <cellStyle name="Comma 68 3 3 2 5" xfId="8796" xr:uid="{00000000-0005-0000-0000-0000A6220000}"/>
    <cellStyle name="Comma 68 3 3 2 6" xfId="8797" xr:uid="{00000000-0005-0000-0000-0000A7220000}"/>
    <cellStyle name="Comma 68 3 3 3" xfId="8798" xr:uid="{00000000-0005-0000-0000-0000A8220000}"/>
    <cellStyle name="Comma 68 3 3 3 2" xfId="8799" xr:uid="{00000000-0005-0000-0000-0000A9220000}"/>
    <cellStyle name="Comma 68 3 3 3 2 2" xfId="8800" xr:uid="{00000000-0005-0000-0000-0000AA220000}"/>
    <cellStyle name="Comma 68 3 3 3 2 2 2" xfId="8801" xr:uid="{00000000-0005-0000-0000-0000AB220000}"/>
    <cellStyle name="Comma 68 3 3 3 2 2 3" xfId="8802" xr:uid="{00000000-0005-0000-0000-0000AC220000}"/>
    <cellStyle name="Comma 68 3 3 3 2 2 4" xfId="8803" xr:uid="{00000000-0005-0000-0000-0000AD220000}"/>
    <cellStyle name="Comma 68 3 3 3 2 3" xfId="8804" xr:uid="{00000000-0005-0000-0000-0000AE220000}"/>
    <cellStyle name="Comma 68 3 3 3 2 4" xfId="8805" xr:uid="{00000000-0005-0000-0000-0000AF220000}"/>
    <cellStyle name="Comma 68 3 3 3 2 5" xfId="8806" xr:uid="{00000000-0005-0000-0000-0000B0220000}"/>
    <cellStyle name="Comma 68 3 3 3 3" xfId="8807" xr:uid="{00000000-0005-0000-0000-0000B1220000}"/>
    <cellStyle name="Comma 68 3 3 3 3 2" xfId="8808" xr:uid="{00000000-0005-0000-0000-0000B2220000}"/>
    <cellStyle name="Comma 68 3 3 3 3 3" xfId="8809" xr:uid="{00000000-0005-0000-0000-0000B3220000}"/>
    <cellStyle name="Comma 68 3 3 3 3 4" xfId="8810" xr:uid="{00000000-0005-0000-0000-0000B4220000}"/>
    <cellStyle name="Comma 68 3 3 3 4" xfId="8811" xr:uid="{00000000-0005-0000-0000-0000B5220000}"/>
    <cellStyle name="Comma 68 3 3 3 5" xfId="8812" xr:uid="{00000000-0005-0000-0000-0000B6220000}"/>
    <cellStyle name="Comma 68 3 3 3 6" xfId="8813" xr:uid="{00000000-0005-0000-0000-0000B7220000}"/>
    <cellStyle name="Comma 68 3 3 4" xfId="8814" xr:uid="{00000000-0005-0000-0000-0000B8220000}"/>
    <cellStyle name="Comma 68 3 3 4 2" xfId="8815" xr:uid="{00000000-0005-0000-0000-0000B9220000}"/>
    <cellStyle name="Comma 68 3 3 4 2 2" xfId="8816" xr:uid="{00000000-0005-0000-0000-0000BA220000}"/>
    <cellStyle name="Comma 68 3 3 4 2 3" xfId="8817" xr:uid="{00000000-0005-0000-0000-0000BB220000}"/>
    <cellStyle name="Comma 68 3 3 4 2 4" xfId="8818" xr:uid="{00000000-0005-0000-0000-0000BC220000}"/>
    <cellStyle name="Comma 68 3 3 4 3" xfId="8819" xr:uid="{00000000-0005-0000-0000-0000BD220000}"/>
    <cellStyle name="Comma 68 3 3 4 4" xfId="8820" xr:uid="{00000000-0005-0000-0000-0000BE220000}"/>
    <cellStyle name="Comma 68 3 3 4 5" xfId="8821" xr:uid="{00000000-0005-0000-0000-0000BF220000}"/>
    <cellStyle name="Comma 68 3 3 5" xfId="8822" xr:uid="{00000000-0005-0000-0000-0000C0220000}"/>
    <cellStyle name="Comma 68 3 3 5 2" xfId="8823" xr:uid="{00000000-0005-0000-0000-0000C1220000}"/>
    <cellStyle name="Comma 68 3 3 5 3" xfId="8824" xr:uid="{00000000-0005-0000-0000-0000C2220000}"/>
    <cellStyle name="Comma 68 3 3 5 4" xfId="8825" xr:uid="{00000000-0005-0000-0000-0000C3220000}"/>
    <cellStyle name="Comma 68 3 3 6" xfId="8826" xr:uid="{00000000-0005-0000-0000-0000C4220000}"/>
    <cellStyle name="Comma 68 3 3 7" xfId="8827" xr:uid="{00000000-0005-0000-0000-0000C5220000}"/>
    <cellStyle name="Comma 68 3 3 8" xfId="8828" xr:uid="{00000000-0005-0000-0000-0000C6220000}"/>
    <cellStyle name="Comma 68 3 4" xfId="8829" xr:uid="{00000000-0005-0000-0000-0000C7220000}"/>
    <cellStyle name="Comma 68 3 4 2" xfId="8830" xr:uid="{00000000-0005-0000-0000-0000C8220000}"/>
    <cellStyle name="Comma 68 3 4 2 2" xfId="8831" xr:uid="{00000000-0005-0000-0000-0000C9220000}"/>
    <cellStyle name="Comma 68 3 4 2 2 2" xfId="8832" xr:uid="{00000000-0005-0000-0000-0000CA220000}"/>
    <cellStyle name="Comma 68 3 4 2 2 3" xfId="8833" xr:uid="{00000000-0005-0000-0000-0000CB220000}"/>
    <cellStyle name="Comma 68 3 4 2 2 4" xfId="8834" xr:uid="{00000000-0005-0000-0000-0000CC220000}"/>
    <cellStyle name="Comma 68 3 4 2 3" xfId="8835" xr:uid="{00000000-0005-0000-0000-0000CD220000}"/>
    <cellStyle name="Comma 68 3 4 2 4" xfId="8836" xr:uid="{00000000-0005-0000-0000-0000CE220000}"/>
    <cellStyle name="Comma 68 3 4 2 5" xfId="8837" xr:uid="{00000000-0005-0000-0000-0000CF220000}"/>
    <cellStyle name="Comma 68 3 4 3" xfId="8838" xr:uid="{00000000-0005-0000-0000-0000D0220000}"/>
    <cellStyle name="Comma 68 3 4 3 2" xfId="8839" xr:uid="{00000000-0005-0000-0000-0000D1220000}"/>
    <cellStyle name="Comma 68 3 4 3 3" xfId="8840" xr:uid="{00000000-0005-0000-0000-0000D2220000}"/>
    <cellStyle name="Comma 68 3 4 3 4" xfId="8841" xr:uid="{00000000-0005-0000-0000-0000D3220000}"/>
    <cellStyle name="Comma 68 3 4 4" xfId="8842" xr:uid="{00000000-0005-0000-0000-0000D4220000}"/>
    <cellStyle name="Comma 68 3 4 5" xfId="8843" xr:uid="{00000000-0005-0000-0000-0000D5220000}"/>
    <cellStyle name="Comma 68 3 4 6" xfId="8844" xr:uid="{00000000-0005-0000-0000-0000D6220000}"/>
    <cellStyle name="Comma 68 3 5" xfId="8845" xr:uid="{00000000-0005-0000-0000-0000D7220000}"/>
    <cellStyle name="Comma 68 3 5 2" xfId="8846" xr:uid="{00000000-0005-0000-0000-0000D8220000}"/>
    <cellStyle name="Comma 68 3 5 2 2" xfId="8847" xr:uid="{00000000-0005-0000-0000-0000D9220000}"/>
    <cellStyle name="Comma 68 3 5 2 2 2" xfId="8848" xr:uid="{00000000-0005-0000-0000-0000DA220000}"/>
    <cellStyle name="Comma 68 3 5 2 2 3" xfId="8849" xr:uid="{00000000-0005-0000-0000-0000DB220000}"/>
    <cellStyle name="Comma 68 3 5 2 2 4" xfId="8850" xr:uid="{00000000-0005-0000-0000-0000DC220000}"/>
    <cellStyle name="Comma 68 3 5 2 3" xfId="8851" xr:uid="{00000000-0005-0000-0000-0000DD220000}"/>
    <cellStyle name="Comma 68 3 5 2 4" xfId="8852" xr:uid="{00000000-0005-0000-0000-0000DE220000}"/>
    <cellStyle name="Comma 68 3 5 2 5" xfId="8853" xr:uid="{00000000-0005-0000-0000-0000DF220000}"/>
    <cellStyle name="Comma 68 3 5 3" xfId="8854" xr:uid="{00000000-0005-0000-0000-0000E0220000}"/>
    <cellStyle name="Comma 68 3 5 3 2" xfId="8855" xr:uid="{00000000-0005-0000-0000-0000E1220000}"/>
    <cellStyle name="Comma 68 3 5 3 3" xfId="8856" xr:uid="{00000000-0005-0000-0000-0000E2220000}"/>
    <cellStyle name="Comma 68 3 5 3 4" xfId="8857" xr:uid="{00000000-0005-0000-0000-0000E3220000}"/>
    <cellStyle name="Comma 68 3 5 4" xfId="8858" xr:uid="{00000000-0005-0000-0000-0000E4220000}"/>
    <cellStyle name="Comma 68 3 5 5" xfId="8859" xr:uid="{00000000-0005-0000-0000-0000E5220000}"/>
    <cellStyle name="Comma 68 3 5 6" xfId="8860" xr:uid="{00000000-0005-0000-0000-0000E6220000}"/>
    <cellStyle name="Comma 68 3 6" xfId="8861" xr:uid="{00000000-0005-0000-0000-0000E7220000}"/>
    <cellStyle name="Comma 68 3 6 2" xfId="8862" xr:uid="{00000000-0005-0000-0000-0000E8220000}"/>
    <cellStyle name="Comma 68 3 6 2 2" xfId="8863" xr:uid="{00000000-0005-0000-0000-0000E9220000}"/>
    <cellStyle name="Comma 68 3 6 2 3" xfId="8864" xr:uid="{00000000-0005-0000-0000-0000EA220000}"/>
    <cellStyle name="Comma 68 3 6 2 4" xfId="8865" xr:uid="{00000000-0005-0000-0000-0000EB220000}"/>
    <cellStyle name="Comma 68 3 6 3" xfId="8866" xr:uid="{00000000-0005-0000-0000-0000EC220000}"/>
    <cellStyle name="Comma 68 3 6 4" xfId="8867" xr:uid="{00000000-0005-0000-0000-0000ED220000}"/>
    <cellStyle name="Comma 68 3 6 5" xfId="8868" xr:uid="{00000000-0005-0000-0000-0000EE220000}"/>
    <cellStyle name="Comma 68 3 7" xfId="8869" xr:uid="{00000000-0005-0000-0000-0000EF220000}"/>
    <cellStyle name="Comma 68 3 7 2" xfId="8870" xr:uid="{00000000-0005-0000-0000-0000F0220000}"/>
    <cellStyle name="Comma 68 3 7 3" xfId="8871" xr:uid="{00000000-0005-0000-0000-0000F1220000}"/>
    <cellStyle name="Comma 68 3 7 4" xfId="8872" xr:uid="{00000000-0005-0000-0000-0000F2220000}"/>
    <cellStyle name="Comma 68 3 8" xfId="8873" xr:uid="{00000000-0005-0000-0000-0000F3220000}"/>
    <cellStyle name="Comma 68 3 9" xfId="8874" xr:uid="{00000000-0005-0000-0000-0000F4220000}"/>
    <cellStyle name="Comma 68 4" xfId="8875" xr:uid="{00000000-0005-0000-0000-0000F5220000}"/>
    <cellStyle name="Comma 68 4 2" xfId="8876" xr:uid="{00000000-0005-0000-0000-0000F6220000}"/>
    <cellStyle name="Comma 68 4 2 2" xfId="8877" xr:uid="{00000000-0005-0000-0000-0000F7220000}"/>
    <cellStyle name="Comma 68 4 2 2 2" xfId="8878" xr:uid="{00000000-0005-0000-0000-0000F8220000}"/>
    <cellStyle name="Comma 68 4 2 2 2 2" xfId="8879" xr:uid="{00000000-0005-0000-0000-0000F9220000}"/>
    <cellStyle name="Comma 68 4 2 2 2 3" xfId="8880" xr:uid="{00000000-0005-0000-0000-0000FA220000}"/>
    <cellStyle name="Comma 68 4 2 2 2 4" xfId="8881" xr:uid="{00000000-0005-0000-0000-0000FB220000}"/>
    <cellStyle name="Comma 68 4 2 2 3" xfId="8882" xr:uid="{00000000-0005-0000-0000-0000FC220000}"/>
    <cellStyle name="Comma 68 4 2 2 4" xfId="8883" xr:uid="{00000000-0005-0000-0000-0000FD220000}"/>
    <cellStyle name="Comma 68 4 2 2 5" xfId="8884" xr:uid="{00000000-0005-0000-0000-0000FE220000}"/>
    <cellStyle name="Comma 68 4 2 3" xfId="8885" xr:uid="{00000000-0005-0000-0000-0000FF220000}"/>
    <cellStyle name="Comma 68 4 2 3 2" xfId="8886" xr:uid="{00000000-0005-0000-0000-000000230000}"/>
    <cellStyle name="Comma 68 4 2 3 3" xfId="8887" xr:uid="{00000000-0005-0000-0000-000001230000}"/>
    <cellStyle name="Comma 68 4 2 3 4" xfId="8888" xr:uid="{00000000-0005-0000-0000-000002230000}"/>
    <cellStyle name="Comma 68 4 2 4" xfId="8889" xr:uid="{00000000-0005-0000-0000-000003230000}"/>
    <cellStyle name="Comma 68 4 2 5" xfId="8890" xr:uid="{00000000-0005-0000-0000-000004230000}"/>
    <cellStyle name="Comma 68 4 2 6" xfId="8891" xr:uid="{00000000-0005-0000-0000-000005230000}"/>
    <cellStyle name="Comma 68 4 3" xfId="8892" xr:uid="{00000000-0005-0000-0000-000006230000}"/>
    <cellStyle name="Comma 68 4 3 2" xfId="8893" xr:uid="{00000000-0005-0000-0000-000007230000}"/>
    <cellStyle name="Comma 68 4 3 2 2" xfId="8894" xr:uid="{00000000-0005-0000-0000-000008230000}"/>
    <cellStyle name="Comma 68 4 3 2 2 2" xfId="8895" xr:uid="{00000000-0005-0000-0000-000009230000}"/>
    <cellStyle name="Comma 68 4 3 2 2 3" xfId="8896" xr:uid="{00000000-0005-0000-0000-00000A230000}"/>
    <cellStyle name="Comma 68 4 3 2 2 4" xfId="8897" xr:uid="{00000000-0005-0000-0000-00000B230000}"/>
    <cellStyle name="Comma 68 4 3 2 3" xfId="8898" xr:uid="{00000000-0005-0000-0000-00000C230000}"/>
    <cellStyle name="Comma 68 4 3 2 4" xfId="8899" xr:uid="{00000000-0005-0000-0000-00000D230000}"/>
    <cellStyle name="Comma 68 4 3 2 5" xfId="8900" xr:uid="{00000000-0005-0000-0000-00000E230000}"/>
    <cellStyle name="Comma 68 4 3 3" xfId="8901" xr:uid="{00000000-0005-0000-0000-00000F230000}"/>
    <cellStyle name="Comma 68 4 3 3 2" xfId="8902" xr:uid="{00000000-0005-0000-0000-000010230000}"/>
    <cellStyle name="Comma 68 4 3 3 3" xfId="8903" xr:uid="{00000000-0005-0000-0000-000011230000}"/>
    <cellStyle name="Comma 68 4 3 3 4" xfId="8904" xr:uid="{00000000-0005-0000-0000-000012230000}"/>
    <cellStyle name="Comma 68 4 3 4" xfId="8905" xr:uid="{00000000-0005-0000-0000-000013230000}"/>
    <cellStyle name="Comma 68 4 3 5" xfId="8906" xr:uid="{00000000-0005-0000-0000-000014230000}"/>
    <cellStyle name="Comma 68 4 3 6" xfId="8907" xr:uid="{00000000-0005-0000-0000-000015230000}"/>
    <cellStyle name="Comma 68 4 4" xfId="8908" xr:uid="{00000000-0005-0000-0000-000016230000}"/>
    <cellStyle name="Comma 68 4 4 2" xfId="8909" xr:uid="{00000000-0005-0000-0000-000017230000}"/>
    <cellStyle name="Comma 68 4 4 2 2" xfId="8910" xr:uid="{00000000-0005-0000-0000-000018230000}"/>
    <cellStyle name="Comma 68 4 4 2 3" xfId="8911" xr:uid="{00000000-0005-0000-0000-000019230000}"/>
    <cellStyle name="Comma 68 4 4 2 4" xfId="8912" xr:uid="{00000000-0005-0000-0000-00001A230000}"/>
    <cellStyle name="Comma 68 4 4 3" xfId="8913" xr:uid="{00000000-0005-0000-0000-00001B230000}"/>
    <cellStyle name="Comma 68 4 4 4" xfId="8914" xr:uid="{00000000-0005-0000-0000-00001C230000}"/>
    <cellStyle name="Comma 68 4 4 5" xfId="8915" xr:uid="{00000000-0005-0000-0000-00001D230000}"/>
    <cellStyle name="Comma 68 4 5" xfId="8916" xr:uid="{00000000-0005-0000-0000-00001E230000}"/>
    <cellStyle name="Comma 68 4 5 2" xfId="8917" xr:uid="{00000000-0005-0000-0000-00001F230000}"/>
    <cellStyle name="Comma 68 4 5 3" xfId="8918" xr:uid="{00000000-0005-0000-0000-000020230000}"/>
    <cellStyle name="Comma 68 4 5 4" xfId="8919" xr:uid="{00000000-0005-0000-0000-000021230000}"/>
    <cellStyle name="Comma 68 4 6" xfId="8920" xr:uid="{00000000-0005-0000-0000-000022230000}"/>
    <cellStyle name="Comma 68 4 7" xfId="8921" xr:uid="{00000000-0005-0000-0000-000023230000}"/>
    <cellStyle name="Comma 68 4 8" xfId="8922" xr:uid="{00000000-0005-0000-0000-000024230000}"/>
    <cellStyle name="Comma 68 5" xfId="8923" xr:uid="{00000000-0005-0000-0000-000025230000}"/>
    <cellStyle name="Comma 68 5 2" xfId="8924" xr:uid="{00000000-0005-0000-0000-000026230000}"/>
    <cellStyle name="Comma 68 5 2 2" xfId="8925" xr:uid="{00000000-0005-0000-0000-000027230000}"/>
    <cellStyle name="Comma 68 5 2 2 2" xfId="8926" xr:uid="{00000000-0005-0000-0000-000028230000}"/>
    <cellStyle name="Comma 68 5 2 2 2 2" xfId="8927" xr:uid="{00000000-0005-0000-0000-000029230000}"/>
    <cellStyle name="Comma 68 5 2 2 2 3" xfId="8928" xr:uid="{00000000-0005-0000-0000-00002A230000}"/>
    <cellStyle name="Comma 68 5 2 2 2 4" xfId="8929" xr:uid="{00000000-0005-0000-0000-00002B230000}"/>
    <cellStyle name="Comma 68 5 2 2 3" xfId="8930" xr:uid="{00000000-0005-0000-0000-00002C230000}"/>
    <cellStyle name="Comma 68 5 2 2 4" xfId="8931" xr:uid="{00000000-0005-0000-0000-00002D230000}"/>
    <cellStyle name="Comma 68 5 2 2 5" xfId="8932" xr:uid="{00000000-0005-0000-0000-00002E230000}"/>
    <cellStyle name="Comma 68 5 2 3" xfId="8933" xr:uid="{00000000-0005-0000-0000-00002F230000}"/>
    <cellStyle name="Comma 68 5 2 3 2" xfId="8934" xr:uid="{00000000-0005-0000-0000-000030230000}"/>
    <cellStyle name="Comma 68 5 2 3 3" xfId="8935" xr:uid="{00000000-0005-0000-0000-000031230000}"/>
    <cellStyle name="Comma 68 5 2 3 4" xfId="8936" xr:uid="{00000000-0005-0000-0000-000032230000}"/>
    <cellStyle name="Comma 68 5 2 4" xfId="8937" xr:uid="{00000000-0005-0000-0000-000033230000}"/>
    <cellStyle name="Comma 68 5 2 5" xfId="8938" xr:uid="{00000000-0005-0000-0000-000034230000}"/>
    <cellStyle name="Comma 68 5 2 6" xfId="8939" xr:uid="{00000000-0005-0000-0000-000035230000}"/>
    <cellStyle name="Comma 68 5 3" xfId="8940" xr:uid="{00000000-0005-0000-0000-000036230000}"/>
    <cellStyle name="Comma 68 5 3 2" xfId="8941" xr:uid="{00000000-0005-0000-0000-000037230000}"/>
    <cellStyle name="Comma 68 5 3 2 2" xfId="8942" xr:uid="{00000000-0005-0000-0000-000038230000}"/>
    <cellStyle name="Comma 68 5 3 2 2 2" xfId="8943" xr:uid="{00000000-0005-0000-0000-000039230000}"/>
    <cellStyle name="Comma 68 5 3 2 2 3" xfId="8944" xr:uid="{00000000-0005-0000-0000-00003A230000}"/>
    <cellStyle name="Comma 68 5 3 2 2 4" xfId="8945" xr:uid="{00000000-0005-0000-0000-00003B230000}"/>
    <cellStyle name="Comma 68 5 3 2 3" xfId="8946" xr:uid="{00000000-0005-0000-0000-00003C230000}"/>
    <cellStyle name="Comma 68 5 3 2 4" xfId="8947" xr:uid="{00000000-0005-0000-0000-00003D230000}"/>
    <cellStyle name="Comma 68 5 3 2 5" xfId="8948" xr:uid="{00000000-0005-0000-0000-00003E230000}"/>
    <cellStyle name="Comma 68 5 3 3" xfId="8949" xr:uid="{00000000-0005-0000-0000-00003F230000}"/>
    <cellStyle name="Comma 68 5 3 3 2" xfId="8950" xr:uid="{00000000-0005-0000-0000-000040230000}"/>
    <cellStyle name="Comma 68 5 3 3 3" xfId="8951" xr:uid="{00000000-0005-0000-0000-000041230000}"/>
    <cellStyle name="Comma 68 5 3 3 4" xfId="8952" xr:uid="{00000000-0005-0000-0000-000042230000}"/>
    <cellStyle name="Comma 68 5 3 4" xfId="8953" xr:uid="{00000000-0005-0000-0000-000043230000}"/>
    <cellStyle name="Comma 68 5 3 5" xfId="8954" xr:uid="{00000000-0005-0000-0000-000044230000}"/>
    <cellStyle name="Comma 68 5 3 6" xfId="8955" xr:uid="{00000000-0005-0000-0000-000045230000}"/>
    <cellStyle name="Comma 68 5 4" xfId="8956" xr:uid="{00000000-0005-0000-0000-000046230000}"/>
    <cellStyle name="Comma 68 5 4 2" xfId="8957" xr:uid="{00000000-0005-0000-0000-000047230000}"/>
    <cellStyle name="Comma 68 5 4 2 2" xfId="8958" xr:uid="{00000000-0005-0000-0000-000048230000}"/>
    <cellStyle name="Comma 68 5 4 2 3" xfId="8959" xr:uid="{00000000-0005-0000-0000-000049230000}"/>
    <cellStyle name="Comma 68 5 4 2 4" xfId="8960" xr:uid="{00000000-0005-0000-0000-00004A230000}"/>
    <cellStyle name="Comma 68 5 4 3" xfId="8961" xr:uid="{00000000-0005-0000-0000-00004B230000}"/>
    <cellStyle name="Comma 68 5 4 4" xfId="8962" xr:uid="{00000000-0005-0000-0000-00004C230000}"/>
    <cellStyle name="Comma 68 5 4 5" xfId="8963" xr:uid="{00000000-0005-0000-0000-00004D230000}"/>
    <cellStyle name="Comma 68 5 5" xfId="8964" xr:uid="{00000000-0005-0000-0000-00004E230000}"/>
    <cellStyle name="Comma 68 5 5 2" xfId="8965" xr:uid="{00000000-0005-0000-0000-00004F230000}"/>
    <cellStyle name="Comma 68 5 5 3" xfId="8966" xr:uid="{00000000-0005-0000-0000-000050230000}"/>
    <cellStyle name="Comma 68 5 5 4" xfId="8967" xr:uid="{00000000-0005-0000-0000-000051230000}"/>
    <cellStyle name="Comma 68 5 6" xfId="8968" xr:uid="{00000000-0005-0000-0000-000052230000}"/>
    <cellStyle name="Comma 68 5 7" xfId="8969" xr:uid="{00000000-0005-0000-0000-000053230000}"/>
    <cellStyle name="Comma 68 5 8" xfId="8970" xr:uid="{00000000-0005-0000-0000-000054230000}"/>
    <cellStyle name="Comma 68 6" xfId="8971" xr:uid="{00000000-0005-0000-0000-000055230000}"/>
    <cellStyle name="Comma 68 6 2" xfId="8972" xr:uid="{00000000-0005-0000-0000-000056230000}"/>
    <cellStyle name="Comma 68 6 2 2" xfId="8973" xr:uid="{00000000-0005-0000-0000-000057230000}"/>
    <cellStyle name="Comma 68 6 2 2 2" xfId="8974" xr:uid="{00000000-0005-0000-0000-000058230000}"/>
    <cellStyle name="Comma 68 6 2 2 3" xfId="8975" xr:uid="{00000000-0005-0000-0000-000059230000}"/>
    <cellStyle name="Comma 68 6 2 2 4" xfId="8976" xr:uid="{00000000-0005-0000-0000-00005A230000}"/>
    <cellStyle name="Comma 68 6 2 3" xfId="8977" xr:uid="{00000000-0005-0000-0000-00005B230000}"/>
    <cellStyle name="Comma 68 6 2 4" xfId="8978" xr:uid="{00000000-0005-0000-0000-00005C230000}"/>
    <cellStyle name="Comma 68 6 2 5" xfId="8979" xr:uid="{00000000-0005-0000-0000-00005D230000}"/>
    <cellStyle name="Comma 68 6 3" xfId="8980" xr:uid="{00000000-0005-0000-0000-00005E230000}"/>
    <cellStyle name="Comma 68 6 3 2" xfId="8981" xr:uid="{00000000-0005-0000-0000-00005F230000}"/>
    <cellStyle name="Comma 68 6 3 3" xfId="8982" xr:uid="{00000000-0005-0000-0000-000060230000}"/>
    <cellStyle name="Comma 68 6 3 4" xfId="8983" xr:uid="{00000000-0005-0000-0000-000061230000}"/>
    <cellStyle name="Comma 68 6 4" xfId="8984" xr:uid="{00000000-0005-0000-0000-000062230000}"/>
    <cellStyle name="Comma 68 6 5" xfId="8985" xr:uid="{00000000-0005-0000-0000-000063230000}"/>
    <cellStyle name="Comma 68 6 6" xfId="8986" xr:uid="{00000000-0005-0000-0000-000064230000}"/>
    <cellStyle name="Comma 68 7" xfId="8987" xr:uid="{00000000-0005-0000-0000-000065230000}"/>
    <cellStyle name="Comma 68 7 2" xfId="8988" xr:uid="{00000000-0005-0000-0000-000066230000}"/>
    <cellStyle name="Comma 68 7 2 2" xfId="8989" xr:uid="{00000000-0005-0000-0000-000067230000}"/>
    <cellStyle name="Comma 68 7 2 2 2" xfId="8990" xr:uid="{00000000-0005-0000-0000-000068230000}"/>
    <cellStyle name="Comma 68 7 2 2 3" xfId="8991" xr:uid="{00000000-0005-0000-0000-000069230000}"/>
    <cellStyle name="Comma 68 7 2 2 4" xfId="8992" xr:uid="{00000000-0005-0000-0000-00006A230000}"/>
    <cellStyle name="Comma 68 7 2 3" xfId="8993" xr:uid="{00000000-0005-0000-0000-00006B230000}"/>
    <cellStyle name="Comma 68 7 2 4" xfId="8994" xr:uid="{00000000-0005-0000-0000-00006C230000}"/>
    <cellStyle name="Comma 68 7 2 5" xfId="8995" xr:uid="{00000000-0005-0000-0000-00006D230000}"/>
    <cellStyle name="Comma 68 7 3" xfId="8996" xr:uid="{00000000-0005-0000-0000-00006E230000}"/>
    <cellStyle name="Comma 68 7 3 2" xfId="8997" xr:uid="{00000000-0005-0000-0000-00006F230000}"/>
    <cellStyle name="Comma 68 7 3 3" xfId="8998" xr:uid="{00000000-0005-0000-0000-000070230000}"/>
    <cellStyle name="Comma 68 7 3 4" xfId="8999" xr:uid="{00000000-0005-0000-0000-000071230000}"/>
    <cellStyle name="Comma 68 7 4" xfId="9000" xr:uid="{00000000-0005-0000-0000-000072230000}"/>
    <cellStyle name="Comma 68 7 5" xfId="9001" xr:uid="{00000000-0005-0000-0000-000073230000}"/>
    <cellStyle name="Comma 68 7 6" xfId="9002" xr:uid="{00000000-0005-0000-0000-000074230000}"/>
    <cellStyle name="Comma 68 8" xfId="9003" xr:uid="{00000000-0005-0000-0000-000075230000}"/>
    <cellStyle name="Comma 68 8 2" xfId="9004" xr:uid="{00000000-0005-0000-0000-000076230000}"/>
    <cellStyle name="Comma 68 8 2 2" xfId="9005" xr:uid="{00000000-0005-0000-0000-000077230000}"/>
    <cellStyle name="Comma 68 8 2 3" xfId="9006" xr:uid="{00000000-0005-0000-0000-000078230000}"/>
    <cellStyle name="Comma 68 8 2 4" xfId="9007" xr:uid="{00000000-0005-0000-0000-000079230000}"/>
    <cellStyle name="Comma 68 8 3" xfId="9008" xr:uid="{00000000-0005-0000-0000-00007A230000}"/>
    <cellStyle name="Comma 68 8 4" xfId="9009" xr:uid="{00000000-0005-0000-0000-00007B230000}"/>
    <cellStyle name="Comma 68 8 5" xfId="9010" xr:uid="{00000000-0005-0000-0000-00007C230000}"/>
    <cellStyle name="Comma 68 9" xfId="9011" xr:uid="{00000000-0005-0000-0000-00007D230000}"/>
    <cellStyle name="Comma 68 9 2" xfId="9012" xr:uid="{00000000-0005-0000-0000-00007E230000}"/>
    <cellStyle name="Comma 68 9 3" xfId="9013" xr:uid="{00000000-0005-0000-0000-00007F230000}"/>
    <cellStyle name="Comma 68 9 4" xfId="9014" xr:uid="{00000000-0005-0000-0000-000080230000}"/>
    <cellStyle name="Comma 69" xfId="9015" xr:uid="{00000000-0005-0000-0000-000081230000}"/>
    <cellStyle name="Comma 7" xfId="9016" xr:uid="{00000000-0005-0000-0000-000082230000}"/>
    <cellStyle name="Comma 7 2" xfId="9017" xr:uid="{00000000-0005-0000-0000-000083230000}"/>
    <cellStyle name="Comma 7 2 2" xfId="9018" xr:uid="{00000000-0005-0000-0000-000084230000}"/>
    <cellStyle name="Comma 7 2 2 2" xfId="9019" xr:uid="{00000000-0005-0000-0000-000085230000}"/>
    <cellStyle name="Comma 7 2 2 2 2" xfId="28990" xr:uid="{356FB2B5-3B8D-4D02-A802-D3EAE6D595F8}"/>
    <cellStyle name="Comma 7 2 2 3" xfId="28989" xr:uid="{DC92DAE4-1C02-4A1F-AA31-069A571B544D}"/>
    <cellStyle name="Comma 7 2 2_Annexe 6 IAS" xfId="28991" xr:uid="{2976101B-A8DC-42CA-8744-676D00DFE233}"/>
    <cellStyle name="Comma 7 2 3" xfId="9020" xr:uid="{00000000-0005-0000-0000-000086230000}"/>
    <cellStyle name="Comma 7 2 3 2" xfId="28992" xr:uid="{43F7EF9A-7BE9-479A-AD6D-5C1C7DA9A85E}"/>
    <cellStyle name="Comma 7 2 4" xfId="9021" xr:uid="{00000000-0005-0000-0000-000087230000}"/>
    <cellStyle name="Comma 7 2 5" xfId="9022" xr:uid="{00000000-0005-0000-0000-000088230000}"/>
    <cellStyle name="Comma 7 2 6" xfId="9023" xr:uid="{00000000-0005-0000-0000-000089230000}"/>
    <cellStyle name="Comma 7 2 7" xfId="9024" xr:uid="{00000000-0005-0000-0000-00008A230000}"/>
    <cellStyle name="Comma 7 2 8" xfId="28988" xr:uid="{F9B7D310-3BA9-4693-9DB4-4F5B48A3BDDA}"/>
    <cellStyle name="Comma 7 2_Annexe 6 IAS" xfId="28993" xr:uid="{0EA3BDF3-1D6B-4BBE-8BFC-EBC8651641FE}"/>
    <cellStyle name="Comma 7 3" xfId="9025" xr:uid="{00000000-0005-0000-0000-00008B230000}"/>
    <cellStyle name="Comma 7 3 2" xfId="9026" xr:uid="{00000000-0005-0000-0000-00008C230000}"/>
    <cellStyle name="Comma 7 3 2 2" xfId="28995" xr:uid="{9CD40BC4-7BA9-4340-8CE4-5FB7D07F233E}"/>
    <cellStyle name="Comma 7 3 3" xfId="28994" xr:uid="{238E3604-5ACC-429A-AC12-5FB33CD7DF69}"/>
    <cellStyle name="Comma 7 3_Annexe 6 IAS" xfId="28996" xr:uid="{773B8E04-517E-401B-9869-DDD83343DC2E}"/>
    <cellStyle name="Comma 7 4" xfId="9027" xr:uid="{00000000-0005-0000-0000-00008D230000}"/>
    <cellStyle name="Comma 7 4 2" xfId="9028" xr:uid="{00000000-0005-0000-0000-00008E230000}"/>
    <cellStyle name="Comma 7 4 3" xfId="9029" xr:uid="{00000000-0005-0000-0000-00008F230000}"/>
    <cellStyle name="Comma 7 4 4" xfId="28997" xr:uid="{9D54555C-B55F-4EFF-9806-722B5AF4C5AE}"/>
    <cellStyle name="Comma 7 5" xfId="28998" xr:uid="{FB14C6EE-188E-4C0B-BD69-86297C56214F}"/>
    <cellStyle name="Comma 7 6" xfId="28987" xr:uid="{1CD69250-04BE-4C96-ACCA-1A94A484B9ED}"/>
    <cellStyle name="Comma 7 7" xfId="37470" xr:uid="{0EC75B3B-A89B-46DE-A882-949DE1132A8B}"/>
    <cellStyle name="Comma 7_Annexe 6 IAS" xfId="28999" xr:uid="{07F6C99C-91A3-47C9-9733-FF6935EA08AE}"/>
    <cellStyle name="Comma 70" xfId="9030" xr:uid="{00000000-0005-0000-0000-000090230000}"/>
    <cellStyle name="Comma 71" xfId="9031" xr:uid="{00000000-0005-0000-0000-000091230000}"/>
    <cellStyle name="Comma 72" xfId="9032" xr:uid="{00000000-0005-0000-0000-000092230000}"/>
    <cellStyle name="Comma 73" xfId="9033" xr:uid="{00000000-0005-0000-0000-000093230000}"/>
    <cellStyle name="Comma 74" xfId="9034" xr:uid="{00000000-0005-0000-0000-000094230000}"/>
    <cellStyle name="Comma 75" xfId="9035" xr:uid="{00000000-0005-0000-0000-000095230000}"/>
    <cellStyle name="Comma 76" xfId="9036" xr:uid="{00000000-0005-0000-0000-000096230000}"/>
    <cellStyle name="Comma 77" xfId="9037" xr:uid="{00000000-0005-0000-0000-000097230000}"/>
    <cellStyle name="Comma 78" xfId="9038" xr:uid="{00000000-0005-0000-0000-000098230000}"/>
    <cellStyle name="Comma 79" xfId="9039" xr:uid="{00000000-0005-0000-0000-000099230000}"/>
    <cellStyle name="Comma 8" xfId="9040" xr:uid="{00000000-0005-0000-0000-00009A230000}"/>
    <cellStyle name="Comma 8 10" xfId="9041" xr:uid="{00000000-0005-0000-0000-00009B230000}"/>
    <cellStyle name="Comma 8 11" xfId="9042" xr:uid="{00000000-0005-0000-0000-00009C230000}"/>
    <cellStyle name="Comma 8 12" xfId="29000" xr:uid="{4B81D800-E253-4B4E-A37B-6D84879C43B6}"/>
    <cellStyle name="Comma 8 2" xfId="9043" xr:uid="{00000000-0005-0000-0000-00009D230000}"/>
    <cellStyle name="Comma 8 2 2" xfId="9044" xr:uid="{00000000-0005-0000-0000-00009E230000}"/>
    <cellStyle name="Comma 8 2 2 2" xfId="9045" xr:uid="{00000000-0005-0000-0000-00009F230000}"/>
    <cellStyle name="Comma 8 2 2 2 2" xfId="29003" xr:uid="{FA856D35-CC54-4045-AD8C-7B9A163A8CEB}"/>
    <cellStyle name="Comma 8 2 2 3" xfId="29002" xr:uid="{78A4FE2E-BBA2-40CA-AC8D-444C999E379C}"/>
    <cellStyle name="Comma 8 2 2_Annexe 6 IAS" xfId="29004" xr:uid="{C5F7A891-BB03-4616-B391-86B7033487A4}"/>
    <cellStyle name="Comma 8 2 3" xfId="9046" xr:uid="{00000000-0005-0000-0000-0000A0230000}"/>
    <cellStyle name="Comma 8 2 3 2" xfId="29005" xr:uid="{8AEC05A8-DAE1-4BF8-8115-CE3B8631F16A}"/>
    <cellStyle name="Comma 8 2 4" xfId="9047" xr:uid="{00000000-0005-0000-0000-0000A1230000}"/>
    <cellStyle name="Comma 8 2 5" xfId="9048" xr:uid="{00000000-0005-0000-0000-0000A2230000}"/>
    <cellStyle name="Comma 8 2 6" xfId="9049" xr:uid="{00000000-0005-0000-0000-0000A3230000}"/>
    <cellStyle name="Comma 8 2 7" xfId="9050" xr:uid="{00000000-0005-0000-0000-0000A4230000}"/>
    <cellStyle name="Comma 8 2 8" xfId="9051" xr:uid="{00000000-0005-0000-0000-0000A5230000}"/>
    <cellStyle name="Comma 8 2 9" xfId="29001" xr:uid="{EDD45AB0-4A43-41B0-B7DA-93EE74989729}"/>
    <cellStyle name="Comma 8 2_Annexe 6 IAS" xfId="29006" xr:uid="{5B86D9E8-8A88-4463-BE75-D937BC3694A6}"/>
    <cellStyle name="Comma 8 3" xfId="9052" xr:uid="{00000000-0005-0000-0000-0000A6230000}"/>
    <cellStyle name="Comma 8 3 2" xfId="9053" xr:uid="{00000000-0005-0000-0000-0000A7230000}"/>
    <cellStyle name="Comma 8 3 2 2" xfId="29008" xr:uid="{BEE6410E-0A71-4DF3-BBCA-6DBAF85EA946}"/>
    <cellStyle name="Comma 8 3 3" xfId="29007" xr:uid="{E0A6420B-DB99-4DC9-BE2A-40E497D40789}"/>
    <cellStyle name="Comma 8 3_Annexe 6 IAS" xfId="29009" xr:uid="{99FDF185-0720-49BF-AB3B-60C47BFDB777}"/>
    <cellStyle name="Comma 8 4" xfId="9054" xr:uid="{00000000-0005-0000-0000-0000A8230000}"/>
    <cellStyle name="Comma 8 4 2" xfId="9055" xr:uid="{00000000-0005-0000-0000-0000A9230000}"/>
    <cellStyle name="Comma 8 4 3" xfId="29010" xr:uid="{B750A30F-B7B2-4A5C-9D12-0ED36EB5CE6F}"/>
    <cellStyle name="Comma 8 5" xfId="9056" xr:uid="{00000000-0005-0000-0000-0000AA230000}"/>
    <cellStyle name="Comma 8 5 2" xfId="29011" xr:uid="{C4986DC5-3A2F-48EA-8215-5E780C0BF43E}"/>
    <cellStyle name="Comma 8 6" xfId="9057" xr:uid="{00000000-0005-0000-0000-0000AB230000}"/>
    <cellStyle name="Comma 8 7" xfId="9058" xr:uid="{00000000-0005-0000-0000-0000AC230000}"/>
    <cellStyle name="Comma 8 8" xfId="9059" xr:uid="{00000000-0005-0000-0000-0000AD230000}"/>
    <cellStyle name="Comma 8 9" xfId="9060" xr:uid="{00000000-0005-0000-0000-0000AE230000}"/>
    <cellStyle name="Comma 8_Annexe 6 IAS" xfId="29012" xr:uid="{A7DE88C2-D05B-4EC1-930B-7BB0A3D1CDAC}"/>
    <cellStyle name="Comma 80" xfId="9061" xr:uid="{00000000-0005-0000-0000-0000AF230000}"/>
    <cellStyle name="Comma 81" xfId="9062" xr:uid="{00000000-0005-0000-0000-0000B0230000}"/>
    <cellStyle name="Comma 82" xfId="9063" xr:uid="{00000000-0005-0000-0000-0000B1230000}"/>
    <cellStyle name="Comma 83" xfId="9064" xr:uid="{00000000-0005-0000-0000-0000B2230000}"/>
    <cellStyle name="Comma 84" xfId="9065" xr:uid="{00000000-0005-0000-0000-0000B3230000}"/>
    <cellStyle name="Comma 85" xfId="9066" xr:uid="{00000000-0005-0000-0000-0000B4230000}"/>
    <cellStyle name="Comma 86" xfId="9067" xr:uid="{00000000-0005-0000-0000-0000B5230000}"/>
    <cellStyle name="Comma 87" xfId="9068" xr:uid="{00000000-0005-0000-0000-0000B6230000}"/>
    <cellStyle name="Comma 88" xfId="9069" xr:uid="{00000000-0005-0000-0000-0000B7230000}"/>
    <cellStyle name="Comma 89" xfId="9070" xr:uid="{00000000-0005-0000-0000-0000B8230000}"/>
    <cellStyle name="Comma 9" xfId="9071" xr:uid="{00000000-0005-0000-0000-0000B9230000}"/>
    <cellStyle name="Comma 9 10" xfId="9072" xr:uid="{00000000-0005-0000-0000-0000BA230000}"/>
    <cellStyle name="Comma 9 11" xfId="9073" xr:uid="{00000000-0005-0000-0000-0000BB230000}"/>
    <cellStyle name="Comma 9 12" xfId="9074" xr:uid="{00000000-0005-0000-0000-0000BC230000}"/>
    <cellStyle name="Comma 9 13" xfId="9075" xr:uid="{00000000-0005-0000-0000-0000BD230000}"/>
    <cellStyle name="Comma 9 14" xfId="29013" xr:uid="{511ABF7D-5E72-467E-8542-18F89950FFCB}"/>
    <cellStyle name="Comma 9 2" xfId="9076" xr:uid="{00000000-0005-0000-0000-0000BE230000}"/>
    <cellStyle name="Comma 9 2 2" xfId="9077" xr:uid="{00000000-0005-0000-0000-0000BF230000}"/>
    <cellStyle name="Comma 9 2 2 2" xfId="9078" xr:uid="{00000000-0005-0000-0000-0000C0230000}"/>
    <cellStyle name="Comma 9 2 2 2 2" xfId="29016" xr:uid="{E7721F38-F3C2-45F9-BC66-EE626D760F96}"/>
    <cellStyle name="Comma 9 2 2 3" xfId="29015" xr:uid="{B326E773-53E9-4AF0-9F49-C23A88AB0340}"/>
    <cellStyle name="Comma 9 2 2_Annexe 6 IAS" xfId="29017" xr:uid="{8C1D3335-829B-47EA-9558-8A239C5F2033}"/>
    <cellStyle name="Comma 9 2 3" xfId="9079" xr:uid="{00000000-0005-0000-0000-0000C1230000}"/>
    <cellStyle name="Comma 9 2 3 2" xfId="9080" xr:uid="{00000000-0005-0000-0000-0000C2230000}"/>
    <cellStyle name="Comma 9 2 3 3" xfId="29018" xr:uid="{3F2FA0CA-BDD9-47F1-AE03-2B535A423FFC}"/>
    <cellStyle name="Comma 9 2 4" xfId="29014" xr:uid="{436D31C6-D64F-4CFB-913E-F90585A3FBF6}"/>
    <cellStyle name="Comma 9 2_Annexe 6 IAS" xfId="29019" xr:uid="{0F870C9D-E812-4AEA-81E5-4508D175EE5D}"/>
    <cellStyle name="Comma 9 3" xfId="9081" xr:uid="{00000000-0005-0000-0000-0000C3230000}"/>
    <cellStyle name="Comma 9 3 2" xfId="9082" xr:uid="{00000000-0005-0000-0000-0000C4230000}"/>
    <cellStyle name="Comma 9 3 2 2" xfId="9083" xr:uid="{00000000-0005-0000-0000-0000C5230000}"/>
    <cellStyle name="Comma 9 3 2 3" xfId="29021" xr:uid="{F475C89D-2B90-4FDD-83B5-5B42A7039713}"/>
    <cellStyle name="Comma 9 3 3" xfId="9084" xr:uid="{00000000-0005-0000-0000-0000C6230000}"/>
    <cellStyle name="Comma 9 3 4" xfId="9085" xr:uid="{00000000-0005-0000-0000-0000C7230000}"/>
    <cellStyle name="Comma 9 3 5" xfId="9086" xr:uid="{00000000-0005-0000-0000-0000C8230000}"/>
    <cellStyle name="Comma 9 3 6" xfId="9087" xr:uid="{00000000-0005-0000-0000-0000C9230000}"/>
    <cellStyle name="Comma 9 3 7" xfId="9088" xr:uid="{00000000-0005-0000-0000-0000CA230000}"/>
    <cellStyle name="Comma 9 3 8" xfId="29020" xr:uid="{FC56CBE6-AF7E-4CFE-9EA6-8F223241B4E4}"/>
    <cellStyle name="Comma 9 3_Annexe 6 IAS" xfId="29022" xr:uid="{18BC5D90-32F5-4445-BE2F-5747182387A0}"/>
    <cellStyle name="Comma 9 4" xfId="9089" xr:uid="{00000000-0005-0000-0000-0000CB230000}"/>
    <cellStyle name="Comma 9 4 2" xfId="29023" xr:uid="{AD1EC074-4A38-4D41-9EFE-6EC71C62EDEE}"/>
    <cellStyle name="Comma 9 5" xfId="9090" xr:uid="{00000000-0005-0000-0000-0000CC230000}"/>
    <cellStyle name="Comma 9 5 2" xfId="29024" xr:uid="{E9994C19-FA9B-442B-8EE4-4D5EE1597CBD}"/>
    <cellStyle name="Comma 9 6" xfId="9091" xr:uid="{00000000-0005-0000-0000-0000CD230000}"/>
    <cellStyle name="Comma 9 7" xfId="9092" xr:uid="{00000000-0005-0000-0000-0000CE230000}"/>
    <cellStyle name="Comma 9 8" xfId="9093" xr:uid="{00000000-0005-0000-0000-0000CF230000}"/>
    <cellStyle name="Comma 9 9" xfId="9094" xr:uid="{00000000-0005-0000-0000-0000D0230000}"/>
    <cellStyle name="Comma 9 9 2" xfId="9095" xr:uid="{00000000-0005-0000-0000-0000D1230000}"/>
    <cellStyle name="Comma 9_Annexe 6 IAS" xfId="29025" xr:uid="{43A31228-E594-4A43-83ED-99D70EAEF1A6}"/>
    <cellStyle name="Comma 90" xfId="9096" xr:uid="{00000000-0005-0000-0000-0000D2230000}"/>
    <cellStyle name="Comma 91" xfId="9097" xr:uid="{00000000-0005-0000-0000-0000D3230000}"/>
    <cellStyle name="Comma 92" xfId="9098" xr:uid="{00000000-0005-0000-0000-0000D4230000}"/>
    <cellStyle name="Comma 93" xfId="9099" xr:uid="{00000000-0005-0000-0000-0000D5230000}"/>
    <cellStyle name="Comma 94" xfId="9100" xr:uid="{00000000-0005-0000-0000-0000D6230000}"/>
    <cellStyle name="Comma 95" xfId="9101" xr:uid="{00000000-0005-0000-0000-0000D7230000}"/>
    <cellStyle name="Comma 96" xfId="9102" xr:uid="{00000000-0005-0000-0000-0000D8230000}"/>
    <cellStyle name="Comma 97" xfId="9103" xr:uid="{00000000-0005-0000-0000-0000D9230000}"/>
    <cellStyle name="Comma 98" xfId="9104" xr:uid="{00000000-0005-0000-0000-0000DA230000}"/>
    <cellStyle name="Comma 98 2" xfId="9105" xr:uid="{00000000-0005-0000-0000-0000DB230000}"/>
    <cellStyle name="Comma 99" xfId="9106" xr:uid="{00000000-0005-0000-0000-0000DC230000}"/>
    <cellStyle name="Comma.0" xfId="29026" xr:uid="{D6B8ABC7-1F78-47FD-B276-D92BAFAA9946}"/>
    <cellStyle name="Comma.0 2" xfId="29027" xr:uid="{30E23621-E6FD-4B1C-AC3D-3072053776F9}"/>
    <cellStyle name="Comma.0_Annexe 6 IAS" xfId="29028" xr:uid="{4C459D5D-D96C-4CB6-B505-EADAF2F425F6}"/>
    <cellStyle name="Comma.00" xfId="29029" xr:uid="{D02226DF-327B-42C0-BE7E-9D692CC9226E}"/>
    <cellStyle name="Comma.00 2" xfId="29030" xr:uid="{03DECF2C-E867-4845-8997-E4FEF2024828}"/>
    <cellStyle name="Comma.00 2 2" xfId="29031" xr:uid="{FA68A2F5-9324-439B-A622-88EDBF8E79EE}"/>
    <cellStyle name="Comma.00 2_Annexe 6 IAS" xfId="29032" xr:uid="{47EF5A3C-05DF-4702-845A-84D17208058E}"/>
    <cellStyle name="Comma.00 3" xfId="29033" xr:uid="{E9F4BC45-FB91-4A45-9FD8-733788153EAF}"/>
    <cellStyle name="Comma.00 4" xfId="29034" xr:uid="{3139974A-2960-442E-B56E-D47219E925C9}"/>
    <cellStyle name="Comma.00 5" xfId="29035" xr:uid="{97EA18F9-A675-4E8E-99CB-5312710068FA}"/>
    <cellStyle name="Comma.00_Annexe 6 IAS" xfId="29036" xr:uid="{0FDBAA41-0646-4103-8A3A-97D407D44CDD}"/>
    <cellStyle name="Comma0" xfId="29037" xr:uid="{CCE05051-20FD-428D-A5EC-DF75B25E82F2}"/>
    <cellStyle name="Comma0 - Style3" xfId="9107" xr:uid="{00000000-0005-0000-0000-0000DD230000}"/>
    <cellStyle name="Comma0 2" xfId="29038" xr:uid="{F9B17CF3-E7FC-417D-B96A-E84CBBD59636}"/>
    <cellStyle name="Comma0 2 2" xfId="29039" xr:uid="{59538FEC-AA23-4EC4-9EA6-97AE4AC3ABF4}"/>
    <cellStyle name="Comma0 2 2 2" xfId="29040" xr:uid="{460AF0EF-E348-4C13-8892-4DDA2B99B581}"/>
    <cellStyle name="Comma0 2 3" xfId="29041" xr:uid="{AA7A5A63-3785-41A8-98CB-717648CD5936}"/>
    <cellStyle name="Comma0 3" xfId="29042" xr:uid="{F2A087B2-FA23-44E3-9D37-CAD56B0DC378}"/>
    <cellStyle name="Comma0 3 2" xfId="29043" xr:uid="{E3B19F22-387E-4B1E-9111-CDE78AA786EA}"/>
    <cellStyle name="Comma0 4" xfId="29044" xr:uid="{57FE4D4A-E7CC-4605-805C-481CB5E4FBF0}"/>
    <cellStyle name="comment" xfId="29045" xr:uid="{1A0D2BDE-A6C7-4CE8-9506-7CD0EDDC4BBE}"/>
    <cellStyle name="comment2" xfId="29046" xr:uid="{DD771B25-A0E1-4CC1-BB71-57C63BAB0143}"/>
    <cellStyle name="Commentaire 2" xfId="29047" xr:uid="{C3EEAB2C-C85D-43D3-BEBA-D92C8238BF2F}"/>
    <cellStyle name="Commentaire 2 2" xfId="29048" xr:uid="{04DF718E-421A-4FB0-8DE2-B79BFF0F2930}"/>
    <cellStyle name="Commentaire 2 2 2" xfId="29049" xr:uid="{06902853-48E7-42F9-8391-A6560422C9DE}"/>
    <cellStyle name="Commentaire 2 2 3" xfId="29050" xr:uid="{C21D8A85-09B7-404D-9630-40F0FD544F50}"/>
    <cellStyle name="Commentaire 2 2 4" xfId="29051" xr:uid="{4FF49679-C16D-4A5D-9535-5B50E757A23B}"/>
    <cellStyle name="Commentaire 2 2 5" xfId="29052" xr:uid="{DB235F2D-A5CB-43C9-887E-E6EB21549BB7}"/>
    <cellStyle name="Commentaire 2 3" xfId="29053" xr:uid="{8DDFB654-BD56-48EC-BA3B-ADC78837947E}"/>
    <cellStyle name="Commentaire 2 3 2" xfId="29054" xr:uid="{F4B99196-8896-461B-900B-1911B11DAB17}"/>
    <cellStyle name="Commentaire 2 3 3" xfId="29055" xr:uid="{CE06B782-716D-4F9B-BD5D-FE12CBC4634C}"/>
    <cellStyle name="Commentaire 2 3 4" xfId="29056" xr:uid="{D120F70B-6932-49B1-BD89-532ECDDB3051}"/>
    <cellStyle name="Commentaire 2 3 5" xfId="29057" xr:uid="{45408826-F178-40A9-99D6-B65D3D07F6EC}"/>
    <cellStyle name="Commentaire 2 4" xfId="29058" xr:uid="{E44EC4F2-7E32-42E5-850C-35F715FDC6C0}"/>
    <cellStyle name="Commentaire 2 5" xfId="29059" xr:uid="{C710C4D2-5B3E-4BF2-A54A-345C98EAE531}"/>
    <cellStyle name="Commentaire 2 6" xfId="29060" xr:uid="{89E59BA3-9573-433E-A01D-E149AD0ACF40}"/>
    <cellStyle name="Commentaire 2 7" xfId="29061" xr:uid="{4A8BD8F3-2EB0-4DAA-BB98-5366DEDCDA5C}"/>
    <cellStyle name="Commentaire 2 7 2" xfId="29062" xr:uid="{62AC17DF-BC8E-4257-8685-1D888D0F55D6}"/>
    <cellStyle name="Commentaire 2 8" xfId="29063" xr:uid="{28EC124A-EBEB-4E03-B364-0D45D2FDE24E}"/>
    <cellStyle name="Commentaire 2_Annexe 6 IAS" xfId="29064" xr:uid="{03EF0EE4-3EFB-46CE-B6BB-915B66354715}"/>
    <cellStyle name="Commentaire 3" xfId="29065" xr:uid="{0A2BFACC-B914-439C-A37D-3CEB1640776D}"/>
    <cellStyle name="Commentaire 3 2" xfId="29066" xr:uid="{0E8C1CDB-CF03-49A5-A59F-6E58B2143EA0}"/>
    <cellStyle name="Commentaire 3 3" xfId="29067" xr:uid="{2D6A0E55-4379-4238-A35D-3AA65FA82C21}"/>
    <cellStyle name="Commentaire 3 4" xfId="29068" xr:uid="{2BBA4339-B925-409B-8C69-7A207FDB64C2}"/>
    <cellStyle name="Commentaire 3 5" xfId="29069" xr:uid="{E2412A7E-A38B-43F8-82A5-683B7F428944}"/>
    <cellStyle name="Commentaire 4" xfId="29070" xr:uid="{23EDEF03-C77E-4EE0-B711-A2A60C51A24C}"/>
    <cellStyle name="Commentaire 4 2" xfId="29071" xr:uid="{B21CD9B6-5A4B-42EC-836C-08976DD38DBA}"/>
    <cellStyle name="Commentaire 4 2 2" xfId="29072" xr:uid="{650BF920-F7D0-44C9-874C-3666F24054C8}"/>
    <cellStyle name="Commentaire 4 2 3" xfId="29073" xr:uid="{45AC6C0E-B7F0-4D65-9386-8AB01A394318}"/>
    <cellStyle name="Commentaire 4 2 4" xfId="29074" xr:uid="{A189179C-0FBC-4E33-A5F4-0DE159D86FA0}"/>
    <cellStyle name="Commentaire 4 2 5" xfId="29075" xr:uid="{CA1F03D5-7881-42B4-B1AC-A6A59F65F42B}"/>
    <cellStyle name="Commentaire 4 3" xfId="29076" xr:uid="{290EA85A-E46C-4B22-99CA-8F4A41FC55A6}"/>
    <cellStyle name="Commentaire 4 4" xfId="29077" xr:uid="{19F1F753-94B1-45A6-9D07-0DE362646751}"/>
    <cellStyle name="Commentaire 4 5" xfId="29078" xr:uid="{49E387C5-A7B7-41C8-BA64-C6CBFDFBCDFA}"/>
    <cellStyle name="Commentaire 4 6" xfId="29079" xr:uid="{BAE61E59-F785-4DE4-82C5-F1B40F35D22D}"/>
    <cellStyle name="Commentaire 5" xfId="29080" xr:uid="{4489144D-34FF-418E-9921-FDA3EEED741A}"/>
    <cellStyle name="Commentaire 5 2" xfId="29081" xr:uid="{75D77355-4596-45A2-95CC-00F3789947FA}"/>
    <cellStyle name="Commentaire 5 3" xfId="29082" xr:uid="{FC1C88CF-AF61-4D6C-8F5A-FD88EB51D547}"/>
    <cellStyle name="Commentaire 5 4" xfId="29083" xr:uid="{FD2F82EC-5D25-4522-BD14-6A8A4D3725EB}"/>
    <cellStyle name="Commentaire 5 5" xfId="29084" xr:uid="{5589D00C-42F1-4A96-ACA2-087F9D258B4E}"/>
    <cellStyle name="Commentaire 6" xfId="29085" xr:uid="{31CCD65C-2A7C-498D-92F9-16A8A0A679F8}"/>
    <cellStyle name="Commentaire 7" xfId="29086" xr:uid="{0BD255B6-D80B-4180-879E-D96A1ABC3A5E}"/>
    <cellStyle name="Commentaire 7 2" xfId="29087" xr:uid="{A49565E7-F703-479B-98FD-8660AE70FE17}"/>
    <cellStyle name="Commentaire 8" xfId="29088" xr:uid="{6E936CB7-183A-459A-B273-1FF8FB05A24F}"/>
    <cellStyle name="Commg [0]_FOP1&amp;L_PLN0309_NewBrazil3007.xls Chart 2" xfId="29089" xr:uid="{7607948D-F022-4922-BC6D-A734A7B6E637}"/>
    <cellStyle name="Commɡ [0]_FOP1&amp;L_PLN0309_NewBrazil3007.xls Chart 2" xfId="29090" xr:uid="{F97F86CC-E552-46B7-B2C5-7F59336C8B19}"/>
    <cellStyle name="CompanyName" xfId="29091" xr:uid="{DD762E51-3C8F-4CDB-B58D-BFB3845FD1C8}"/>
    <cellStyle name="Contract" xfId="29092" xr:uid="{3DBBFF7E-FB56-4156-AB57-E76DFF5AA609}"/>
    <cellStyle name="Controlecel" xfId="29093" xr:uid="{A5E12F35-6DA8-4290-868F-9642C454EAFE}"/>
    <cellStyle name="Convergence" xfId="29094" xr:uid="{CB400418-BDD4-4023-9454-ED4E6411EA40}"/>
    <cellStyle name="Convergence 2" xfId="29095" xr:uid="{A27FF3C4-125F-4504-8E2D-994402B4DDA3}"/>
    <cellStyle name="Convergence 2 2" xfId="29096" xr:uid="{86CB27CC-D399-4F03-B18A-0559BD70A939}"/>
    <cellStyle name="Convergence 2 2 2" xfId="29097" xr:uid="{D1956752-82EB-4B6A-9184-F429D670A418}"/>
    <cellStyle name="Convergence 2 3" xfId="29098" xr:uid="{91DC6559-A218-46DF-B0D0-FB2800A3FF7D}"/>
    <cellStyle name="Convergence 3" xfId="29099" xr:uid="{229BBB2E-2161-4428-93B5-399EF635BC54}"/>
    <cellStyle name="Convergence 3 2" xfId="29100" xr:uid="{2B4BA1A7-9F36-4191-8022-DA3C34C46B44}"/>
    <cellStyle name="Convergence 4" xfId="29101" xr:uid="{2113E119-15A1-46BA-9765-F22FA9772FF3}"/>
    <cellStyle name="Copied" xfId="29102" xr:uid="{6254FDB2-D36D-411D-A289-A5A5E9FA420A}"/>
    <cellStyle name="Correlat" xfId="29103" xr:uid="{29927E92-4EA8-4D31-96F4-C0AEACA8D542}"/>
    <cellStyle name="Correlat 10" xfId="29104" xr:uid="{C47DF428-B1DD-4E67-B423-7379B2F3C1A8}"/>
    <cellStyle name="Correlat 10 2" xfId="37472" xr:uid="{1367188A-693C-4F57-8EFC-1BB45C12EDBF}"/>
    <cellStyle name="Correlat 11" xfId="29105" xr:uid="{0F0871B8-B22E-4731-A981-8C4F1505B888}"/>
    <cellStyle name="Correlat 11 2" xfId="37473" xr:uid="{B7F448B4-7E23-4368-84E8-E9259944F823}"/>
    <cellStyle name="Correlat 12" xfId="29106" xr:uid="{39805F92-34E6-4995-8290-23B175A81F3E}"/>
    <cellStyle name="Correlat 12 2" xfId="37474" xr:uid="{79A20CDA-385E-4DE7-A568-3D3670D32E34}"/>
    <cellStyle name="Correlat 13" xfId="29107" xr:uid="{32331119-7347-4E1E-8C0B-9DA6C36FF36E}"/>
    <cellStyle name="Correlat 13 2" xfId="37475" xr:uid="{4C975206-BA6F-4AD2-8DD7-6682A9B4FE43}"/>
    <cellStyle name="Correlat 14" xfId="29108" xr:uid="{AEB00218-3FBB-49D2-AE01-3EAEA6611695}"/>
    <cellStyle name="Correlat 14 2" xfId="37476" xr:uid="{641BC53A-57A3-4ED2-909B-C866B948CB8A}"/>
    <cellStyle name="Correlat 15" xfId="29109" xr:uid="{D84FD976-F6E6-4264-9CAB-590F413A7556}"/>
    <cellStyle name="Correlat 15 2" xfId="37477" xr:uid="{AFDF6FB0-333B-4455-BBC0-8AC25AFCB682}"/>
    <cellStyle name="Correlat 16" xfId="29110" xr:uid="{7C24244F-9B2C-47C3-9951-C69972EE552A}"/>
    <cellStyle name="Correlat 16 2" xfId="37478" xr:uid="{B061315B-A752-416D-A88C-816F0A75E3B4}"/>
    <cellStyle name="Correlat 17" xfId="29111" xr:uid="{337A7DB5-EA0E-4BDA-B05D-61E99DAA02AB}"/>
    <cellStyle name="Correlat 17 2" xfId="37479" xr:uid="{583262EF-DA60-4D7A-AF52-DC5F61E947F5}"/>
    <cellStyle name="Correlat 18" xfId="37471" xr:uid="{215B5C9A-82A1-4F54-A7C5-D867066339B4}"/>
    <cellStyle name="Correlat 2" xfId="29112" xr:uid="{B307E581-AA24-4E01-8138-37381BCEAE66}"/>
    <cellStyle name="Correlat 2 2" xfId="29113" xr:uid="{353EC9A0-BDBF-44C1-8954-5DB5B8F1EC71}"/>
    <cellStyle name="Correlat 2 2 2" xfId="37481" xr:uid="{86EF3ABC-150A-4A52-AEDE-C9EAE6C15FBA}"/>
    <cellStyle name="Correlat 2 3" xfId="37480" xr:uid="{F9513170-5A3D-4B4A-A91A-1CBDB3DD9A53}"/>
    <cellStyle name="Correlat 2_Annexe 6 IAS" xfId="29114" xr:uid="{5130A940-343F-4995-AA1E-1EE83B2B5963}"/>
    <cellStyle name="Correlat 3" xfId="29115" xr:uid="{2A5F667A-3F40-432A-91EC-273A5A8DDEF9}"/>
    <cellStyle name="Correlat 3 2" xfId="29116" xr:uid="{16469682-F733-4E01-93DB-F315C74D957C}"/>
    <cellStyle name="Correlat 3 2 2" xfId="37483" xr:uid="{19200818-01D5-45D8-932B-25003AA973DC}"/>
    <cellStyle name="Correlat 3 3" xfId="37482" xr:uid="{6674D8AA-D444-418D-BB83-5854952EAF4E}"/>
    <cellStyle name="Correlat 3_Annexe 6 IAS" xfId="29117" xr:uid="{5A712CA2-F3C8-4394-9922-9745767D0C01}"/>
    <cellStyle name="Correlat 4" xfId="29118" xr:uid="{E1A81B89-78EB-471A-BA18-C4FB1AD69376}"/>
    <cellStyle name="Correlat 4 2" xfId="29119" xr:uid="{C6AE1F41-5451-4435-AE8B-7FC7AC86119C}"/>
    <cellStyle name="Correlat 4 2 2" xfId="37485" xr:uid="{3845C464-46B9-4B02-8DC0-9BB0C6C99E05}"/>
    <cellStyle name="Correlat 4 3" xfId="37484" xr:uid="{D356BA4A-8E09-4D41-BAB4-CBDEE80E23C7}"/>
    <cellStyle name="Correlat 4_Annexe 6 IAS" xfId="29120" xr:uid="{6D0FF127-C44D-4369-9420-BFBD1D02C95F}"/>
    <cellStyle name="Correlat 5" xfId="29121" xr:uid="{B16286AB-EE15-4D83-ACA7-C227FDF9D08F}"/>
    <cellStyle name="Correlat 5 2" xfId="29122" xr:uid="{3EC2AE29-98F6-4119-9EC6-7E946A37BAFA}"/>
    <cellStyle name="Correlat 5 2 2" xfId="37487" xr:uid="{47358DE0-C69B-47C5-867C-432A22504E95}"/>
    <cellStyle name="Correlat 5 3" xfId="37486" xr:uid="{0FBC4D93-5BBB-419A-8D5E-A1A9E78CC23A}"/>
    <cellStyle name="Correlat 5_Annexe 6 IAS" xfId="29123" xr:uid="{78D80D96-5044-4C42-96B0-132A9902AC50}"/>
    <cellStyle name="Correlat 6" xfId="29124" xr:uid="{AC0ECACD-6B21-49CE-A378-9C26FE9AAA45}"/>
    <cellStyle name="Correlat 6 2" xfId="37488" xr:uid="{181956F6-665D-412F-9D52-454E9167E401}"/>
    <cellStyle name="Correlat 7" xfId="29125" xr:uid="{1DD606C2-18BE-4D0A-8F5A-D7D7531542C0}"/>
    <cellStyle name="Correlat 7 2" xfId="37489" xr:uid="{E23ED9C2-D347-43CC-A2AA-EB1ABEB99BC5}"/>
    <cellStyle name="Correlat 8" xfId="29126" xr:uid="{17ADDE7E-F03A-4BBC-BC3B-683CC3B2938B}"/>
    <cellStyle name="Correlat 8 2" xfId="37490" xr:uid="{C58D7A34-4D33-49F2-B5E4-63620AC90AEE}"/>
    <cellStyle name="Correlat 9" xfId="29127" xr:uid="{B5903F3D-B6F8-4B6B-947C-4A7D6A464D34}"/>
    <cellStyle name="Correlat 9 2" xfId="37491" xr:uid="{1FD0DA1A-A926-40F6-AA7C-695D1ACC8396}"/>
    <cellStyle name="Correlat_Annexe 6 IAS" xfId="29128" xr:uid="{C43585D7-30E3-413F-A746-B3F3C858AF65}"/>
    <cellStyle name="CS" xfId="29129" xr:uid="{8B699A38-50F0-4E76-A1DC-EE13A04970D1}"/>
    <cellStyle name="CS 10" xfId="29130" xr:uid="{785C92E4-B6A4-426E-98D3-93F7C5C757EF}"/>
    <cellStyle name="CS 11" xfId="29131" xr:uid="{E99ABAE5-A071-450C-885C-855D67B73172}"/>
    <cellStyle name="CS 12" xfId="29132" xr:uid="{3A63638F-3B46-4E85-96E8-3CA664CA5021}"/>
    <cellStyle name="CS 13" xfId="29133" xr:uid="{CAAC1059-CC87-407B-A4C5-9F288BDEE0A5}"/>
    <cellStyle name="CS 14" xfId="29134" xr:uid="{EBA5C741-0164-42B4-91B9-6D821AD7076D}"/>
    <cellStyle name="CS 15" xfId="29135" xr:uid="{F3258F95-B932-44D8-A435-C1531A214189}"/>
    <cellStyle name="CS 16" xfId="29136" xr:uid="{82353162-6EEA-49EC-94D9-0FA7AD445F99}"/>
    <cellStyle name="CS 17" xfId="29137" xr:uid="{57F36F91-44C0-48C8-8CFA-3246923948C0}"/>
    <cellStyle name="CS 2" xfId="29138" xr:uid="{ABFFF96D-ABF5-47A6-B000-AC25594DDCCA}"/>
    <cellStyle name="CS 2 2" xfId="29139" xr:uid="{DF3C9EB0-7A98-492B-A16E-42620820710C}"/>
    <cellStyle name="CS 2_Annexe 6 IAS" xfId="29140" xr:uid="{CF838977-D7CC-4217-AF0E-389AF5F2BDCF}"/>
    <cellStyle name="CS 3" xfId="29141" xr:uid="{E1833F5F-D6F8-4088-84BA-2CC26815E719}"/>
    <cellStyle name="CS 4" xfId="29142" xr:uid="{580A3E64-99BB-4279-8F4C-6601CC24EB52}"/>
    <cellStyle name="CS 5" xfId="29143" xr:uid="{5E094363-5A85-4DB3-ACD8-066023A721C9}"/>
    <cellStyle name="CS 6" xfId="29144" xr:uid="{ED8313DB-7A2B-409D-A179-23E2A51FFA93}"/>
    <cellStyle name="CS 7" xfId="29145" xr:uid="{555E953A-3AA1-403A-AD60-DCD712DA5A4E}"/>
    <cellStyle name="CS 8" xfId="29146" xr:uid="{8F279CFF-07BD-42E2-BB6D-3E3CDFD79BCE}"/>
    <cellStyle name="CS 9" xfId="29147" xr:uid="{F283B8B8-2A39-47FC-AE50-0A7DBECA749B}"/>
    <cellStyle name="CS_~0950885" xfId="29148" xr:uid="{0C7D76AA-0D57-4802-AD8A-8F4A73181A10}"/>
    <cellStyle name="Currency [£]" xfId="29150" xr:uid="{EB320B86-7DE0-4FBB-ADDD-18CC5E401750}"/>
    <cellStyle name="Currency [0] 10" xfId="29152" xr:uid="{B995A202-A499-414F-8508-B4015D8DB038}"/>
    <cellStyle name="Currency [0] 10 2" xfId="29153" xr:uid="{FB13C272-B5BA-4315-B515-2907376E9F1E}"/>
    <cellStyle name="Currency [0] 10_Annexe 6 IAS" xfId="29154" xr:uid="{B22825DD-C0A6-4B81-9B46-0C27D16F34A9}"/>
    <cellStyle name="Currency [0] 11" xfId="29155" xr:uid="{EF8DB87B-5E52-4D34-99F1-3E8A67D33596}"/>
    <cellStyle name="Currency [0] 12" xfId="29156" xr:uid="{9A36D9C9-0B82-46C8-A773-728B33FC7ABD}"/>
    <cellStyle name="Currency [0] 13" xfId="29151" xr:uid="{916D3A31-8BB4-4F15-818D-0B0FAF11736E}"/>
    <cellStyle name="Currency [0] 14" xfId="37493" xr:uid="{8A2E62F3-ACAE-4DCB-93E7-5B9AC81D8D12}"/>
    <cellStyle name="Currency [0] 2" xfId="29157" xr:uid="{A527764E-17BF-464D-832A-56F616E1DCB6}"/>
    <cellStyle name="Currency [0] 2 2" xfId="29158" xr:uid="{324E59F8-A44B-4FFD-AC24-5E74226C94A5}"/>
    <cellStyle name="Currency [0] 2 2 2" xfId="29159" xr:uid="{DB6047F5-27FB-49D6-8BD0-093C9EEE8C0C}"/>
    <cellStyle name="Currency [0] 2 2 2 2" xfId="29160" xr:uid="{D7AC78C9-619C-4403-BB97-AD6C1FEB5855}"/>
    <cellStyle name="Currency [0] 2 2 2_Annexe 6 IAS" xfId="29161" xr:uid="{D735470B-886D-44D0-9EE9-66B8D8198988}"/>
    <cellStyle name="Currency [0] 2 2 3" xfId="29162" xr:uid="{B8F1E7A3-C122-45E9-95F2-93011405AB6E}"/>
    <cellStyle name="Currency [0] 2 2 4" xfId="29163" xr:uid="{A3D0BE0F-936F-4079-9E45-E28219ABE693}"/>
    <cellStyle name="Currency [0] 2 2_Annexe 6 IAS" xfId="29164" xr:uid="{55B83E07-0F4A-4EB5-A883-EB46C73181C1}"/>
    <cellStyle name="Currency [0] 2 3" xfId="29165" xr:uid="{0AAE7EC0-80B5-494D-B4DF-AB8769EF11F4}"/>
    <cellStyle name="Currency [0] 2 3 2" xfId="29166" xr:uid="{46060EEC-C9DD-4ECD-B995-63615DD5D295}"/>
    <cellStyle name="Currency [0] 2 3 2 2" xfId="29167" xr:uid="{0F0FB4CA-D3E1-42C4-80D6-7946AA0E8DEF}"/>
    <cellStyle name="Currency [0] 2 3 2_Annexe 6 IAS" xfId="29168" xr:uid="{D5B30A02-C5FE-4B2E-9E57-8F2487AD3712}"/>
    <cellStyle name="Currency [0] 2 3 3" xfId="29169" xr:uid="{1D99BE1F-109E-43DE-9A79-CC1D63C3B8B8}"/>
    <cellStyle name="Currency [0] 2 3 4" xfId="29170" xr:uid="{59573C7C-BAD5-4AF4-85EE-383B41B9C216}"/>
    <cellStyle name="Currency [0] 2 3_Annexe 6 IAS" xfId="29171" xr:uid="{99C68B8B-365C-4721-8416-9995D3B195CA}"/>
    <cellStyle name="Currency [0] 2 4" xfId="29172" xr:uid="{76D8BCA9-FF27-4D9C-811F-171A93B5C958}"/>
    <cellStyle name="Currency [0] 2 4 2" xfId="29173" xr:uid="{06DCF2BE-AF19-4202-B82F-69252C77D70D}"/>
    <cellStyle name="Currency [0] 2 4 3" xfId="29174" xr:uid="{7A3D27BD-8DB7-43BF-91F5-C1E3D907ABDD}"/>
    <cellStyle name="Currency [0] 2 4_Annexe 6 IAS" xfId="29175" xr:uid="{3D894152-DE5C-4E53-9B07-8456F151AEDC}"/>
    <cellStyle name="Currency [0] 2 5" xfId="29176" xr:uid="{919638F8-AA20-436D-BA49-747FFCA5F519}"/>
    <cellStyle name="Currency [0] 2 6" xfId="29177" xr:uid="{7A4188DE-1047-41FC-98E6-54381CFFE444}"/>
    <cellStyle name="Currency [0] 2 7" xfId="29178" xr:uid="{AAC46BC9-B45F-4A09-A896-0ABE185DB31B}"/>
    <cellStyle name="Currency [0] 2 8" xfId="29179" xr:uid="{C0A31EE3-22F5-4EDC-BBA7-A493FFF4DE28}"/>
    <cellStyle name="Currency [0] 2_Annexe 6 IAS" xfId="29180" xr:uid="{7EB9186D-773A-4936-BD9E-FF9E307CA8A0}"/>
    <cellStyle name="Currency [0] 3" xfId="29181" xr:uid="{F1E30185-9E05-45B0-A532-83ACEF815472}"/>
    <cellStyle name="Currency [0] 3 2" xfId="29182" xr:uid="{5B063475-EB96-4DD2-99F4-F0EB1A876999}"/>
    <cellStyle name="Currency [0] 3 2 2" xfId="29183" xr:uid="{318B78FC-037C-4782-A3F6-E178330CFF4A}"/>
    <cellStyle name="Currency [0] 3 2 2 2" xfId="29184" xr:uid="{C6B502C8-86AA-4E34-91BB-59FC20464156}"/>
    <cellStyle name="Currency [0] 3 2 2_Annexe 6 IAS" xfId="29185" xr:uid="{A8AAB4A5-9701-4B93-9B49-6B914E0EF869}"/>
    <cellStyle name="Currency [0] 3 2 3" xfId="29186" xr:uid="{4429F9F2-7C66-48A4-87C4-E976830CD83C}"/>
    <cellStyle name="Currency [0] 3 2 4" xfId="29187" xr:uid="{65A1B110-6EBC-497F-9B68-CF68B5CCDAFE}"/>
    <cellStyle name="Currency [0] 3 2_Annexe 6 IAS" xfId="29188" xr:uid="{3771213F-4AAC-4A26-9D71-5C1CB606E298}"/>
    <cellStyle name="Currency [0] 3 3" xfId="29189" xr:uid="{C1C7F2B5-E65D-4942-9CCE-496714FA01E8}"/>
    <cellStyle name="Currency [0] 3 3 2" xfId="29190" xr:uid="{823EF5FB-4A4C-46F0-9D1E-F08375511BAE}"/>
    <cellStyle name="Currency [0] 3 3 2 2" xfId="29191" xr:uid="{CAA193E0-6CFB-4066-A70C-2D584FB8377D}"/>
    <cellStyle name="Currency [0] 3 3 2_Annexe 6 IAS" xfId="29192" xr:uid="{520C8AA6-B861-430B-AB4B-2E633BCCDA69}"/>
    <cellStyle name="Currency [0] 3 3 3" xfId="29193" xr:uid="{CF9768B9-33B1-4C41-A72E-64BEEA5C3213}"/>
    <cellStyle name="Currency [0] 3 3 4" xfId="29194" xr:uid="{E100CA12-82DA-4E30-93C8-E136A96BAF6C}"/>
    <cellStyle name="Currency [0] 3 3_Annexe 6 IAS" xfId="29195" xr:uid="{1E598638-A88F-4DB5-BEAE-BC63C1448E2D}"/>
    <cellStyle name="Currency [0] 3 4" xfId="29196" xr:uid="{8670355A-F6B1-4047-9B9E-5122B1735A26}"/>
    <cellStyle name="Currency [0] 3 4 2" xfId="29197" xr:uid="{3C7B1C18-2469-42AE-A8EC-492F8F29FAE4}"/>
    <cellStyle name="Currency [0] 3 4 3" xfId="29198" xr:uid="{8D0D677D-CEB0-4DC2-B294-C07B8AEDC597}"/>
    <cellStyle name="Currency [0] 3 4_Annexe 6 IAS" xfId="29199" xr:uid="{E09BED14-208E-4A0D-AF7D-C1313E2D4A8E}"/>
    <cellStyle name="Currency [0] 3 5" xfId="29200" xr:uid="{868BBD1E-8BB7-486A-A7C8-6031F660D925}"/>
    <cellStyle name="Currency [0] 3 6" xfId="29201" xr:uid="{33D1D911-3F27-4A92-B21C-875D6C906712}"/>
    <cellStyle name="Currency [0] 3 7" xfId="29202" xr:uid="{28763059-7ACB-4B7E-95AD-B83E5530C337}"/>
    <cellStyle name="Currency [0] 3 8" xfId="29203" xr:uid="{6230B927-7B0E-41E4-AC49-0F35A96F5BF4}"/>
    <cellStyle name="Currency [0] 3_Annexe 6 IAS" xfId="29204" xr:uid="{FE677AB2-3EE3-4ED1-98B4-61B4DFB79C74}"/>
    <cellStyle name="Currency [0] 4" xfId="29205" xr:uid="{E4348AA1-7706-4441-A06E-C2510F64A60B}"/>
    <cellStyle name="Currency [0] 4 2" xfId="29206" xr:uid="{75BA55C6-DA49-4564-9727-8A3546B3C2E0}"/>
    <cellStyle name="Currency [0] 4 2 2" xfId="29207" xr:uid="{43DB87A8-64B5-461D-965D-66030376BE65}"/>
    <cellStyle name="Currency [0] 4 2 3" xfId="29208" xr:uid="{DBE20469-3E72-4508-859C-F2CE14F3DF54}"/>
    <cellStyle name="Currency [0] 4 2_Annexe 6 IAS" xfId="29209" xr:uid="{0BD63B04-9645-4B28-91DD-16BE41AD5AE6}"/>
    <cellStyle name="Currency [0] 4 3" xfId="29210" xr:uid="{4D3B96AD-6DB3-453E-8E8D-E3CABC47ED64}"/>
    <cellStyle name="Currency [0] 4 4" xfId="29211" xr:uid="{CE2C7C73-8F97-42B7-9AB6-8C5A164A48A7}"/>
    <cellStyle name="Currency [0] 4 5" xfId="29212" xr:uid="{1EFAFD84-36A4-4756-92A1-023724F53468}"/>
    <cellStyle name="Currency [0] 4_Annexe 6 IAS" xfId="29213" xr:uid="{EAB82C92-F229-4C87-8C5C-256E684F9DF4}"/>
    <cellStyle name="Currency [0] 5" xfId="29214" xr:uid="{787A3D68-2BB3-4E27-B4D1-84F5F18CE884}"/>
    <cellStyle name="Currency [0] 5 2" xfId="29215" xr:uid="{680E5892-3704-4818-AC2B-3C4B8CB311EF}"/>
    <cellStyle name="Currency [0] 5 2 2" xfId="29216" xr:uid="{F8EEA820-1502-4694-888A-BECBE2000D7E}"/>
    <cellStyle name="Currency [0] 5 2 3" xfId="29217" xr:uid="{9F3A3BC7-3E59-414E-8AEA-6B1DCF1EF2F6}"/>
    <cellStyle name="Currency [0] 5 2_Annexe 6 IAS" xfId="29218" xr:uid="{74206757-15BC-42B2-92FB-ABEF064295D7}"/>
    <cellStyle name="Currency [0] 5 3" xfId="29219" xr:uid="{3191185F-4833-465E-9256-8AB6CDD80DDB}"/>
    <cellStyle name="Currency [0] 5 4" xfId="29220" xr:uid="{CCD62AD3-CEEB-4505-A18E-F65403FFD4AF}"/>
    <cellStyle name="Currency [0] 5_Annexe 6 IAS" xfId="29221" xr:uid="{9BBCE392-9850-4948-A47B-C99156ABADAB}"/>
    <cellStyle name="Currency [0] 6" xfId="29222" xr:uid="{85A3D927-A275-44EA-B857-8A58D8F9D2FE}"/>
    <cellStyle name="Currency [0] 6 2" xfId="29223" xr:uid="{7D9AAD0E-ACBF-4D01-8809-403ABA8FAD30}"/>
    <cellStyle name="Currency [0] 6 3" xfId="29224" xr:uid="{47E514B8-686C-4D07-B2C1-3B94DCF73088}"/>
    <cellStyle name="Currency [0] 6_Annexe 6 IAS" xfId="29225" xr:uid="{DA967069-81C4-4C0F-8D08-A3CD46E9F2C8}"/>
    <cellStyle name="Currency [0] 7" xfId="29226" xr:uid="{AD227C68-62B6-4B44-BC75-4884AC8EEBD5}"/>
    <cellStyle name="Currency [0] 7 2" xfId="29227" xr:uid="{4C2524C2-7BB6-4186-BDC6-8945D074DAD7}"/>
    <cellStyle name="Currency [0] 7 3" xfId="29228" xr:uid="{49DD552B-B123-4B2D-B8EE-7D132256B731}"/>
    <cellStyle name="Currency [0] 7_Annexe 6 IAS" xfId="29229" xr:uid="{C07C25D5-69B4-4E68-8520-727A3D9780DC}"/>
    <cellStyle name="Currency [0] 8" xfId="29230" xr:uid="{0E34F7EE-8894-4E57-BEAC-20ADBB6EFF26}"/>
    <cellStyle name="Currency [0] 9" xfId="29231" xr:uid="{1CE3F3C3-EE42-4417-B947-D4D7A348902C}"/>
    <cellStyle name="Currency [0]OCMS1" xfId="29232" xr:uid="{81CA1D64-39A1-4C7F-BE94-3FF48125EDCE}"/>
    <cellStyle name="Currency [00]" xfId="9108" xr:uid="{00000000-0005-0000-0000-0000DE230000}"/>
    <cellStyle name="Currency [00] 10" xfId="29234" xr:uid="{7140244E-970A-45BF-8477-59E6EE05DF78}"/>
    <cellStyle name="Currency [00] 11" xfId="29235" xr:uid="{ECCABBB0-F589-4530-B073-B8482D36384F}"/>
    <cellStyle name="Currency [00] 12" xfId="29236" xr:uid="{6A1BD001-6B0F-4D20-9E2F-0960A2290C02}"/>
    <cellStyle name="Currency [00] 13" xfId="29237" xr:uid="{C9150385-2DBD-4BE0-A1CA-9C41D097728F}"/>
    <cellStyle name="Currency [00] 14" xfId="29238" xr:uid="{2B306204-D68E-403D-ADD9-D7A7D377338E}"/>
    <cellStyle name="Currency [00] 15" xfId="29239" xr:uid="{2B2A20E7-34F9-4CC8-A9DF-2F493B9BEB1F}"/>
    <cellStyle name="Currency [00] 16" xfId="29240" xr:uid="{F7B9C962-E4F6-4DED-AF89-EAF7A03541A9}"/>
    <cellStyle name="Currency [00] 17" xfId="29241" xr:uid="{FF18F4B6-72C8-4F19-9E79-522649352F75}"/>
    <cellStyle name="Currency [00] 18" xfId="29233" xr:uid="{8A8CBC89-94C5-4870-B568-D484D2F5AF5B}"/>
    <cellStyle name="Currency [00] 2" xfId="29242" xr:uid="{4E03FA51-77C5-431B-8B05-A085D6F36B1A}"/>
    <cellStyle name="Currency [00] 3" xfId="29243" xr:uid="{D02C0FBA-2E51-4329-BFB5-723E59A5A981}"/>
    <cellStyle name="Currency [00] 4" xfId="29244" xr:uid="{15E69B02-D5D2-4956-BC90-A03F5275B911}"/>
    <cellStyle name="Currency [00] 5" xfId="29245" xr:uid="{CD7FD119-69E6-4028-8FD6-86EB698FD79D}"/>
    <cellStyle name="Currency [00] 6" xfId="29246" xr:uid="{DBE98BE5-12A4-462B-9637-3FBFB63DDD48}"/>
    <cellStyle name="Currency [00] 7" xfId="29247" xr:uid="{50730997-EB03-43B0-AEF3-724447472837}"/>
    <cellStyle name="Currency [00] 8" xfId="29248" xr:uid="{E176B2C9-E430-4828-B04E-0910ACE1690E}"/>
    <cellStyle name="Currency [00] 9" xfId="29249" xr:uid="{7A7AE96D-EFF9-4D6C-97E6-05085F1BF1A9}"/>
    <cellStyle name="Currency [00]_Annexe 6 IAS" xfId="29250" xr:uid="{65E81CC8-5084-4C33-A84D-6B4F150FF3D7}"/>
    <cellStyle name="Currency [1]" xfId="29251" xr:uid="{08E41873-56FC-4EFA-BDCB-06550B42B00A}"/>
    <cellStyle name="Currency [1] 2" xfId="29252" xr:uid="{FA0B7401-4AD2-43B3-92CD-9CCA1843A8D6}"/>
    <cellStyle name="Currency [1] 2 2" xfId="29253" xr:uid="{ECDA4878-966F-4A89-A81C-D7DE1C247373}"/>
    <cellStyle name="Currency [1] 2 2 2" xfId="29254" xr:uid="{C0E26C60-DC5D-41C7-A3EE-198A42F42754}"/>
    <cellStyle name="Currency [1] 2 3" xfId="29255" xr:uid="{2849A08B-6567-46F1-8B06-C9906518A57B}"/>
    <cellStyle name="Currency [1] 3" xfId="29256" xr:uid="{D4961969-5327-480B-868A-7E5A68223C28}"/>
    <cellStyle name="Currency [1] 3 2" xfId="29257" xr:uid="{4F3D5A4E-869F-420B-B5F2-360EF0DE396B}"/>
    <cellStyle name="Currency [1] 4" xfId="29258" xr:uid="{1341E909-A88B-41C2-810B-30650C54A777}"/>
    <cellStyle name="Currency [2]" xfId="29259" xr:uid="{C27D7413-C043-42BE-8B50-B46829FCA47B}"/>
    <cellStyle name="Currency [2] 2" xfId="29260" xr:uid="{766980AD-49F9-49D0-9200-BF5159E7E5C5}"/>
    <cellStyle name="Currency [2] 2 2" xfId="29261" xr:uid="{7EB03EAC-672C-4F49-9AFC-FB1CB5566BCA}"/>
    <cellStyle name="Currency [2] 2 2 2" xfId="29262" xr:uid="{937C5AB8-FD0B-4BAB-949C-8126EC8721A4}"/>
    <cellStyle name="Currency [2] 2 3" xfId="29263" xr:uid="{3D7B5252-BDCB-4824-8269-5DA5BBC921F6}"/>
    <cellStyle name="Currency [2] 3" xfId="29264" xr:uid="{989C975A-B979-4007-ABA6-DA2E1C262392}"/>
    <cellStyle name="Currency [2] 3 2" xfId="29265" xr:uid="{852B4F20-0EC4-4211-9AAD-358B3EE0AC11}"/>
    <cellStyle name="Currency [2] 4" xfId="29266" xr:uid="{7905108A-5918-4FF4-B8C6-D334AEB67069}"/>
    <cellStyle name="Currency [3]" xfId="29267" xr:uid="{710B751D-B296-420F-A2C4-2D95119F3AC6}"/>
    <cellStyle name="Currency [3] 2" xfId="29268" xr:uid="{5834BC52-C396-4C30-86F8-799F4B0A62FA}"/>
    <cellStyle name="Currency [3] 2 2" xfId="29269" xr:uid="{E11B68E8-7FED-496C-B525-3AA9C9C48EA8}"/>
    <cellStyle name="Currency [3] 2 2 2" xfId="29270" xr:uid="{48A587C8-4C67-4693-9FDB-177719CC5563}"/>
    <cellStyle name="Currency [3] 2 3" xfId="29271" xr:uid="{6EC238EB-8579-4F4F-B4FF-444BB643373E}"/>
    <cellStyle name="Currency [3] 3" xfId="29272" xr:uid="{4C0F6E0C-2CB2-4319-8D11-2CD9DC98C646}"/>
    <cellStyle name="Currency [3] 3 2" xfId="29273" xr:uid="{26DF35DD-8673-4623-A42E-A17A3696E3A1}"/>
    <cellStyle name="Currency [3] 4" xfId="29274" xr:uid="{1D06BE9D-86D8-4AF1-9428-11FA9BC035C0}"/>
    <cellStyle name="Currency 0" xfId="29275" xr:uid="{96197A80-F8EB-4901-B60A-FF5E6551A8E9}"/>
    <cellStyle name="Currency 0 10" xfId="29276" xr:uid="{7C336672-B785-49A6-BF2D-354FCFB7A54B}"/>
    <cellStyle name="Currency 0 11" xfId="29277" xr:uid="{B8212083-56C6-4A14-8991-57CD0D472614}"/>
    <cellStyle name="Currency 0 12" xfId="29278" xr:uid="{6510E5D4-0A2D-427A-ADBC-4CD814CD7198}"/>
    <cellStyle name="Currency 0 13" xfId="29279" xr:uid="{C2CE9D35-CFCB-469B-9A96-779E78C3EC96}"/>
    <cellStyle name="Currency 0 14" xfId="29280" xr:uid="{F70D5AE6-4D84-4DF6-B147-FF2E0634F772}"/>
    <cellStyle name="Currency 0 15" xfId="29281" xr:uid="{8A3E3ED6-A790-4136-85CF-BBDE34373D77}"/>
    <cellStyle name="Currency 0 16" xfId="29282" xr:uid="{3119D05A-14CE-4B62-8E9B-EAD79E30EBFC}"/>
    <cellStyle name="Currency 0 17" xfId="29283" xr:uid="{0FF2D69A-57C5-4C56-AABA-D30F970BDEA5}"/>
    <cellStyle name="Currency 0 2" xfId="29284" xr:uid="{5939BB4C-C52E-468C-9EF7-885D4B2AC9A6}"/>
    <cellStyle name="Currency 0 3" xfId="29285" xr:uid="{2C7BA115-42E3-40EB-982E-354628D3B130}"/>
    <cellStyle name="Currency 0 4" xfId="29286" xr:uid="{1961F4DA-BF43-4DCD-B0DF-1DCE85DD3E14}"/>
    <cellStyle name="Currency 0 5" xfId="29287" xr:uid="{27B6D4A9-A877-4F40-B0C7-3C9B3557A5B2}"/>
    <cellStyle name="Currency 0 6" xfId="29288" xr:uid="{3E6B53BE-E065-4CA6-89D6-FB3B4C4E31A3}"/>
    <cellStyle name="Currency 0 7" xfId="29289" xr:uid="{A0829219-4892-4535-A621-AAB9AE8418B8}"/>
    <cellStyle name="Currency 0 8" xfId="29290" xr:uid="{9F15BA1A-55C7-4132-80DF-F16AE817D7D1}"/>
    <cellStyle name="Currency 0 9" xfId="29291" xr:uid="{66C9120E-0191-4DD9-B11C-C490B1A56728}"/>
    <cellStyle name="Currency 0_Annexe 6 IAS" xfId="29292" xr:uid="{86F061EC-3F58-4F3F-B3A9-A706872CC574}"/>
    <cellStyle name="Currency 10" xfId="9109" xr:uid="{00000000-0005-0000-0000-0000DF230000}"/>
    <cellStyle name="Currency 10 2" xfId="29294" xr:uid="{5DEEE2F3-EF91-4C2B-A96D-A0F13F506B49}"/>
    <cellStyle name="Currency 10 3" xfId="29293" xr:uid="{9E566CA5-CA41-4A37-BD32-FD7F8371B1EF}"/>
    <cellStyle name="Currency 10_Annexe 6 IAS" xfId="29295" xr:uid="{77350A52-9C12-46DF-B876-6D50725904D0}"/>
    <cellStyle name="Currency 11" xfId="29296" xr:uid="{4B1D4E0A-22CA-4C0E-B193-1E6C1846ABBC}"/>
    <cellStyle name="Currency 11 2" xfId="29297" xr:uid="{A6805FBD-D009-45D0-8342-E50B771A9F14}"/>
    <cellStyle name="Currency 11_Annexe 6 IAS" xfId="29298" xr:uid="{A18A6122-4A4F-4B5D-83E5-AFC31211881A}"/>
    <cellStyle name="Currency 12" xfId="29299" xr:uid="{71D5BF93-C115-4376-B625-709CB7A4ECC1}"/>
    <cellStyle name="Currency 12 2" xfId="29300" xr:uid="{18A3CF0D-712E-4948-86F1-47C2AC66F309}"/>
    <cellStyle name="Currency 12_Annexe 6 IAS" xfId="29301" xr:uid="{2FB6D612-6F7B-4C63-BFD9-50EF2AD6BD43}"/>
    <cellStyle name="Currency 13" xfId="29302" xr:uid="{E53E3CB1-0894-40C6-A1CD-0F421EDB6E88}"/>
    <cellStyle name="Currency 14" xfId="29303" xr:uid="{62DDA46F-BAB6-4A40-BB7B-C740E2009FC4}"/>
    <cellStyle name="Currency 15" xfId="29304" xr:uid="{3FDB99DC-8A39-4E18-98A3-FD3BC8A7210F}"/>
    <cellStyle name="Currency 16" xfId="29305" xr:uid="{1D801174-8B19-4EE5-8647-85F578DB2010}"/>
    <cellStyle name="Currency 17" xfId="29306" xr:uid="{0E8D87F5-DF50-4EB2-AF4D-48C0B06B49BC}"/>
    <cellStyle name="Currency 18" xfId="29307" xr:uid="{E0A2B4C9-C7E3-480C-967F-3DD7047001E8}"/>
    <cellStyle name="Currency 18 2" xfId="29308" xr:uid="{7B5F4944-273F-42E5-87A5-B1DF57EC8DB5}"/>
    <cellStyle name="Currency 18_Annexe 6 IAS" xfId="29309" xr:uid="{C8469D79-2AC8-49C8-A774-095669AB205A}"/>
    <cellStyle name="Currency 19" xfId="29310" xr:uid="{05CFC7F2-6517-4F0E-A4EE-08EC64A16554}"/>
    <cellStyle name="Currency 2" xfId="9110" xr:uid="{00000000-0005-0000-0000-0000E0230000}"/>
    <cellStyle name="Currency 2 10" xfId="29312" xr:uid="{1058DB64-61F3-431D-A5EB-C8052F9289F7}"/>
    <cellStyle name="Currency 2 11" xfId="29313" xr:uid="{40375966-CE62-432C-BC8A-CE44EAC45EAC}"/>
    <cellStyle name="Currency 2 11 2" xfId="29314" xr:uid="{B4DB1681-8881-46FA-961E-DDD3DEAD3A97}"/>
    <cellStyle name="Currency 2 11 3" xfId="29315" xr:uid="{FF6BE7EF-4082-4725-8BB4-219C76CF6D04}"/>
    <cellStyle name="Currency 2 11 4" xfId="29316" xr:uid="{BBF127F9-DC9A-4E13-90C2-E6A0D969CB1D}"/>
    <cellStyle name="Currency 2 11_Annexe 6 IAS" xfId="29317" xr:uid="{2481430C-C4E4-40AC-89AC-68D8CD560A81}"/>
    <cellStyle name="Currency 2 12" xfId="29318" xr:uid="{90E1F8C9-50FE-4DA3-91A8-48C08D8E944A}"/>
    <cellStyle name="Currency 2 12 2" xfId="29319" xr:uid="{E7A8666D-8FD8-4E76-8FEC-B36CFE8F7247}"/>
    <cellStyle name="Currency 2 12_Annexe 6 IAS" xfId="29320" xr:uid="{7D5DC57B-0F93-41CC-8030-12D7A599BBBC}"/>
    <cellStyle name="Currency 2 13" xfId="29321" xr:uid="{3A087899-A590-40DD-8BAC-EC1A691F2E77}"/>
    <cellStyle name="Currency 2 13 2" xfId="29322" xr:uid="{77FD75E7-2485-4CC3-86EF-49EA5CEF6884}"/>
    <cellStyle name="Currency 2 13 2 2" xfId="29323" xr:uid="{4B5CF0ED-E4A6-437E-B5CE-783D41E205B0}"/>
    <cellStyle name="Currency 2 13 2 3" xfId="29324" xr:uid="{1C56FF8C-90CC-4F88-B5FA-4DB9C5CAD676}"/>
    <cellStyle name="Currency 2 13 2_Annexe 6 IAS" xfId="29325" xr:uid="{BD12A2C2-A045-4A8D-A9E4-3154B1A42C06}"/>
    <cellStyle name="Currency 2 13_Annexe 6 IAS" xfId="29326" xr:uid="{88E188AD-BB47-411A-BB5C-D864F39A6F8F}"/>
    <cellStyle name="Currency 2 14" xfId="29327" xr:uid="{E9560130-BC89-45FD-B23C-41C680901DA3}"/>
    <cellStyle name="Currency 2 14 2" xfId="29328" xr:uid="{5A0DD0AB-ABC9-4859-9810-2185252F2828}"/>
    <cellStyle name="Currency 2 14 2 2" xfId="29329" xr:uid="{38A28F26-2FF6-4013-B717-4B51496DF27F}"/>
    <cellStyle name="Currency 2 14 2 3" xfId="29330" xr:uid="{DA08C58B-666E-4E58-A4E7-4B6D02E91DCA}"/>
    <cellStyle name="Currency 2 14 2_Annexe 6 IAS" xfId="29331" xr:uid="{B0AA64CF-C140-4CC5-B102-85286D79BF2D}"/>
    <cellStyle name="Currency 2 14_Annexe 6 IAS" xfId="29332" xr:uid="{64789447-FB50-4AF1-80E0-522A7A367E74}"/>
    <cellStyle name="Currency 2 15" xfId="29333" xr:uid="{619568EF-B932-4132-9DD8-71E6FF567FAF}"/>
    <cellStyle name="Currency 2 15 2" xfId="29334" xr:uid="{9F39227D-B87C-4CAB-A749-8F4C10AFDCEA}"/>
    <cellStyle name="Currency 2 15_Annexe 6 IAS" xfId="29335" xr:uid="{CE6ACBDF-BBB8-4079-960B-18D3DBBA7D4F}"/>
    <cellStyle name="Currency 2 16" xfId="29336" xr:uid="{93C78F5B-4D98-4AA1-9135-A95129296385}"/>
    <cellStyle name="Currency 2 17" xfId="29337" xr:uid="{FBDC9BCC-70FC-421D-9CF9-CA231632CDAF}"/>
    <cellStyle name="Currency 2 18" xfId="29338" xr:uid="{0F7AF0EE-6AB4-4352-9283-EF42B12075D8}"/>
    <cellStyle name="Currency 2 19" xfId="29339" xr:uid="{F5EC0449-57DF-49EF-9224-98373CEEEBF3}"/>
    <cellStyle name="Currency 2 2" xfId="9111" xr:uid="{00000000-0005-0000-0000-0000E1230000}"/>
    <cellStyle name="Currency 2 2 2" xfId="9112" xr:uid="{00000000-0005-0000-0000-0000E2230000}"/>
    <cellStyle name="Currency 2 2 2 2" xfId="9113" xr:uid="{00000000-0005-0000-0000-0000E3230000}"/>
    <cellStyle name="Currency 2 2 2 3" xfId="9114" xr:uid="{00000000-0005-0000-0000-0000E4230000}"/>
    <cellStyle name="Currency 2 2 2 4" xfId="9115" xr:uid="{00000000-0005-0000-0000-0000E5230000}"/>
    <cellStyle name="Currency 2 2 3" xfId="29340" xr:uid="{2884B2AB-4416-4A64-B637-5DB5CF4BF9EF}"/>
    <cellStyle name="Currency 2 20" xfId="29341" xr:uid="{C9ADAA34-3605-4C5F-910C-EEAC71112183}"/>
    <cellStyle name="Currency 2 21" xfId="29342" xr:uid="{90C109F0-FBE8-4BBA-A789-826899BD568A}"/>
    <cellStyle name="Currency 2 22" xfId="29343" xr:uid="{7FA335B2-2E4E-435D-8667-FCDE42F57077}"/>
    <cellStyle name="Currency 2 23" xfId="29311" xr:uid="{8A134339-C27E-4145-B463-5F97161DF106}"/>
    <cellStyle name="Currency 2 24" xfId="37494" xr:uid="{5FD44FF6-2B32-47C9-82D5-78051BFA9B88}"/>
    <cellStyle name="Currency 2 3" xfId="9116" xr:uid="{00000000-0005-0000-0000-0000E6230000}"/>
    <cellStyle name="Currency 2 3 2" xfId="29344" xr:uid="{4E8A706D-37D7-431E-AA95-9E902A023BF2}"/>
    <cellStyle name="Currency 2 4" xfId="9117" xr:uid="{00000000-0005-0000-0000-0000E7230000}"/>
    <cellStyle name="Currency 2 4 2" xfId="29346" xr:uid="{7C0DC04F-9D0B-4FA2-B5D4-7AD3F337B27F}"/>
    <cellStyle name="Currency 2 4 3" xfId="29345" xr:uid="{51C95A55-C5FD-4B36-B749-AD01731F7FBA}"/>
    <cellStyle name="Currency 2 4_Annexe 6 IAS" xfId="29347" xr:uid="{A7B12FBC-8708-425E-A835-32D155A3570E}"/>
    <cellStyle name="Currency 2 5" xfId="9118" xr:uid="{00000000-0005-0000-0000-0000E8230000}"/>
    <cellStyle name="Currency 2 5 2" xfId="29349" xr:uid="{965600FA-FB03-415D-BF77-4A43EA814FCA}"/>
    <cellStyle name="Currency 2 5 3" xfId="29350" xr:uid="{24B9FB6E-2E90-4147-809E-138599DC3F5C}"/>
    <cellStyle name="Currency 2 5 4" xfId="29351" xr:uid="{220B654E-6EDF-4662-8218-5825994B9EAD}"/>
    <cellStyle name="Currency 2 5 5" xfId="29348" xr:uid="{BCEB6756-F3D0-4630-AFF3-506C7648E66E}"/>
    <cellStyle name="Currency 2 5_Annexe 6 IAS" xfId="29352" xr:uid="{680DF0E8-1675-47AE-B2E7-188D25E674F9}"/>
    <cellStyle name="Currency 2 6" xfId="9119" xr:uid="{00000000-0005-0000-0000-0000E9230000}"/>
    <cellStyle name="Currency 2 6 2" xfId="29353" xr:uid="{AE7EBEB8-FABC-476C-BB22-501EAD168C0C}"/>
    <cellStyle name="Currency 2 7" xfId="9120" xr:uid="{00000000-0005-0000-0000-0000EA230000}"/>
    <cellStyle name="Currency 2 7 2" xfId="9121" xr:uid="{00000000-0005-0000-0000-0000EB230000}"/>
    <cellStyle name="Currency 2 7 3" xfId="9122" xr:uid="{00000000-0005-0000-0000-0000EC230000}"/>
    <cellStyle name="Currency 2 7 4" xfId="9123" xr:uid="{00000000-0005-0000-0000-0000ED230000}"/>
    <cellStyle name="Currency 2 7 5" xfId="29354" xr:uid="{856DE175-F1FB-44A8-8D6E-F706B65FB03C}"/>
    <cellStyle name="Currency 2 8" xfId="29355" xr:uid="{337B7944-1FAD-4563-A06B-4734BE58D0CB}"/>
    <cellStyle name="Currency 2 8 2" xfId="29356" xr:uid="{4FAFE213-1521-4C75-B0DF-816A131C6DD6}"/>
    <cellStyle name="Currency 2 8 2 2" xfId="29357" xr:uid="{9D581AB6-E8E5-4939-8205-8D2B03AF9C8E}"/>
    <cellStyle name="Currency 2 8 2 3" xfId="29358" xr:uid="{639E7773-5C91-4D44-A554-5FD69DA7538F}"/>
    <cellStyle name="Currency 2 8 2_Annexe 6 IAS" xfId="29359" xr:uid="{FB93A6D7-DF16-4732-8A6E-5D001ED4D5B4}"/>
    <cellStyle name="Currency 2 8 3" xfId="29360" xr:uid="{D9F6F9BF-7611-4CFA-8C07-7ABADC8861AB}"/>
    <cellStyle name="Currency 2 8 3 2" xfId="29361" xr:uid="{344F08A7-C9B7-4624-8FB0-67A0780D4B4C}"/>
    <cellStyle name="Currency 2 8 3_Annexe 6 IAS" xfId="29362" xr:uid="{4222F67A-EF14-4070-889C-343B37632EC9}"/>
    <cellStyle name="Currency 2 8 4" xfId="29363" xr:uid="{96D042E5-8822-4A50-9C23-ED650F622418}"/>
    <cellStyle name="Currency 2 8 4 2" xfId="29364" xr:uid="{4E20042D-6D88-4D42-8567-5DF4304CF602}"/>
    <cellStyle name="Currency 2 8 4_Annexe 6 IAS" xfId="29365" xr:uid="{FF867BB6-6502-4CDF-93C3-5229EC4E5642}"/>
    <cellStyle name="Currency 2 8 5" xfId="29366" xr:uid="{7157BE07-7335-46E6-B9D0-1102EB3719B1}"/>
    <cellStyle name="Currency 2 8_Annexe 6 IAS" xfId="29367" xr:uid="{20FC0B4A-247C-4576-9C46-7D095BB251D5}"/>
    <cellStyle name="Currency 2 9" xfId="29368" xr:uid="{D07DFF45-2377-4A41-95B9-741223688441}"/>
    <cellStyle name="Currency 2 9 2" xfId="29369" xr:uid="{EAF26675-6564-497E-8D69-C1EE23968541}"/>
    <cellStyle name="Currency 2 9 2 2" xfId="29370" xr:uid="{8CBCDD96-66F1-4F16-A190-5370E5670DAB}"/>
    <cellStyle name="Currency 2 9 2_Annexe 6 IAS" xfId="29371" xr:uid="{D6C731F8-262F-4878-B213-D3E7AA4C4C2A}"/>
    <cellStyle name="Currency 2 9 3" xfId="29372" xr:uid="{438E8DEC-5034-4281-93A1-6A7E66D21679}"/>
    <cellStyle name="Currency 2 9 4" xfId="29373" xr:uid="{FC8589FB-19AF-4A12-9E44-4217817A9995}"/>
    <cellStyle name="Currency 2 9 5" xfId="29374" xr:uid="{E6506E0B-79F1-4C88-BF6F-A00C38FF0626}"/>
    <cellStyle name="Currency 2 9_Annexe 6 IAS" xfId="29375" xr:uid="{C56FCE9C-19CE-4172-BF0D-E9E4F4FA8E00}"/>
    <cellStyle name="Currency 2_Annexe 6 IAS" xfId="29376" xr:uid="{860AABD6-A9A4-43CC-B3D9-D640A1618446}"/>
    <cellStyle name="Currency 20" xfId="29377" xr:uid="{228EC811-172A-4F57-A305-922F1CA04767}"/>
    <cellStyle name="Currency 21" xfId="29378" xr:uid="{3F6222F2-C367-47BC-B4F3-B21F48F6E4E6}"/>
    <cellStyle name="Currency 22" xfId="29379" xr:uid="{F434394C-B3B4-4834-A615-B927E7277D0E}"/>
    <cellStyle name="Currency 23" xfId="29380" xr:uid="{4D3877EE-6AA5-45CE-A789-4E3CD5A87361}"/>
    <cellStyle name="Currency 24" xfId="29381" xr:uid="{D0AE513C-59AF-479C-A999-76B4734EA0D5}"/>
    <cellStyle name="Currency 25" xfId="29382" xr:uid="{FFC007C2-44ED-42F7-92E4-EA03BA6F32F2}"/>
    <cellStyle name="Currency 26" xfId="29383" xr:uid="{52925405-12F5-4157-ACAD-7FC50A509272}"/>
    <cellStyle name="Currency 27" xfId="29384" xr:uid="{9DEE947D-7345-4010-9DD2-B9C11AC0967E}"/>
    <cellStyle name="Currency 28" xfId="29385" xr:uid="{CAEA1303-CD7F-4C4C-B868-8CC8F36E1C06}"/>
    <cellStyle name="Currency 29" xfId="29386" xr:uid="{281F634F-CE58-4C05-88A0-6C58D9164BD0}"/>
    <cellStyle name="Currency 3" xfId="9124" xr:uid="{00000000-0005-0000-0000-0000EE230000}"/>
    <cellStyle name="Currency 3 10" xfId="29387" xr:uid="{12C892E8-C22A-4272-B6A4-911D2C094BF5}"/>
    <cellStyle name="Currency 3 2" xfId="9125" xr:uid="{00000000-0005-0000-0000-0000EF230000}"/>
    <cellStyle name="Currency 3 2 2" xfId="29389" xr:uid="{42D2FCDA-527D-45E4-9ADB-58F11B464A48}"/>
    <cellStyle name="Currency 3 2 2 2" xfId="29390" xr:uid="{7606F8F8-B69C-4E2B-BA47-C58D10AEB23B}"/>
    <cellStyle name="Currency 3 2 2_Annexe 6 IAS" xfId="29391" xr:uid="{0939FAAE-8BE3-4FA1-A19F-048694EAC1AE}"/>
    <cellStyle name="Currency 3 2 3" xfId="29392" xr:uid="{3D8CB15D-BB40-41D8-9926-EC4700C03EDB}"/>
    <cellStyle name="Currency 3 2 4" xfId="29393" xr:uid="{67819CD6-9961-446B-8E49-B5D575B5825B}"/>
    <cellStyle name="Currency 3 2 5" xfId="29388" xr:uid="{4EB1C56A-89B8-4610-B6D7-11D8169EAA39}"/>
    <cellStyle name="Currency 3 2_Annexe 6 IAS" xfId="29394" xr:uid="{E43B6BC4-F2FF-4C91-8261-B6BDCD65F4D2}"/>
    <cellStyle name="Currency 3 3" xfId="29395" xr:uid="{FAC7BBAA-F9C3-4887-9D7A-9766AAEFA5D5}"/>
    <cellStyle name="Currency 3 3 2" xfId="29396" xr:uid="{93E652E0-693C-4A79-9C7A-3F5A29745045}"/>
    <cellStyle name="Currency 3 3 2 2" xfId="29397" xr:uid="{5C937ADA-B9BC-4583-89C3-074102A15130}"/>
    <cellStyle name="Currency 3 3 2_Annexe 6 IAS" xfId="29398" xr:uid="{437EAF4D-4A77-4FF2-A4B7-E084851805B9}"/>
    <cellStyle name="Currency 3 3 3" xfId="29399" xr:uid="{42E3D3F4-8F73-4426-A814-CD5467D172B6}"/>
    <cellStyle name="Currency 3 3 4" xfId="29400" xr:uid="{0E1B4143-500C-40F0-91E1-4188B5EA3B81}"/>
    <cellStyle name="Currency 3 3_Annexe 6 IAS" xfId="29401" xr:uid="{BE470C7A-6973-482D-9BB5-3C8871B3A79D}"/>
    <cellStyle name="Currency 3 4" xfId="29402" xr:uid="{A6A87CFF-0018-4D75-BE40-7D3966A92A27}"/>
    <cellStyle name="Currency 3 4 2" xfId="29403" xr:uid="{EB5767E7-9B53-4465-92C0-C1444196A2D3}"/>
    <cellStyle name="Currency 3 4 3" xfId="29404" xr:uid="{4EFA9A48-9B3A-4120-94D3-E877946D656B}"/>
    <cellStyle name="Currency 3 4_Annexe 6 IAS" xfId="29405" xr:uid="{5A084808-FDC8-497D-9A9C-CB17ABC89E84}"/>
    <cellStyle name="Currency 3 5" xfId="29406" xr:uid="{E5A0DEBC-E5FD-4336-93F0-C22708108343}"/>
    <cellStyle name="Currency 3 6" xfId="29407" xr:uid="{AFB815FC-7E32-442F-8F04-8A14541FFD30}"/>
    <cellStyle name="Currency 3 7" xfId="29408" xr:uid="{0CCF6FC1-202B-4449-AAB6-05D9A6F91750}"/>
    <cellStyle name="Currency 3 8" xfId="29409" xr:uid="{FAA6432A-3C65-4C93-9625-48A58104924B}"/>
    <cellStyle name="Currency 3 9" xfId="29410" xr:uid="{49B74668-A6F1-4E57-BF13-5563E3D608E1}"/>
    <cellStyle name="Currency 3_Annexe 6 IAS" xfId="29411" xr:uid="{7A5AADA1-4FC8-4BDB-9B0E-5F1B59F2046C}"/>
    <cellStyle name="Currency 30" xfId="29149" xr:uid="{9A4591E2-EA26-499A-ADAA-0A23EB1C524F}"/>
    <cellStyle name="Currency 31" xfId="37492" xr:uid="{74A72A56-A829-4D7B-9D97-A479DB666385}"/>
    <cellStyle name="Currency 4" xfId="9126" xr:uid="{00000000-0005-0000-0000-0000F0230000}"/>
    <cellStyle name="Currency 4 2" xfId="29413" xr:uid="{E71EB082-5DBD-475F-9D70-A5BC553EFD3A}"/>
    <cellStyle name="Currency 4 2 2" xfId="29414" xr:uid="{13B97266-DE9F-4312-BE6B-0C402B91FA6B}"/>
    <cellStyle name="Currency 4 2 2 2" xfId="29415" xr:uid="{0C09493F-12E1-4749-B708-FE6B6EB5E4FD}"/>
    <cellStyle name="Currency 4 2 2_Annexe 6 IAS" xfId="29416" xr:uid="{FD90EF82-DBDB-4FA9-B264-AFD953EA4BCE}"/>
    <cellStyle name="Currency 4 2 3" xfId="29417" xr:uid="{7F8027C0-6173-48FC-9159-D5B33466F3CE}"/>
    <cellStyle name="Currency 4 2 4" xfId="29418" xr:uid="{01182FF9-18CC-4B01-8D0D-7B97C5DB1993}"/>
    <cellStyle name="Currency 4 2_Annexe 6 IAS" xfId="29419" xr:uid="{9615B7C5-F993-4FB3-923F-9A09E4AEDE5A}"/>
    <cellStyle name="Currency 4 3" xfId="29420" xr:uid="{B329BEA0-48BE-45CA-8EC9-C8D1080A145E}"/>
    <cellStyle name="Currency 4 3 2" xfId="29421" xr:uid="{55B1FCE3-58A0-493D-9D35-8B33BBE6B651}"/>
    <cellStyle name="Currency 4 3 2 2" xfId="29422" xr:uid="{BF2E89FB-480D-472D-8BBB-8B1390918411}"/>
    <cellStyle name="Currency 4 3 2_Annexe 6 IAS" xfId="29423" xr:uid="{3B75DB8E-D083-4BD4-BE06-522FBBD659CD}"/>
    <cellStyle name="Currency 4 3 3" xfId="29424" xr:uid="{EFE7CDE9-FC68-4A00-8D9A-CC7494C17EE4}"/>
    <cellStyle name="Currency 4 3 4" xfId="29425" xr:uid="{8CF239F1-0AA7-435B-8E78-D6E0D072B9C3}"/>
    <cellStyle name="Currency 4 3_Annexe 6 IAS" xfId="29426" xr:uid="{B76AFFBA-3894-44F5-85F9-CE0C7A5B9366}"/>
    <cellStyle name="Currency 4 4" xfId="29427" xr:uid="{3B4AEF44-024A-44E0-81BB-2FCB009BF329}"/>
    <cellStyle name="Currency 4 4 2" xfId="29428" xr:uid="{FB47BF2A-F8FB-462D-A0FB-049695E7C8F3}"/>
    <cellStyle name="Currency 4 4 3" xfId="29429" xr:uid="{E377C486-BD1F-4B0E-A694-F20A6C8D025F}"/>
    <cellStyle name="Currency 4 4_Annexe 6 IAS" xfId="29430" xr:uid="{07EDECBC-58C7-4875-B625-4B4B25E14C2A}"/>
    <cellStyle name="Currency 4 5" xfId="29431" xr:uid="{0C879953-4924-490E-BE36-8B3691B4ACA3}"/>
    <cellStyle name="Currency 4 6" xfId="29432" xr:uid="{30517058-5714-477D-B933-4CCA15328B75}"/>
    <cellStyle name="Currency 4 7" xfId="29433" xr:uid="{55745599-C014-4C7C-B28D-2B43F7E8038B}"/>
    <cellStyle name="Currency 4 8" xfId="29434" xr:uid="{C84AF741-21E9-4B81-B014-D809B24FDBDB}"/>
    <cellStyle name="Currency 4 9" xfId="29412" xr:uid="{B9A1C5DF-94C0-403E-B457-9C085FDE2CA2}"/>
    <cellStyle name="Currency 4_Annexe 6 IAS" xfId="29435" xr:uid="{E955D816-029F-4CD0-9813-54FD8C844BC4}"/>
    <cellStyle name="Currency 5" xfId="9127" xr:uid="{00000000-0005-0000-0000-0000F1230000}"/>
    <cellStyle name="Currency 5 2" xfId="29437" xr:uid="{9203AC40-8C6F-422A-B1F5-E5570952AB0A}"/>
    <cellStyle name="Currency 5 2 2" xfId="29438" xr:uid="{51D658D2-9E2C-48DC-AF2A-A004BFAFAA79}"/>
    <cellStyle name="Currency 5 2 2 2" xfId="29439" xr:uid="{7E24D587-D1D0-40DF-89F4-0E443A1E245C}"/>
    <cellStyle name="Currency 5 2 2_Annexe 6 IAS" xfId="29440" xr:uid="{E8B51167-687D-4915-BFEE-7017623B5798}"/>
    <cellStyle name="Currency 5 2 3" xfId="29441" xr:uid="{00905DA1-A653-488F-8EA6-36BEEE013F80}"/>
    <cellStyle name="Currency 5 2 4" xfId="29442" xr:uid="{1327F72A-FF9B-4A5B-AC13-22EE01C14E5B}"/>
    <cellStyle name="Currency 5 2_Annexe 6 IAS" xfId="29443" xr:uid="{03FE0A92-793A-42A4-A9A6-99D866A16C76}"/>
    <cellStyle name="Currency 5 3" xfId="29444" xr:uid="{69EFD18F-AEA3-4F9C-91B0-5562F551A7A2}"/>
    <cellStyle name="Currency 5 3 2" xfId="29445" xr:uid="{675B02C5-A60C-4721-BDCD-23DBD4638EBE}"/>
    <cellStyle name="Currency 5 3 2 2" xfId="29446" xr:uid="{A6F76DD9-A131-4AA9-8EED-AC2D13A8507B}"/>
    <cellStyle name="Currency 5 3 2_Annexe 6 IAS" xfId="29447" xr:uid="{59CA680D-7878-46F9-979A-6DF878D3A3C2}"/>
    <cellStyle name="Currency 5 3 3" xfId="29448" xr:uid="{81911AF6-BE44-4E2A-B22C-BDFC3B706149}"/>
    <cellStyle name="Currency 5 3 4" xfId="29449" xr:uid="{BE2AAFDB-2583-4485-9C6D-E309279F675D}"/>
    <cellStyle name="Currency 5 3_Annexe 6 IAS" xfId="29450" xr:uid="{338945EB-15AD-47E9-B3DA-6B65D4E18705}"/>
    <cellStyle name="Currency 5 4" xfId="29451" xr:uid="{3D2782C1-7BB3-470A-883F-CF598B5C3F37}"/>
    <cellStyle name="Currency 5 4 2" xfId="29452" xr:uid="{407FF76A-EC0F-4315-A270-9BFFD69A12B0}"/>
    <cellStyle name="Currency 5 4 3" xfId="29453" xr:uid="{D5D2BADC-3ECC-4D3C-81B3-238BBA8333EE}"/>
    <cellStyle name="Currency 5 4_Annexe 6 IAS" xfId="29454" xr:uid="{A9E923BC-C6D2-4BAC-B00B-B740BDF9BF3F}"/>
    <cellStyle name="Currency 5 5" xfId="29455" xr:uid="{8344C917-D4AE-41E2-8C3E-FAD0879CF178}"/>
    <cellStyle name="Currency 5 6" xfId="29456" xr:uid="{58B4E355-4EED-4E72-A445-B00A869AE417}"/>
    <cellStyle name="Currency 5 7" xfId="29457" xr:uid="{680FA1AF-4A32-4919-95F9-BF3EEA319984}"/>
    <cellStyle name="Currency 5 8" xfId="29458" xr:uid="{81141F77-32A0-4CDE-B3F9-5AD50BF10F89}"/>
    <cellStyle name="Currency 5 9" xfId="29436" xr:uid="{243439B1-C893-40DE-A60F-607865316F74}"/>
    <cellStyle name="Currency 5_Annexe 6 IAS" xfId="29459" xr:uid="{09092402-F3D8-43D3-B605-E855263AEDFD}"/>
    <cellStyle name="Currency 6" xfId="9128" xr:uid="{00000000-0005-0000-0000-0000F2230000}"/>
    <cellStyle name="Currency 6 2" xfId="29461" xr:uid="{8E381E2D-9F96-41FE-B5F0-F7CEFEEB836F}"/>
    <cellStyle name="Currency 6 2 2" xfId="29462" xr:uid="{C3EE023B-CCA3-4B11-8BF3-F8DFF480FFEA}"/>
    <cellStyle name="Currency 6 2 3" xfId="29463" xr:uid="{8899FDB0-967F-4313-A53D-9000905E78D7}"/>
    <cellStyle name="Currency 6 2_Annexe 6 IAS" xfId="29464" xr:uid="{B197B139-0A5D-4CCA-8E0F-20FE251217CF}"/>
    <cellStyle name="Currency 6 3" xfId="29465" xr:uid="{77B809B5-4E4E-4EC9-B49C-CAA278592F2F}"/>
    <cellStyle name="Currency 6 4" xfId="29466" xr:uid="{34F0DFCC-34DD-463F-A9AF-767025D487F6}"/>
    <cellStyle name="Currency 6 5" xfId="29467" xr:uid="{00355529-89BE-46E5-9D49-B151428FBA6C}"/>
    <cellStyle name="Currency 6 6" xfId="29460" xr:uid="{20912154-4B0A-4F63-BEC4-5409E86CFDAA}"/>
    <cellStyle name="Currency 6_Annexe 6 IAS" xfId="29468" xr:uid="{FA10AB65-E218-44A0-91E8-94BC3E0AB8C6}"/>
    <cellStyle name="Currency 7" xfId="9129" xr:uid="{00000000-0005-0000-0000-0000F3230000}"/>
    <cellStyle name="Currency 7 2" xfId="29470" xr:uid="{298EBD38-6FB1-49A9-AF8D-FFF9A52D5BFF}"/>
    <cellStyle name="Currency 7 2 2" xfId="29471" xr:uid="{02CE3D33-CDA5-4173-9067-FC2C73EEAA9D}"/>
    <cellStyle name="Currency 7 2 3" xfId="29472" xr:uid="{9EFCE6F0-1002-4195-B470-14CC9E2B90B6}"/>
    <cellStyle name="Currency 7 2_Annexe 6 IAS" xfId="29473" xr:uid="{86F5AAC1-9792-4473-8EF8-B94B96692EE6}"/>
    <cellStyle name="Currency 7 3" xfId="29474" xr:uid="{E6313662-5FF6-425B-9E9E-025C847555FF}"/>
    <cellStyle name="Currency 7 4" xfId="29475" xr:uid="{544A0C16-790B-4A98-B057-0326A7025B66}"/>
    <cellStyle name="Currency 7 5" xfId="29476" xr:uid="{8D63BDE6-1284-4D47-A66E-B7B5A553CAC0}"/>
    <cellStyle name="Currency 7 6" xfId="29469" xr:uid="{DEBC5C62-BAA7-4EF5-B601-BF5E65D68DB8}"/>
    <cellStyle name="Currency 7_Annexe 6 IAS" xfId="29477" xr:uid="{B6D51E5C-EC21-42FC-8AE1-B21E66C7B025}"/>
    <cellStyle name="Currency 8" xfId="9130" xr:uid="{00000000-0005-0000-0000-0000F4230000}"/>
    <cellStyle name="Currency 8 2" xfId="29479" xr:uid="{BDB77C63-2140-4D2C-A1DA-3BDD4167AA18}"/>
    <cellStyle name="Currency 8 2 2" xfId="29480" xr:uid="{C3BD91F8-2683-4808-9EAE-EE3B937A1129}"/>
    <cellStyle name="Currency 8 2_Annexe 6 IAS" xfId="29481" xr:uid="{F2FB7880-0EA4-4334-9A22-D1DF9FC798C1}"/>
    <cellStyle name="Currency 8 3" xfId="29482" xr:uid="{AD0A828D-9B3B-4AA2-B36A-22D38905ABB9}"/>
    <cellStyle name="Currency 8 4" xfId="29483" xr:uid="{60F8EAD7-3CF6-4DAC-ABC6-CA2F0722C1C0}"/>
    <cellStyle name="Currency 8 5" xfId="29484" xr:uid="{2B75EA3F-3E03-4A6E-A233-17BF6B7A93E1}"/>
    <cellStyle name="Currency 8 6" xfId="29478" xr:uid="{8A6BC5E8-9C7A-41ED-8DE1-7C3F33EDA114}"/>
    <cellStyle name="Currency 8_Annexe 6 IAS" xfId="29485" xr:uid="{D7377446-CF6E-436F-9F7F-12F394227916}"/>
    <cellStyle name="Currency 9" xfId="9131" xr:uid="{00000000-0005-0000-0000-0000F5230000}"/>
    <cellStyle name="Currency 9 2" xfId="29487" xr:uid="{65C87C87-8D77-43D5-8DBB-050F389EC2BE}"/>
    <cellStyle name="Currency 9 3" xfId="29488" xr:uid="{B6419FED-392C-420F-82A3-A82305C6B61B}"/>
    <cellStyle name="Currency 9 4" xfId="29486" xr:uid="{F7F7E68A-49C1-4D38-A6D0-9F545840D816}"/>
    <cellStyle name="Currency 9_Annexe 6 IAS" xfId="29489" xr:uid="{6A107CB2-B4D6-418D-9F0A-469699B0617F}"/>
    <cellStyle name="Currency.[0]_Futures_104_&lt;&lt;&gt;&gt;_PLATO " xfId="29490" xr:uid="{24F5C961-D0AC-467C-9736-0B79041EE93E}"/>
    <cellStyle name="Currency0" xfId="29491" xr:uid="{BCDB8B9B-11B6-43D8-AB65-71B3B678F758}"/>
    <cellStyle name="Currency0 2" xfId="29492" xr:uid="{3032067A-2589-4D5F-8433-46548E145BE0}"/>
    <cellStyle name="Currency0 2 2" xfId="29493" xr:uid="{2CF786B2-46BE-4DF4-BC16-295B88AB5CB4}"/>
    <cellStyle name="Currency0 2 2 2" xfId="29494" xr:uid="{A174E955-3164-4218-AA23-B9CBCA881A42}"/>
    <cellStyle name="Currency0 2 3" xfId="29495" xr:uid="{796585AF-370D-463A-98FB-4F7523C473D6}"/>
    <cellStyle name="Currency0 3" xfId="29496" xr:uid="{E5E70A81-843D-490B-B120-2AFCC2DB6BD6}"/>
    <cellStyle name="Currency0 3 2" xfId="29497" xr:uid="{84B4AC83-46E1-47CE-AED6-33C95400DFAA}"/>
    <cellStyle name="Currency0 4" xfId="29498" xr:uid="{54C4F117-91C5-471B-9005-172603484C9A}"/>
    <cellStyle name="Currency0_Cadrage conso" xfId="29499" xr:uid="{D0D59440-88F9-4506-8F8B-EB9A46ED3440}"/>
    <cellStyle name="Cux8_x000c_" xfId="29500" xr:uid="{511C755D-4A42-4032-B9D8-2AAE9AE61C3D}"/>
    <cellStyle name="Cux8_x000c_ 2" xfId="29501" xr:uid="{2EFDF464-D3A1-4986-95BD-6A17266DE5E1}"/>
    <cellStyle name="Cux8_x000c_ 2 2" xfId="29502" xr:uid="{8A420C3D-6351-48C4-A1BE-53D0D897DA65}"/>
    <cellStyle name="Cux8_x000c_ 2_Cadrage conso" xfId="29503" xr:uid="{8374713D-64EA-4EDA-96AD-E87D2720773A}"/>
    <cellStyle name="Cux8_x000c_ 3" xfId="29504" xr:uid="{40F545E7-86E8-4602-8A37-6117CE6E46FF}"/>
    <cellStyle name="Cux8_x000c_.cy [0]_x000c_.heet1" xfId="29505" xr:uid="{149E2240-2893-4F10-8F9D-DA1FB39D116C}"/>
    <cellStyle name="Cux8_x000c_.cy [0]_x000c_.heet1 2" xfId="29506" xr:uid="{334B820D-AFD3-43D1-B296-91CDC74209A1}"/>
    <cellStyle name="Cux8_x000c_.cy [0]_x000c_.heet1_Annexe 6 IAS" xfId="29507" xr:uid="{33C3E519-C003-4498-8CFA-D604E934802A}"/>
    <cellStyle name="Cux8_x000c__Annexe 6 IAS" xfId="29508" xr:uid="{C12F3B31-F87F-4FE8-AA78-19C822BDF929}"/>
    <cellStyle name="D" xfId="29509" xr:uid="{B73B4065-3288-40B3-8DF0-76F04A2A15F1}"/>
    <cellStyle name="D 2" xfId="29510" xr:uid="{E9491981-50A3-47BA-8E47-481AF0388236}"/>
    <cellStyle name="D_~0950885" xfId="29511" xr:uid="{DEE098F8-41D5-4F10-B6F6-7C36362CB7F0}"/>
    <cellStyle name="D_~0950885_Annexe 6 IAS" xfId="29512" xr:uid="{DF7AB67F-1681-4BD8-80D3-6FCB90B86D0B}"/>
    <cellStyle name="D_~5830458" xfId="29513" xr:uid="{B6C79E14-A6D3-49EE-B195-6E64FA6705EA}"/>
    <cellStyle name="D_~5830458_Annexe 6 IAS" xfId="29514" xr:uid="{909CE171-9408-4B8C-ADA0-CBF8375B312C}"/>
    <cellStyle name="D_~8064952" xfId="29515" xr:uid="{43941D72-89B9-4D54-BC72-6703AF1BD6D0}"/>
    <cellStyle name="D_~8064952_Annexe 6 IAS" xfId="29516" xr:uid="{19987ADF-3464-4557-813E-4E8E355FC441}"/>
    <cellStyle name="D_Annexe 6 IAS" xfId="29517" xr:uid="{6104D699-BD93-4C16-9524-C24276FB4023}"/>
    <cellStyle name="D_Cadrage conso" xfId="29518" xr:uid="{2998404B-8981-470E-BF0D-613A0F6478B2}"/>
    <cellStyle name="D_Feuil1" xfId="29519" xr:uid="{E15A516C-5A03-46B7-B018-9AA959940994}"/>
    <cellStyle name="D_Feuil1 2" xfId="29520" xr:uid="{D0F17116-2D81-4CD3-93F8-CF94C4E45208}"/>
    <cellStyle name="D_Feuil1 2_Annexe 6 IAS" xfId="29521" xr:uid="{2D72B2F5-2F23-4F18-A4CB-4651D7B10BC7}"/>
    <cellStyle name="D_Feuil1_Annexe 6 IAS" xfId="29522" xr:uid="{282842B4-A08F-4D8D-9337-67C53813F246}"/>
    <cellStyle name="D_graph synthèse des valos Circuit A" xfId="29523" xr:uid="{17AC7755-F999-496B-877D-1095968232DE}"/>
    <cellStyle name="D_graph synthèse des valos Circuit A 2" xfId="29524" xr:uid="{282126BE-4732-481C-9804-9D57C678AE43}"/>
    <cellStyle name="D_graph synthèse des valos Circuit A 2_Annexe 6 IAS" xfId="29525" xr:uid="{703CE72C-A8BD-4149-9116-E2292AEFA439}"/>
    <cellStyle name="D_graph synthèse des valos Circuit A_~0950885" xfId="29526" xr:uid="{13839399-61B7-4828-AEA1-533BDBA0C48C}"/>
    <cellStyle name="D_graph synthèse des valos Circuit A_~0950885_Annexe 6 IAS" xfId="29527" xr:uid="{D165217A-662B-430B-84E4-DB1EAD51DC51}"/>
    <cellStyle name="D_graph synthèse des valos Circuit A_~5830458" xfId="29528" xr:uid="{72E48BD9-7FE6-4C97-BFA5-BC5FE5AE1955}"/>
    <cellStyle name="D_graph synthèse des valos Circuit A_~5830458_Annexe 6 IAS" xfId="29529" xr:uid="{0E1A2549-59E6-4239-A4B7-116827EFB4E7}"/>
    <cellStyle name="D_graph synthèse des valos Circuit A_~8064952" xfId="29530" xr:uid="{79B26131-1316-4E6F-BEAE-3165995970F0}"/>
    <cellStyle name="D_graph synthèse des valos Circuit A_~8064952_Annexe 6 IAS" xfId="29531" xr:uid="{4DAB332D-6367-4DA7-87A9-89156368E798}"/>
    <cellStyle name="D_graph synthèse des valos Circuit A_Annexe 6 IAS" xfId="29532" xr:uid="{981B4F64-E612-4653-9D67-4B92BAB27B97}"/>
    <cellStyle name="D_graph synthèse des valos Circuit A_Cadrage conso" xfId="29533" xr:uid="{935BA7A2-3AC8-42E5-B3AA-09032C7FCB08}"/>
    <cellStyle name="D_graph synthèse des valos Circuit A_Feuil1" xfId="29534" xr:uid="{F2CF7FAC-68BA-430E-8CCB-8918D9B03B2D}"/>
    <cellStyle name="D_graph synthèse des valos Circuit A_Feuil1 2" xfId="29535" xr:uid="{E799A4FE-B860-4AA6-A5BB-D02A297224D0}"/>
    <cellStyle name="D_graph synthèse des valos Circuit A_Feuil1 2_Annexe 6 IAS" xfId="29536" xr:uid="{8FA4F19F-66E7-4AC5-8672-AB98D9646309}"/>
    <cellStyle name="D_graph synthèse des valos Circuit A_Feuil1_Annexe 6 IAS" xfId="29537" xr:uid="{CD2EB314-BB3B-4E23-8252-5463B08FCA16}"/>
    <cellStyle name="D_graph synthèse des valos Circuit A_Master états financiers de synthèse IFRS_201112 V0" xfId="29538" xr:uid="{CF68E39A-F6C0-4908-A1B5-841FFEE48F71}"/>
    <cellStyle name="D_graph synthèse des valos Circuit A_Master états financiers de synthèse IFRS_201112 V0_Annexe 6 IAS" xfId="29539" xr:uid="{4EDB63A2-9C15-4DD3-89BF-8260E204F6AE}"/>
    <cellStyle name="D_graph synthèse des valos Circuit A_note 4 à insérer" xfId="29540" xr:uid="{87580C28-EDBD-438F-BD10-8133B1A4348A}"/>
    <cellStyle name="D_graph synthèse des valos Circuit A_note 4 à insérer 2" xfId="29541" xr:uid="{8918244B-2950-4C5B-B8F1-ABBA1EF8F3CD}"/>
    <cellStyle name="D_graph synthèse des valos Circuit A_note 4 à insérer 2_Annexe 6 IAS" xfId="29542" xr:uid="{57176B34-AB13-4EEA-8AB9-D8110F8BB987}"/>
    <cellStyle name="D_graph synthèse des valos Circuit A_note 4 à insérer_Annexe 6 IAS" xfId="29543" xr:uid="{58C2C18C-1E46-419C-950C-4B2949BDFC45}"/>
    <cellStyle name="D_graph synthèse des valos Circuit A_Tableauxà modifier dans états fin_gb_rev" xfId="29544" xr:uid="{8E4453B5-F5DB-4B6C-A590-363E1F0ABEA7}"/>
    <cellStyle name="D_graph synthèse des valos Circuit A_Tableauxà modifier dans états fin_gb_rev_Annexe 6 IAS" xfId="29545" xr:uid="{C2C34A76-13E2-4415-8A03-959B868E1AC4}"/>
    <cellStyle name="D_Master états financiers de synthèse IFRS_201112 V0" xfId="29546" xr:uid="{90482333-7099-4B9B-B5E2-B9B6F2C554E8}"/>
    <cellStyle name="D_Master états financiers de synthèse IFRS_201112 V0_Annexe 6 IAS" xfId="29547" xr:uid="{F23EA1C6-012E-4A3F-A0B2-C1D88F9825E7}"/>
    <cellStyle name="D_note 4 à insérer" xfId="29548" xr:uid="{9F4A8D71-DF8A-4BBF-BDDC-284204D05E5D}"/>
    <cellStyle name="D_note 4 à insérer 2" xfId="29549" xr:uid="{4FC5DBDF-4E79-4D9B-9629-2459F92A2F85}"/>
    <cellStyle name="D_note 4 à insérer 2_Annexe 6 IAS" xfId="29550" xr:uid="{A465E721-2D08-4F40-8F36-067CFE98ACA0}"/>
    <cellStyle name="D_note 4 à insérer_Annexe 6 IAS" xfId="29551" xr:uid="{226ADAFA-9D6D-481E-A479-178A3943FCD1}"/>
    <cellStyle name="D_shadow publication 2010.12" xfId="29552" xr:uid="{5ED9D964-551C-48E0-968C-206C4EE63D6F}"/>
    <cellStyle name="D_shadow publication 2010.12 2" xfId="29553" xr:uid="{0D171C1D-CD21-42FC-846F-1EE0D67CD321}"/>
    <cellStyle name="D_shadow publication 2010.12 2_Annexe 6 IAS" xfId="29554" xr:uid="{A097386C-27B9-4CF9-B43E-F0E88DCBCCE0}"/>
    <cellStyle name="D_shadow publication 2010.12_~0950885" xfId="29555" xr:uid="{12F0E0E3-8EB4-42CE-ACF2-1D9105A699EE}"/>
    <cellStyle name="D_shadow publication 2010.12_~0950885_Annexe 6 IAS" xfId="29556" xr:uid="{43D20359-D479-4585-BCCD-F91C6CA8DE49}"/>
    <cellStyle name="D_shadow publication 2010.12_~5830458" xfId="29557" xr:uid="{BE2C4DA3-DCAB-4F28-8DBF-DDBD98E51801}"/>
    <cellStyle name="D_shadow publication 2010.12_~5830458_Annexe 6 IAS" xfId="29558" xr:uid="{9C86EBE5-A487-465A-9AB0-91D361B8B188}"/>
    <cellStyle name="D_shadow publication 2010.12_~8064952" xfId="29559" xr:uid="{2BBF0E53-C66F-426D-9F4B-DEA6430B79B6}"/>
    <cellStyle name="D_shadow publication 2010.12_~8064952_Annexe 6 IAS" xfId="29560" xr:uid="{A0F27AE1-F988-4716-ACCA-41A4326B4339}"/>
    <cellStyle name="D_shadow publication 2010.12_Annexe 6 IAS" xfId="29561" xr:uid="{4B2AB6DA-375A-4229-9484-62B8FEC4287A}"/>
    <cellStyle name="D_shadow publication 2010.12_Master états financiers de synthèse IFRS_201112 V0" xfId="29562" xr:uid="{817F8C5A-87F2-4EDD-A178-B30B463987E9}"/>
    <cellStyle name="D_shadow publication 2010.12_Master états financiers de synthèse IFRS_201112 V0_Annexe 6 IAS" xfId="29563" xr:uid="{C8E0E571-1A1B-4AFF-9223-4EFFE288F06E}"/>
    <cellStyle name="D_shadow publication 2010.12_note 4 à insérer" xfId="29564" xr:uid="{194DCD65-E8AB-4546-9430-125E7993DEA1}"/>
    <cellStyle name="D_shadow publication 2010.12_note 4 à insérer 2" xfId="29565" xr:uid="{776B441F-FF1B-49B0-9FD1-45885FF2C48A}"/>
    <cellStyle name="D_shadow publication 2010.12_note 4 à insérer 2_Annexe 6 IAS" xfId="29566" xr:uid="{28306C4B-05DD-4872-B0E0-88AD2C03A7B7}"/>
    <cellStyle name="D_shadow publication 2010.12_note 4 à insérer_Annexe 6 IAS" xfId="29567" xr:uid="{097DFF9F-46C5-474C-AC05-9254A5B2066C}"/>
    <cellStyle name="D_shadow publication 2010.12_Tableauxà modifier dans états fin_gb_rev" xfId="29568" xr:uid="{3FAB6E74-F271-49FB-A142-6D3BD1BD9163}"/>
    <cellStyle name="D_shadow publication 2010.12_Tableauxà modifier dans états fin_gb_rev_Annexe 6 IAS" xfId="29569" xr:uid="{C50E391F-FC3C-4F98-8F3D-6F92A09451D4}"/>
    <cellStyle name="D_Synthese cumul 300910" xfId="29570" xr:uid="{017E0D47-A70A-4F7F-911E-872CAEFEF419}"/>
    <cellStyle name="D_Synthese cumul 300910 2" xfId="29571" xr:uid="{8BF358E9-5AB5-413E-86A6-F03754C3FBC6}"/>
    <cellStyle name="D_Synthese cumul 300910 2_Annexe 6 IAS" xfId="29572" xr:uid="{CE048082-221A-41FE-A576-21FD90773384}"/>
    <cellStyle name="D_Synthese cumul 300910_~0950885" xfId="29573" xr:uid="{E6DEDA8C-0476-40B1-AF9C-E39F91D71BEF}"/>
    <cellStyle name="D_Synthese cumul 300910_~0950885_Annexe 6 IAS" xfId="29574" xr:uid="{222540FA-437B-4215-A39D-A284B3DC7C0F}"/>
    <cellStyle name="D_Synthese cumul 300910_~5830458" xfId="29575" xr:uid="{F0E7B962-BAF5-4F1D-BAFB-9630E1102F40}"/>
    <cellStyle name="D_Synthese cumul 300910_~5830458_Annexe 6 IAS" xfId="29576" xr:uid="{01C9F1CE-3637-40DF-A328-9A6A88F8FCD1}"/>
    <cellStyle name="D_Synthese cumul 300910_~8064952" xfId="29577" xr:uid="{27546E73-245E-4019-9FC6-27E86A2CF877}"/>
    <cellStyle name="D_Synthese cumul 300910_~8064952_Annexe 6 IAS" xfId="29578" xr:uid="{6079D681-EEA6-409F-A797-B5FDADB846D9}"/>
    <cellStyle name="D_Synthese cumul 300910_Annexe 6 IAS" xfId="29579" xr:uid="{D4AAB538-100E-438B-857F-ED6A328804F0}"/>
    <cellStyle name="D_Synthese cumul 300910_Master états financiers de synthèse IFRS_201112 V0" xfId="29580" xr:uid="{DAA812C9-43FC-40E6-B86C-684BD73CCB97}"/>
    <cellStyle name="D_Synthese cumul 300910_Master états financiers de synthèse IFRS_201112 V0_Annexe 6 IAS" xfId="29581" xr:uid="{D52CD4DB-0337-4491-A271-1FB5B427C7F0}"/>
    <cellStyle name="D_Synthese cumul 300910_note 4 à insérer" xfId="29582" xr:uid="{0286097E-EB60-42FB-89F3-010987F96311}"/>
    <cellStyle name="D_Synthese cumul 300910_note 4 à insérer 2" xfId="29583" xr:uid="{45B0CAF7-3A9A-4D0C-AB92-F0B95B92DCDB}"/>
    <cellStyle name="D_Synthese cumul 300910_note 4 à insérer 2_Annexe 6 IAS" xfId="29584" xr:uid="{C33CB6D4-B1B1-424E-A77F-99D39A1254A8}"/>
    <cellStyle name="D_Synthese cumul 300910_note 4 à insérer_Annexe 6 IAS" xfId="29585" xr:uid="{CE79B354-0A99-4AC4-835B-1051FEB39EF1}"/>
    <cellStyle name="D_Synthese cumul 300910_Tableauxà modifier dans états fin_gb_rev" xfId="29586" xr:uid="{03E75FD3-6771-4AC0-A8DD-2692A21139CC}"/>
    <cellStyle name="D_Synthese cumul 300910_Tableauxà modifier dans états fin_gb_rev_Annexe 6 IAS" xfId="29587" xr:uid="{52AF3A54-FDAE-4BB0-8D8C-8A644D2BD1B5}"/>
    <cellStyle name="D_Tableauxà modifier dans états fin_gb_rev" xfId="29588" xr:uid="{8C1754D8-6110-466C-B5BE-428FBA5FB20D}"/>
    <cellStyle name="D_Tableauxà modifier dans états fin_gb_rev_Annexe 6 IAS" xfId="29589" xr:uid="{DC721F52-19B9-4900-A620-E46FCE4416BB}"/>
    <cellStyle name="Daily11" xfId="29590" xr:uid="{149C88B7-81A1-49B9-BED7-E9C4F3B941AD}"/>
    <cellStyle name="Daily12" xfId="29591" xr:uid="{26FC69CF-8C83-4DF8-946C-AC30F45FA216}"/>
    <cellStyle name="Dash" xfId="29592" xr:uid="{EF5C5763-7EA2-46C0-97EE-84676DB73E5B}"/>
    <cellStyle name="Dash 2" xfId="29593" xr:uid="{40AE5688-AD9F-4D6A-AD74-71DF31014A82}"/>
    <cellStyle name="Dash 2 2" xfId="29594" xr:uid="{D03C569E-66AE-4B2E-8741-F6A44395185D}"/>
    <cellStyle name="Dash 2 2 2" xfId="29595" xr:uid="{9D70F4E8-F79D-4296-9AD2-626DE8FA6644}"/>
    <cellStyle name="Dash 2 3" xfId="29596" xr:uid="{1CF8C009-43CD-49CA-8469-E6144293D46A}"/>
    <cellStyle name="Dash 3" xfId="29597" xr:uid="{AA055127-1CD5-44B2-9E7D-511BEF2B007D}"/>
    <cellStyle name="Dash 3 2" xfId="29598" xr:uid="{D752974F-D297-4D9B-A950-38BD9BF9ADF5}"/>
    <cellStyle name="Dash 4" xfId="29599" xr:uid="{FFB6A762-0FC9-411F-B081-0A35B45D60CC}"/>
    <cellStyle name="Dash_Cadrage conso" xfId="29600" xr:uid="{E32982D3-CE94-440B-84F5-DAD22E2CDCDB}"/>
    <cellStyle name="Data" xfId="29601" xr:uid="{2D269091-014E-4F13-86A6-81B709925F7F}"/>
    <cellStyle name="Data 10" xfId="29602" xr:uid="{B736BF0E-6239-49CC-B153-13A266427272}"/>
    <cellStyle name="Data 11" xfId="29603" xr:uid="{B11C440E-A124-4F09-913E-64ACD3E851A2}"/>
    <cellStyle name="Data 12" xfId="29604" xr:uid="{E97C54E0-F2FF-47C7-86C4-7166EE5BBCD3}"/>
    <cellStyle name="Data 13" xfId="29605" xr:uid="{4E2FD8AD-1C2A-4F62-9027-352CCAACF69F}"/>
    <cellStyle name="Data 14" xfId="29606" xr:uid="{B54948B5-DB68-4FE8-93BA-45713E8FB2E9}"/>
    <cellStyle name="Data 15" xfId="29607" xr:uid="{388A4827-30BF-4E27-A839-6D3BC5DEE146}"/>
    <cellStyle name="Data 16" xfId="29608" xr:uid="{352183F9-00E2-45A9-82DC-BD268BA8F09C}"/>
    <cellStyle name="Data 17" xfId="29609" xr:uid="{AD589193-C383-4588-A5B5-4A14E7F709F3}"/>
    <cellStyle name="Data 18" xfId="29610" xr:uid="{A5BDE83A-ABCE-4042-9847-DA48BD13E92E}"/>
    <cellStyle name="Data 19" xfId="29611" xr:uid="{4DEFA710-4A2F-450A-84BB-7F9CB0DB5C94}"/>
    <cellStyle name="Data 2" xfId="29612" xr:uid="{BC1FA2C7-6896-4D8B-986F-86F8BA93D481}"/>
    <cellStyle name="Data 2 2" xfId="29613" xr:uid="{1B0AA55D-4952-4FF0-88FE-6C3E45F63488}"/>
    <cellStyle name="Data 2_Annexe 6 IAS" xfId="29614" xr:uid="{31F7FE1A-784A-438B-B4C3-80F621F39A60}"/>
    <cellStyle name="Data 3" xfId="29615" xr:uid="{0834713E-9BE2-4473-861D-676E971112CE}"/>
    <cellStyle name="Data 3 2" xfId="29616" xr:uid="{8536054A-6A60-4E29-8692-FCB556CCCA27}"/>
    <cellStyle name="Data 3_Annexe 6 IAS" xfId="29617" xr:uid="{1023A483-1CA7-4BDE-B8D7-4779A471BCDD}"/>
    <cellStyle name="Data 4" xfId="29618" xr:uid="{A0FBACE0-3C1E-4B50-B5B8-02E0E45187B9}"/>
    <cellStyle name="Data 4 2" xfId="29619" xr:uid="{2E9214F0-C81F-4AEB-878C-6B003E8F7F90}"/>
    <cellStyle name="Data 4_Annexe 6 IAS" xfId="29620" xr:uid="{0BE28744-2C2C-464F-BFF3-78A93FD7D2B1}"/>
    <cellStyle name="Data 5" xfId="29621" xr:uid="{E33161DD-6D69-449E-B99C-9CF22D6DD66A}"/>
    <cellStyle name="Data 5 2" xfId="29622" xr:uid="{9EF476C0-60D7-4565-8357-92080AB21B77}"/>
    <cellStyle name="Data 5_Annexe 6 IAS" xfId="29623" xr:uid="{DB98DEEA-18E4-4F3D-911A-21351D9ED238}"/>
    <cellStyle name="Data 6" xfId="29624" xr:uid="{C5CCF20D-25CC-44B7-8036-C71AFED9CF9D}"/>
    <cellStyle name="Data 7" xfId="29625" xr:uid="{FFB301D2-9405-4345-8BC3-9EC4D86CFBB0}"/>
    <cellStyle name="Data 8" xfId="29626" xr:uid="{B983EF34-661D-4A84-9770-00AE7223B633}"/>
    <cellStyle name="Data 9" xfId="29627" xr:uid="{B0AF2040-3056-449F-BE02-6EDCDB557092}"/>
    <cellStyle name="Data.LongPercent" xfId="29628" xr:uid="{F3757448-CE6A-4635-9B51-19655FBEA292}"/>
    <cellStyle name="Data.NumPercent" xfId="29629" xr:uid="{38CE02B4-8544-4336-A729-9A467015F6D2}"/>
    <cellStyle name="Data.NumShortPercent" xfId="29630" xr:uid="{E7B8971D-1368-4249-AC26-955745663AA7}"/>
    <cellStyle name="Data_Annexe 6 IAS" xfId="29631" xr:uid="{A0D7223B-EDF2-49A1-B83C-F3DA7BF86501}"/>
    <cellStyle name="Data1" xfId="29632" xr:uid="{BD139DAC-EC2E-40D3-BC80-00ECF1D13BFE}"/>
    <cellStyle name="Data2" xfId="29633" xr:uid="{E7321368-AEFE-4BC0-A467-234BC7A051A0}"/>
    <cellStyle name="Data3" xfId="29634" xr:uid="{471B919B-90EA-41FE-B6D8-E3E017CF586C}"/>
    <cellStyle name="Data4" xfId="29635" xr:uid="{CD29C536-2DF0-4528-A50D-4F656DB56843}"/>
    <cellStyle name="DataCpta" xfId="29636" xr:uid="{B184EA6A-A4AD-47E8-9370-6C65612E0563}"/>
    <cellStyle name="DataFeed" xfId="29637" xr:uid="{15C367BD-F7C6-48D8-9B17-41BF61E1AA6F}"/>
    <cellStyle name="DataInput" xfId="29638" xr:uid="{09FB8049-8EC7-4A8A-BC79-667B36E435BE}"/>
    <cellStyle name="DataInput 10" xfId="29639" xr:uid="{D195BE71-B607-41F2-939E-0828BA7DA075}"/>
    <cellStyle name="DataInput 10 2" xfId="37496" xr:uid="{4DE80C6C-FBCF-4C8D-948B-AE54E9FDB754}"/>
    <cellStyle name="DataInput 11" xfId="29640" xr:uid="{86E52C03-A2B5-4D95-8563-224BDC5B6752}"/>
    <cellStyle name="DataInput 11 2" xfId="37497" xr:uid="{8CBFB900-F576-4521-BE40-B2C9EFF780CB}"/>
    <cellStyle name="DataInput 12" xfId="29641" xr:uid="{F11567A7-8E88-48F7-A214-D400B3380653}"/>
    <cellStyle name="DataInput 12 2" xfId="37498" xr:uid="{FC5104FA-6DF8-46B2-99BE-84ACCEF6A34C}"/>
    <cellStyle name="DataInput 13" xfId="29642" xr:uid="{9A21DABF-FA54-496E-A78C-F0CD53381F3E}"/>
    <cellStyle name="DataInput 13 2" xfId="37499" xr:uid="{69C6944E-7A78-4849-817B-3D9768F0C46F}"/>
    <cellStyle name="DataInput 14" xfId="29643" xr:uid="{65B658DD-FC49-4088-BB66-FDB95841BE0C}"/>
    <cellStyle name="DataInput 14 2" xfId="37500" xr:uid="{479640F8-4E7B-4986-B6CA-8D0DD04244C4}"/>
    <cellStyle name="DataInput 15" xfId="29644" xr:uid="{20DE0794-53EE-4DE1-B9A9-4346C5A39232}"/>
    <cellStyle name="DataInput 15 2" xfId="37501" xr:uid="{70489E97-8CCC-4720-9669-85EF638410F1}"/>
    <cellStyle name="DataInput 16" xfId="29645" xr:uid="{A89E6DF2-9C1F-4997-8E7E-37D218C54990}"/>
    <cellStyle name="DataInput 16 2" xfId="37502" xr:uid="{E6DCB2D7-7E4E-4A3C-9C6D-FE9DAB64D9D8}"/>
    <cellStyle name="DataInput 17" xfId="37495" xr:uid="{3007351C-BFED-4368-8E4A-BD1F64E3DE95}"/>
    <cellStyle name="DataInput 2" xfId="29646" xr:uid="{9731E8E3-4C6C-47EE-B588-5FA8AA869B68}"/>
    <cellStyle name="DataInput 2 2" xfId="29647" xr:uid="{E73D4F4E-D3C0-4518-8CB7-023B669CD958}"/>
    <cellStyle name="DataInput 2 3" xfId="29648" xr:uid="{6FB62773-E892-4F8A-8B64-D2F7879CE109}"/>
    <cellStyle name="DataInput 2 4" xfId="29649" xr:uid="{7450B0DE-8199-4DD0-A9A6-7AFC8F9153FF}"/>
    <cellStyle name="DataInput 2 4 2" xfId="37503" xr:uid="{EA63637F-A555-4981-8BC7-05158F421755}"/>
    <cellStyle name="DataInput 2 5" xfId="29650" xr:uid="{2936833A-8A8E-439C-8220-E6A7B04443A4}"/>
    <cellStyle name="DataInput 2 5 2" xfId="37504" xr:uid="{B02EA745-6ED0-4B25-8512-E4426B1CCD2C}"/>
    <cellStyle name="DataInput 2 6" xfId="29651" xr:uid="{1EE39BE9-E4FC-442B-97D4-EF686B55AF63}"/>
    <cellStyle name="DataInput 2 6 2" xfId="37505" xr:uid="{E2376B1B-A35C-42E8-8766-F5E9D5BC95E5}"/>
    <cellStyle name="DataInput 2_Annexe 6 IAS" xfId="29652" xr:uid="{A6820C0F-307C-4ABC-956D-84E2EC83A1EF}"/>
    <cellStyle name="DataInput 3" xfId="29653" xr:uid="{01150CD5-3E61-44DC-990C-0CF09758966F}"/>
    <cellStyle name="DataInput 3 2" xfId="29654" xr:uid="{0C7440DC-7AF5-4956-81E2-A5AA7A56E34E}"/>
    <cellStyle name="DataInput 3_Annexe 6 IAS" xfId="29655" xr:uid="{EDFC41AC-9F75-4D89-A950-160FB01B37A6}"/>
    <cellStyle name="DataInput 4" xfId="29656" xr:uid="{947EC65A-08C8-4AC8-95FC-490FC72BEBB4}"/>
    <cellStyle name="DataInput 4 2" xfId="29657" xr:uid="{DF4A7E86-9231-42F5-BE6E-AD946F2E6774}"/>
    <cellStyle name="DataInput 4 2 2" xfId="37507" xr:uid="{EC7C6E32-91D0-48C6-9BD6-4B0150786127}"/>
    <cellStyle name="DataInput 4 3" xfId="37506" xr:uid="{1EC395CE-C364-40F1-B155-F8F07E8AB0EF}"/>
    <cellStyle name="DataInput 4_Annexe 6 IAS" xfId="29658" xr:uid="{7E320A8E-8768-4AE1-BE40-07DA6BCFB7BA}"/>
    <cellStyle name="DataInput 5" xfId="29659" xr:uid="{A095CDEB-3CAF-438A-AA3C-5614348D146A}"/>
    <cellStyle name="DataInput 5 2" xfId="37508" xr:uid="{20F92DD9-3D71-417E-812C-4679AB622C31}"/>
    <cellStyle name="DataInput 6" xfId="29660" xr:uid="{4625B6EF-5D32-441A-A2AA-C6CF2A008096}"/>
    <cellStyle name="DataInput 6 2" xfId="37509" xr:uid="{F0A93C14-C9DE-4541-BBC2-42FC74B4DD79}"/>
    <cellStyle name="DataInput 7" xfId="29661" xr:uid="{9F5DF1E0-4237-41E0-A254-5C7E48FC04C4}"/>
    <cellStyle name="DataInput 7 2" xfId="37510" xr:uid="{E95749A5-4835-465B-ADD7-E5EC39784755}"/>
    <cellStyle name="DataInput 8" xfId="29662" xr:uid="{6CE7CE02-5D2F-4E08-9666-7D500BAC0F2D}"/>
    <cellStyle name="DataInput 8 2" xfId="37511" xr:uid="{854A5260-335E-499E-92EC-90CBEBABB2AD}"/>
    <cellStyle name="DataInput 9" xfId="29663" xr:uid="{867595D1-1DE7-44B0-A82D-351DCC30CA21}"/>
    <cellStyle name="DataInput 9 2" xfId="37512" xr:uid="{BE481E79-3FEE-44E6-BF04-5A53AFC51A59}"/>
    <cellStyle name="DataInput_Annexe 6 IAS" xfId="29664" xr:uid="{369557FB-7FD8-4DAD-8ABC-A393B3A8C278}"/>
    <cellStyle name="Date" xfId="29665" xr:uid="{3C90835E-E182-4510-97E7-72E855C7F5DE}"/>
    <cellStyle name="Date - Style2" xfId="9132" xr:uid="{00000000-0005-0000-0000-0000F6230000}"/>
    <cellStyle name="Date (dd-mmm-yy)" xfId="29666" xr:uid="{218B81AB-426D-4317-AB53-76CF21FBFACE}"/>
    <cellStyle name="Date (dd-mmm-yy) 2" xfId="29667" xr:uid="{47897794-9AF6-446E-B2CC-35178172578C}"/>
    <cellStyle name="Date (dd-mmm-yy)_~0950885" xfId="29668" xr:uid="{1AFCE072-1689-4381-AB00-05A1D0AB3452}"/>
    <cellStyle name="Date (mmm-yy)" xfId="29669" xr:uid="{BC69D07E-1555-4785-97E5-5F46C6278202}"/>
    <cellStyle name="Date (mmm-yy) 2" xfId="29670" xr:uid="{906BA7F6-C1B0-4752-854F-0EBCF4244C31}"/>
    <cellStyle name="Date (mmm-yy) 2 2" xfId="29671" xr:uid="{74419605-6549-4BED-A973-9EF862CD2B60}"/>
    <cellStyle name="Date (mmm-yy) 2 2 2" xfId="29672" xr:uid="{05323C2C-39B6-4D22-B432-A709B3CE1B93}"/>
    <cellStyle name="Date (mmm-yy) 2 2_Annexe 6 IAS" xfId="29673" xr:uid="{D7CA78BB-BE4F-4AD3-9D16-EE910CFE6E64}"/>
    <cellStyle name="Date (mmm-yy) 2 3" xfId="29674" xr:uid="{B6C34EFC-1BF4-49AE-A33A-F2F698E2F00F}"/>
    <cellStyle name="Date (mmm-yy) 2_Annexe 6 IAS" xfId="29675" xr:uid="{68EBD371-8FB1-4F3C-A8C7-4561296EC3BF}"/>
    <cellStyle name="Date (mmm-yy) 3" xfId="29676" xr:uid="{6D38C728-037D-4602-A6F1-3F6D9250503A}"/>
    <cellStyle name="Date (mmm-yy) 4" xfId="29677" xr:uid="{2E5E8C4C-F736-42A4-B188-F804F8EFFE4E}"/>
    <cellStyle name="Date (mmm-yy) 5" xfId="29678" xr:uid="{60A235E1-374F-4D70-B0D1-41206E078982}"/>
    <cellStyle name="Date (mmm-yy)_~0950885" xfId="29679" xr:uid="{FF93B597-050B-47CE-80C3-8944AAE1F006}"/>
    <cellStyle name="Date [D-M-Y]" xfId="29680" xr:uid="{2959B093-F325-4767-94A7-87A9222A28B3}"/>
    <cellStyle name="Date [D-M-Y] 2" xfId="29681" xr:uid="{ABBA8757-CF1B-4154-9D33-6065D445F4DB}"/>
    <cellStyle name="Date [D-M-Y] 2 2" xfId="29682" xr:uid="{AB943216-2C15-4994-BE73-228E920A2545}"/>
    <cellStyle name="Date [D-M-Y] 2 2 2" xfId="29683" xr:uid="{859AFE73-9F8D-4EBC-9ED4-2D40AAED74E7}"/>
    <cellStyle name="Date [D-M-Y] 2 3" xfId="29684" xr:uid="{BB6FA02B-27E8-491A-B80E-07AAE80CF5C0}"/>
    <cellStyle name="Date [D-M-Y] 3" xfId="29685" xr:uid="{281428ED-6F2B-4041-8375-3ADE8F685286}"/>
    <cellStyle name="Date [D-M-Y] 3 2" xfId="29686" xr:uid="{9676FB4B-F421-4A16-A7C6-179616A5A536}"/>
    <cellStyle name="Date [D-M-Y] 4" xfId="29687" xr:uid="{2217B883-D496-4F62-B366-871EAE5FBC4C}"/>
    <cellStyle name="Date [D-M-Y]_Cadrage conso" xfId="29688" xr:uid="{E7BBFAE3-AE17-46BF-B4A9-86DA26268097}"/>
    <cellStyle name="Date [M/D/Y]" xfId="29689" xr:uid="{47829F67-23EC-4851-BFEF-2046F3CF0C9F}"/>
    <cellStyle name="Date [M/D/Y] 2" xfId="29690" xr:uid="{93A304F9-CC30-4EB8-8F93-7527995023AA}"/>
    <cellStyle name="Date [M/D/Y] 2 2" xfId="29691" xr:uid="{FDE70EF5-37CF-421F-B7EC-C5C60D2F8BF4}"/>
    <cellStyle name="Date [M/D/Y] 2 2 2" xfId="29692" xr:uid="{987DC76E-ACAF-4205-91F8-C141969326BE}"/>
    <cellStyle name="Date [M/D/Y] 2 3" xfId="29693" xr:uid="{8B1897B6-F7A7-4A99-890E-6EA8F566A650}"/>
    <cellStyle name="Date [M/D/Y] 3" xfId="29694" xr:uid="{ED95A7A8-AF35-4389-95A5-110760308571}"/>
    <cellStyle name="Date [M/D/Y] 3 2" xfId="29695" xr:uid="{FB117DED-EDAA-4D68-86D7-57E218E200DA}"/>
    <cellStyle name="Date [M/D/Y] 4" xfId="29696" xr:uid="{679B8104-DC15-49D8-B590-DBBF34B0AA64}"/>
    <cellStyle name="Date [M/D/Y]_Cadrage conso" xfId="29697" xr:uid="{E06B4D6E-4243-4E1D-8D4A-542CA25F392A}"/>
    <cellStyle name="Date [M/Y]" xfId="29698" xr:uid="{E16A4ADF-D3D7-4BAE-9A7F-42649B80D3E9}"/>
    <cellStyle name="Date [M/Y] 2" xfId="29699" xr:uid="{F5687A3C-58E0-46D7-A595-DD3CBE31A3F9}"/>
    <cellStyle name="Date [M/Y] 2 2" xfId="29700" xr:uid="{324A22E5-7DD8-422E-907C-BA062494588D}"/>
    <cellStyle name="Date [M/Y] 2 2 2" xfId="29701" xr:uid="{895F7E92-AD4B-4033-9B40-F9D5C61C8ECD}"/>
    <cellStyle name="Date [M/Y] 2 3" xfId="29702" xr:uid="{35829DC9-41F3-4C74-84C9-2BBDE5237957}"/>
    <cellStyle name="Date [M/Y] 3" xfId="29703" xr:uid="{D2D6E51D-E62C-44DD-8E96-73231EC8ADDE}"/>
    <cellStyle name="Date [M/Y] 3 2" xfId="29704" xr:uid="{4E82DD0B-21B2-4E2E-990C-B85E749C5582}"/>
    <cellStyle name="Date [M/Y] 4" xfId="29705" xr:uid="{5444EECA-44A8-458E-B15A-39DB2CA54886}"/>
    <cellStyle name="Date [M/Y]_Cadrage conso" xfId="29706" xr:uid="{E760ACAD-D893-403C-A398-45413071E705}"/>
    <cellStyle name="Date [M-Y]" xfId="29707" xr:uid="{A662292F-8E4B-4684-A899-F80AF03595E4}"/>
    <cellStyle name="Date [M-Y] 2" xfId="29708" xr:uid="{04C09F25-82D3-4A0B-BEE3-2AD1DA300A13}"/>
    <cellStyle name="Date [M-Y] 2 2" xfId="29709" xr:uid="{633537D9-3094-450A-A335-1A1A5F407D28}"/>
    <cellStyle name="Date [M-Y] 2 2 2" xfId="29710" xr:uid="{45861F49-6C9A-498E-95F0-3ADB3DF1D6A8}"/>
    <cellStyle name="Date [M-Y] 2 3" xfId="29711" xr:uid="{23BFA62A-46FF-4071-A037-B3BE8670298E}"/>
    <cellStyle name="Date [M-Y] 3" xfId="29712" xr:uid="{6AFC8477-5BEA-403F-9159-328B160D2DA8}"/>
    <cellStyle name="Date [M-Y] 3 2" xfId="29713" xr:uid="{EDDC99E7-31AE-43D7-923F-3175E1EE0A7D}"/>
    <cellStyle name="Date [M-Y] 4" xfId="29714" xr:uid="{AE908183-CF64-4AB6-ACE0-61F7EB221893}"/>
    <cellStyle name="Date [M-Y]_Cadrage conso" xfId="29715" xr:uid="{5543D1F7-24C0-4E31-9571-1A718AAB8B3F}"/>
    <cellStyle name="Date 2" xfId="29716" xr:uid="{F10D19A9-22A5-4470-9153-2975AADA6162}"/>
    <cellStyle name="Date Aligned" xfId="29717" xr:uid="{06D4A67E-821E-4039-BCDC-7FD897294195}"/>
    <cellStyle name="Date Short" xfId="9133" xr:uid="{00000000-0005-0000-0000-0000F7230000}"/>
    <cellStyle name="Date Short 2" xfId="29718" xr:uid="{967D5289-78FE-4CD6-92A2-5467E675934C}"/>
    <cellStyle name="Date Short 2 2" xfId="29719" xr:uid="{D5F5D967-8C6F-4922-9900-478465EE9B09}"/>
    <cellStyle name="Date Short 2 2 2" xfId="29720" xr:uid="{36C7A581-4C6A-4AED-B419-99240D93BBE2}"/>
    <cellStyle name="Date Short 2 2_Annexe 6 IAS" xfId="29721" xr:uid="{2B838CBC-8ACD-401E-8ACB-7FB2AA0E8CAF}"/>
    <cellStyle name="Date Short 2 3" xfId="29722" xr:uid="{6EE8C547-D7CB-4EAE-8095-F841926BFDC8}"/>
    <cellStyle name="Date Short 2_Annexe 6 IAS" xfId="29723" xr:uid="{790DFDC1-DF1E-4C8D-B07E-64B6AAD36FD8}"/>
    <cellStyle name="Date Short 3" xfId="29724" xr:uid="{59D40015-1D12-4F5F-B158-2F433F1796DD}"/>
    <cellStyle name="Date Short 4" xfId="29725" xr:uid="{02EA6147-2770-471F-AE10-D15EC16A501F}"/>
    <cellStyle name="Date Short 5" xfId="29726" xr:uid="{C26CFA13-7EB4-4B0E-9879-210A3D277042}"/>
    <cellStyle name="Date Short_Annexe 6 IAS" xfId="29727" xr:uid="{CFDE7965-6CA1-4C61-B7A4-0478F2E165FB}"/>
    <cellStyle name="Date_051101 warehouse" xfId="29728" xr:uid="{53C9BC3A-509D-4B60-A0D8-DE415A868E5F}"/>
    <cellStyle name="Date1" xfId="29729" xr:uid="{519CDC07-C2DA-4FBC-BD44-B6FBAAE016F1}"/>
    <cellStyle name="DateFormat" xfId="29730" xr:uid="{161EF015-DAA7-40F8-B609-E9F8C2AC0294}"/>
    <cellStyle name="DateFormat 2" xfId="29731" xr:uid="{6C795543-CA17-479A-BA1D-B6EB66635AD5}"/>
    <cellStyle name="DateFormat 2 2" xfId="29732" xr:uid="{D89A90DD-3B5F-4323-83E2-AB35ECA68808}"/>
    <cellStyle name="DateFormat 2 2 2" xfId="29733" xr:uid="{B89B8A3E-3A1F-416E-8351-F9405095F64E}"/>
    <cellStyle name="DateFormat 2 3" xfId="29734" xr:uid="{41215A29-CFF4-4C0E-B612-4CC6CC2689A6}"/>
    <cellStyle name="DateFormat 3" xfId="29735" xr:uid="{4A571003-44F5-42E8-822C-407ABAD90776}"/>
    <cellStyle name="DateFormat 3 2" xfId="29736" xr:uid="{B0673EF2-4C02-45C9-9067-246903156F25}"/>
    <cellStyle name="DateFormat 4" xfId="29737" xr:uid="{67069C53-90B0-446D-8900-D0D42071050A}"/>
    <cellStyle name="DateFormat_Annexe 6 IAS" xfId="29738" xr:uid="{CB315C53-063F-405F-B6F2-8C4228F7918E}"/>
    <cellStyle name="Dates" xfId="29739" xr:uid="{35E0855C-F596-453B-B7EA-3AE58CCFF958}"/>
    <cellStyle name="Dates 2" xfId="29740" xr:uid="{6D114532-7491-42AD-A59D-07B385D011CB}"/>
    <cellStyle name="Datum" xfId="29741" xr:uid="{0F4B1663-6DC1-4080-9154-7A2B4785A94E}"/>
    <cellStyle name="Datum 10" xfId="29742" xr:uid="{4039D79A-200C-4FF2-829E-2C6C976D56FB}"/>
    <cellStyle name="Datum 11" xfId="29743" xr:uid="{00266E42-BEAF-42A6-B211-5223A4EDEAE4}"/>
    <cellStyle name="Datum 12" xfId="29744" xr:uid="{CD9AE078-DC9C-47DF-905D-55C1CE81B1AE}"/>
    <cellStyle name="Datum 13" xfId="29745" xr:uid="{F9B55AA7-ADAF-4627-AC7D-FB7606743C60}"/>
    <cellStyle name="Datum 14" xfId="29746" xr:uid="{DB21C79B-6D5F-48C3-B1D5-85AC9E845622}"/>
    <cellStyle name="Datum 15" xfId="29747" xr:uid="{636B7361-5329-4DA1-B8E5-4DF5CB11184A}"/>
    <cellStyle name="Datum 16" xfId="29748" xr:uid="{327E7DC9-8C69-49C7-AA73-7D8889B35162}"/>
    <cellStyle name="Datum 17" xfId="29749" xr:uid="{C38D010F-FA2F-48ED-B54B-93A95898EB89}"/>
    <cellStyle name="Datum 2" xfId="29750" xr:uid="{6EA74D4F-51CC-4276-9B3C-7113725019AA}"/>
    <cellStyle name="Datum 2 2" xfId="29751" xr:uid="{7DECCF8B-6DE6-4533-BB79-FE7945E51C4D}"/>
    <cellStyle name="Datum 2_Annexe 6 IAS" xfId="29752" xr:uid="{637752E0-AEDA-4BAA-92E4-59D50757FC6F}"/>
    <cellStyle name="Datum 3" xfId="29753" xr:uid="{5928CB5B-51BF-4CF4-AEEA-A775D93A9BA7}"/>
    <cellStyle name="Datum 4" xfId="29754" xr:uid="{5427300B-6AA4-4D02-BAD7-228C47C5E7D8}"/>
    <cellStyle name="Datum 5" xfId="29755" xr:uid="{E12F54B7-8F60-4C1C-9BC6-80C2CBD7CA78}"/>
    <cellStyle name="Datum 6" xfId="29756" xr:uid="{3097A64E-23EC-4A57-823F-0EAA11C8DC81}"/>
    <cellStyle name="Datum 7" xfId="29757" xr:uid="{C6FC9C2A-88AE-4F0E-B13D-6D92A19E0226}"/>
    <cellStyle name="Datum 8" xfId="29758" xr:uid="{A7D38AFD-5538-4E35-8DFB-8F43B071D2EA}"/>
    <cellStyle name="Datum 9" xfId="29759" xr:uid="{AF4ABCDC-CB2C-422E-B053-9127AADFBE15}"/>
    <cellStyle name="Datum_Annexe 6 IAS" xfId="29760" xr:uid="{98D31DDA-09CE-4B27-A611-976C9AE6200F}"/>
    <cellStyle name="DBL U - Style2" xfId="29761" xr:uid="{36021692-E996-4049-A0C6-466D86D1E77B}"/>
    <cellStyle name="DeF8_x000c_" xfId="29762" xr:uid="{F877556F-A1DE-4012-BF41-2C1D9D600313}"/>
    <cellStyle name="DeF8_x000c_ 10" xfId="29763" xr:uid="{71C10AAE-55E3-4627-966C-33A703902AFA}"/>
    <cellStyle name="DeF8_x000c_ 10 2" xfId="37514" xr:uid="{9C1AF954-E4F3-4EB9-9A27-F75B49AAD550}"/>
    <cellStyle name="DeF8_x000c_ 11" xfId="29764" xr:uid="{0D1EAF05-2AD3-4A05-8BA3-366628736550}"/>
    <cellStyle name="DeF8_x000c_ 11 2" xfId="37515" xr:uid="{D3D9054F-2D43-462F-B36B-BF8486F0FCFD}"/>
    <cellStyle name="DeF8_x000c_ 12" xfId="29765" xr:uid="{670BD0B3-23BC-4F87-9AD8-1269FD073157}"/>
    <cellStyle name="DeF8_x000c_ 12 2" xfId="37516" xr:uid="{9BC3D672-A792-49A6-B8B3-ADB832459970}"/>
    <cellStyle name="DeF8_x000c_ 13" xfId="29766" xr:uid="{A2F6F638-BE05-4181-A4D8-6D0968CF06B8}"/>
    <cellStyle name="DeF8_x000c_ 13 2" xfId="37517" xr:uid="{7C4F835D-9823-490E-9EA2-DAA74D2A7F75}"/>
    <cellStyle name="DeF8_x000c_ 14" xfId="29767" xr:uid="{09E760C8-B61F-44C0-BA3B-C1FA85C5D5CE}"/>
    <cellStyle name="DeF8_x000c_ 14 2" xfId="37518" xr:uid="{1D7A0BB9-0B01-4271-B053-E233BC3E1AE6}"/>
    <cellStyle name="DeF8_x000c_ 15" xfId="29768" xr:uid="{316D405B-4B28-4499-A76A-67E67C430990}"/>
    <cellStyle name="DeF8_x000c_ 15 2" xfId="37519" xr:uid="{CCBA3F29-20A4-4729-93FD-4769787F68BD}"/>
    <cellStyle name="DeF8_x000c_ 16" xfId="29769" xr:uid="{886498A0-7D01-4040-8CF2-DA654B7D1E13}"/>
    <cellStyle name="DeF8_x000c_ 16 2" xfId="37520" xr:uid="{AF8700B2-56AC-43FD-B5AA-15EB3400F818}"/>
    <cellStyle name="DeF8_x000c_ 17" xfId="29770" xr:uid="{644288CA-352F-452C-A9DB-30DC4B3E0AE2}"/>
    <cellStyle name="DeF8_x000c_ 17 2" xfId="37521" xr:uid="{AC4C41FB-F748-444F-91F3-746F7C83886B}"/>
    <cellStyle name="DeF8_x000c_ 18" xfId="37513" xr:uid="{1412F1C8-579E-4E03-8F72-302AEA2851D8}"/>
    <cellStyle name="DeF8_x000c_ 2" xfId="29771" xr:uid="{CD3954A6-3659-4035-8770-7ACE90A0892A}"/>
    <cellStyle name="DeF8_x000c_ 2 2" xfId="29772" xr:uid="{05F717D6-67A5-4E3A-A82B-ED68718B4EEF}"/>
    <cellStyle name="DeF8_x000c_ 2 3" xfId="29773" xr:uid="{8C7FAC19-7B47-448B-B24C-FB7B7CBD650D}"/>
    <cellStyle name="DeF8_x000c_ 2 4" xfId="37522" xr:uid="{C36EA206-5D31-445A-9349-57DA07B55482}"/>
    <cellStyle name="DeF8_x000c_ 2_Annexe 6 IAS" xfId="29774" xr:uid="{EF8AD37C-3ED2-428E-B866-F4FE5EA18706}"/>
    <cellStyle name="DeF8_x000c_ 3" xfId="29775" xr:uid="{54032841-2080-440B-968C-71FFDC7DE54D}"/>
    <cellStyle name="DeF8_x000c_ 3 2" xfId="29776" xr:uid="{7257E54B-CA5E-4046-BDBD-1FAC09F353F3}"/>
    <cellStyle name="DeF8_x000c_ 3 2 2" xfId="37523" xr:uid="{0D2EE80C-87B8-40F0-80D4-EBDBACA4F135}"/>
    <cellStyle name="DeF8_x000c_ 3_Annexe 6 IAS" xfId="29777" xr:uid="{E18C4EBB-2CBD-48CB-B85E-612993FF2A43}"/>
    <cellStyle name="DeF8_x000c_ 4" xfId="29778" xr:uid="{41D26682-3426-4187-A459-59CAA381636E}"/>
    <cellStyle name="DeF8_x000c_ 4 2" xfId="29779" xr:uid="{40224FB6-4F6B-4B1F-8209-3CF6CECE16AF}"/>
    <cellStyle name="DeF8_x000c_ 4 2 2" xfId="37524" xr:uid="{CDCE740A-A2B7-4913-AE76-51BBB8F05251}"/>
    <cellStyle name="DeF8_x000c_ 4_Annexe 6 IAS" xfId="29780" xr:uid="{CE880D25-B55F-47E9-BCB3-1F15BBFE8059}"/>
    <cellStyle name="DeF8_x000c_ 5" xfId="29781" xr:uid="{9BE6DC33-4AE0-4B2C-98E1-39E00B241F2B}"/>
    <cellStyle name="DeF8_x000c_ 5 2" xfId="29782" xr:uid="{CEE2BE2F-7A9C-461E-BA87-FCB37ABDB889}"/>
    <cellStyle name="DeF8_x000c_ 5 2 2" xfId="37526" xr:uid="{C46DE7F5-ECB2-492D-8A8A-5C63606FE5D1}"/>
    <cellStyle name="DeF8_x000c_ 5 3" xfId="37525" xr:uid="{DC5A3FE0-C5B4-45D1-A8AA-BFF2BAB0A37E}"/>
    <cellStyle name="DeF8_x000c_ 5_Annexe 6 IAS" xfId="29783" xr:uid="{ED6DFAFA-D92E-477F-9358-FD2CBEB9A9F2}"/>
    <cellStyle name="DeF8_x000c_ 6" xfId="29784" xr:uid="{F2D4354A-5DB8-4678-ADAD-84ED5BE81B76}"/>
    <cellStyle name="DeF8_x000c_ 6 2" xfId="37527" xr:uid="{AF5E838D-D35E-41F1-B633-FA7F9F00C7C1}"/>
    <cellStyle name="DeF8_x000c_ 7" xfId="29785" xr:uid="{F41356E0-970D-4D1A-9EF2-663AD34B2BF4}"/>
    <cellStyle name="DeF8_x000c_ 7 2" xfId="37528" xr:uid="{1A5896BE-6820-4C80-8B61-4C41FDB598EF}"/>
    <cellStyle name="DeF8_x000c_ 8" xfId="29786" xr:uid="{B8A1E6A3-B995-460C-A09A-1AE2B0DF62A9}"/>
    <cellStyle name="DeF8_x000c_ 8 2" xfId="37529" xr:uid="{DB154BE1-897B-4344-8A50-92514352478D}"/>
    <cellStyle name="DeF8_x000c_ 9" xfId="29787" xr:uid="{49372282-CBA3-4201-976B-4B4CFD550F27}"/>
    <cellStyle name="DeF8_x000c_ 9 2" xfId="37530" xr:uid="{E4A80C5E-F823-4EA0-868B-4911B484B319}"/>
    <cellStyle name="DeF8_x000c_.SIMEX._x000c_.S" xfId="29788" xr:uid="{57179465-63B3-4E14-A5B3-2CBF0E4F6C49}"/>
    <cellStyle name="DeF8_x000c_.SIMEX._x000c_.S 10" xfId="29789" xr:uid="{F9AF96DF-4E8E-46C7-9159-C885F0A58D7E}"/>
    <cellStyle name="DeF8_x000c_.SIMEX._x000c_.S 10 2" xfId="37532" xr:uid="{D28615C9-AACA-46BB-BA4F-7F1C3AAE627C}"/>
    <cellStyle name="DeF8_x000c_.SIMEX._x000c_.S 11" xfId="29790" xr:uid="{8AC0B801-BEDE-40E6-98FB-8A1CAB7817C1}"/>
    <cellStyle name="DeF8_x000c_.SIMEX._x000c_.S 11 2" xfId="37533" xr:uid="{CE522215-4DAD-49CC-8B71-EB91A143431B}"/>
    <cellStyle name="DeF8_x000c_.SIMEX._x000c_.S 12" xfId="29791" xr:uid="{2BF0DBB8-3837-4520-8BB5-0E99F254AA57}"/>
    <cellStyle name="DeF8_x000c_.SIMEX._x000c_.S 12 2" xfId="37534" xr:uid="{5FAE7EC3-CD64-4591-8EA9-FA55DCE402E1}"/>
    <cellStyle name="DeF8_x000c_.SIMEX._x000c_.S 13" xfId="29792" xr:uid="{E2CC5BC4-ABDB-4929-8CE0-839222575682}"/>
    <cellStyle name="DeF8_x000c_.SIMEX._x000c_.S 13 2" xfId="37535" xr:uid="{84AF16A0-BCF8-4634-BE28-2F25D1E34A5C}"/>
    <cellStyle name="DeF8_x000c_.SIMEX._x000c_.S 14" xfId="29793" xr:uid="{94141883-43C9-4CE5-9C24-0C936BAA795A}"/>
    <cellStyle name="DeF8_x000c_.SIMEX._x000c_.S 14 2" xfId="37536" xr:uid="{0909A1CA-4027-47C7-AF5B-F9D8BA05CF63}"/>
    <cellStyle name="DeF8_x000c_.SIMEX._x000c_.S 15" xfId="29794" xr:uid="{3946BF19-98AF-4510-9B0C-7A9489231CCE}"/>
    <cellStyle name="DeF8_x000c_.SIMEX._x000c_.S 15 2" xfId="37537" xr:uid="{5799295C-B8F9-415A-8BF9-22894DF1D930}"/>
    <cellStyle name="DeF8_x000c_.SIMEX._x000c_.S 16" xfId="29795" xr:uid="{A2042066-BF01-40CB-AA9B-CC271BCCB46D}"/>
    <cellStyle name="DeF8_x000c_.SIMEX._x000c_.S 16 2" xfId="37538" xr:uid="{EBD2AB73-38EE-43B8-A23F-4E10BB6AA919}"/>
    <cellStyle name="DeF8_x000c_.SIMEX._x000c_.S 17" xfId="29796" xr:uid="{797F5687-BF14-45E9-A914-8FFEA4859E77}"/>
    <cellStyle name="DeF8_x000c_.SIMEX._x000c_.S 17 2" xfId="37539" xr:uid="{EB685156-0256-454B-A237-8143AA88BD28}"/>
    <cellStyle name="DeF8_x000c_.SIMEX._x000c_.S 18" xfId="37531" xr:uid="{75AE7F4D-E72C-4720-A484-EEF338422865}"/>
    <cellStyle name="DeF8_x000c_.SIMEX._x000c_.S 2" xfId="29797" xr:uid="{11C95546-EF3C-40E8-930E-A209783CAA74}"/>
    <cellStyle name="DeF8_x000c_.SIMEX._x000c_.S 2 2" xfId="29798" xr:uid="{CD58E5E2-DB70-4BAA-A802-2293DFDA59E3}"/>
    <cellStyle name="DeF8_x000c_.SIMEX._x000c_.S 2 2 2" xfId="37541" xr:uid="{A3C29C1B-7A12-4AF9-98B1-F6F6967047FE}"/>
    <cellStyle name="DeF8_x000c_.SIMEX._x000c_.S 2 3" xfId="37540" xr:uid="{822A0534-0CE0-4C18-B117-1C21691D1165}"/>
    <cellStyle name="DeF8_x000c_.SIMEX._x000c_.S 2_Annexe 6 IAS" xfId="29799" xr:uid="{006F423D-2B4C-4E05-A1A4-76A49221892F}"/>
    <cellStyle name="DeF8_x000c_.SIMEX._x000c_.S 3" xfId="29800" xr:uid="{B69C1F0C-D34E-4EB2-87C4-99CA189B13F6}"/>
    <cellStyle name="DeF8_x000c_.SIMEX._x000c_.S 3 2" xfId="29801" xr:uid="{1D82B532-9F37-4A76-ABB7-EC294793D143}"/>
    <cellStyle name="DeF8_x000c_.SIMEX._x000c_.S 3 2 2" xfId="37543" xr:uid="{1FE98B43-F1AC-483A-9380-9898052ECCDA}"/>
    <cellStyle name="DeF8_x000c_.SIMEX._x000c_.S 3 3" xfId="37542" xr:uid="{3E928E9F-EA39-4B99-AD97-93D3F02CAB99}"/>
    <cellStyle name="DeF8_x000c_.SIMEX._x000c_.S 3_Annexe 6 IAS" xfId="29802" xr:uid="{5220541D-F649-4547-8BC2-D48D7771A507}"/>
    <cellStyle name="DeF8_x000c_.SIMEX._x000c_.S 4" xfId="29803" xr:uid="{0D49EB74-8616-4232-994F-58131DEC152B}"/>
    <cellStyle name="DeF8_x000c_.SIMEX._x000c_.S 4 2" xfId="29804" xr:uid="{EFADC572-93DE-481B-91D0-3DD44992954C}"/>
    <cellStyle name="DeF8_x000c_.SIMEX._x000c_.S 4 2 2" xfId="37545" xr:uid="{B721CFD1-9F4F-4FB6-9E96-DAF0449D51CC}"/>
    <cellStyle name="DeF8_x000c_.SIMEX._x000c_.S 4 3" xfId="37544" xr:uid="{B47D5584-8BB2-4B08-B820-C469C442CBB6}"/>
    <cellStyle name="DeF8_x000c_.SIMEX._x000c_.S 4_Annexe 6 IAS" xfId="29805" xr:uid="{4C78F7E0-208E-494F-B848-EAABC0C13929}"/>
    <cellStyle name="DeF8_x000c_.SIMEX._x000c_.S 5" xfId="29806" xr:uid="{5868F59C-DDA7-4EF3-8BEA-96438A056C9B}"/>
    <cellStyle name="DeF8_x000c_.SIMEX._x000c_.S 5 2" xfId="29807" xr:uid="{FDB8981D-54D4-45ED-96D6-6CA6123AA7FE}"/>
    <cellStyle name="DeF8_x000c_.SIMEX._x000c_.S 5 2 2" xfId="37547" xr:uid="{01572D8D-A96B-4B7C-B7F1-D4B7A380F0AD}"/>
    <cellStyle name="DeF8_x000c_.SIMEX._x000c_.S 5 3" xfId="37546" xr:uid="{B1C2C14B-C7DA-4C17-A19E-666CE4F8BC7E}"/>
    <cellStyle name="DeF8_x000c_.SIMEX._x000c_.S 5_Annexe 6 IAS" xfId="29808" xr:uid="{9D4F3B71-6FB4-4618-8425-3B43981EEBD0}"/>
    <cellStyle name="DeF8_x000c_.SIMEX._x000c_.S 6" xfId="29809" xr:uid="{8E5E8AFB-295E-4B83-8DEC-1A71FC4446E9}"/>
    <cellStyle name="DeF8_x000c_.SIMEX._x000c_.S 6 2" xfId="37548" xr:uid="{E8905FB8-D432-440F-B302-E934812CBC35}"/>
    <cellStyle name="DeF8_x000c_.SIMEX._x000c_.S 7" xfId="29810" xr:uid="{33893C76-F72D-4330-8B63-1D18295B3397}"/>
    <cellStyle name="DeF8_x000c_.SIMEX._x000c_.S 8" xfId="29811" xr:uid="{3C3645F3-C9CF-4F29-B8D3-C2E5D2F0E188}"/>
    <cellStyle name="DeF8_x000c_.SIMEX._x000c_.S 9" xfId="29812" xr:uid="{1D98EB6F-2C12-48BC-838A-C1A2249E5746}"/>
    <cellStyle name="DeF8_x000c_.SIMEX._x000c_.S_Annexe 6 IAS" xfId="29813" xr:uid="{BF2708C8-5D41-4055-8458-6CDC50BFF6EE}"/>
    <cellStyle name="DeF8_x000c__Annexe 6 IAS" xfId="29814" xr:uid="{0D5FAC30-D330-4A63-BE4E-BA67AC2D1653}"/>
    <cellStyle name="definidion" xfId="29815" xr:uid="{4ED302D9-6F61-4A34-B2BC-DCD43DBE6D9C}"/>
    <cellStyle name="definidion 10" xfId="29816" xr:uid="{85E29E87-A341-4058-8C0B-04F27684F568}"/>
    <cellStyle name="definidion 11" xfId="29817" xr:uid="{02F0A8E3-EDCF-40EE-B808-6722A25C81C0}"/>
    <cellStyle name="definidion 12" xfId="29818" xr:uid="{F2801A69-F0DD-44DD-B5E3-C6F3B5F7F6C3}"/>
    <cellStyle name="definidion 13" xfId="29819" xr:uid="{C33AF7AC-89BA-454F-9D5B-53D8EB12A579}"/>
    <cellStyle name="definidion 14" xfId="29820" xr:uid="{C9F196BB-6384-4C4F-BA47-0B96056B2211}"/>
    <cellStyle name="definidion 15" xfId="29821" xr:uid="{9DA487A4-5930-4D48-9BC7-5B23FFDDB0A9}"/>
    <cellStyle name="definidion 16" xfId="29822" xr:uid="{82F37ACB-7CD7-42A9-9C3B-CDF6EC2FF8A3}"/>
    <cellStyle name="definidion 17" xfId="29823" xr:uid="{BD91D906-B5BC-434D-B37E-9F91D0611F8E}"/>
    <cellStyle name="definidion 18" xfId="29824" xr:uid="{5F9C9BBB-39BF-4B9C-B329-5F4A3D6894D4}"/>
    <cellStyle name="definidion 19" xfId="29825" xr:uid="{9438F195-64B2-42CF-BC02-36D058E5CE24}"/>
    <cellStyle name="definidion 2" xfId="29826" xr:uid="{A6B0DB0C-5758-4F27-95C1-84165D72F9C3}"/>
    <cellStyle name="definidion 2 2" xfId="29827" xr:uid="{5BF32971-4FB7-464A-98ED-7B066A84D39C}"/>
    <cellStyle name="definidion 2_Annexe 6 IAS" xfId="29828" xr:uid="{D2E863EF-4F44-48E7-9D9B-51E3A0176D7A}"/>
    <cellStyle name="definidion 20" xfId="29829" xr:uid="{E916CB16-B007-47A1-B2C8-F698FBD7E43B}"/>
    <cellStyle name="definidion 21" xfId="29830" xr:uid="{EC938701-D3B0-408F-B96F-4E79D62451AF}"/>
    <cellStyle name="definidion 22" xfId="29831" xr:uid="{050F8007-5E9B-41AA-88A0-5D3FD2F3CC40}"/>
    <cellStyle name="definidion 23" xfId="37549" xr:uid="{20C46735-B9EA-4667-ADA8-72ED97555033}"/>
    <cellStyle name="definidion 3" xfId="29832" xr:uid="{363246FE-9688-406E-A68B-95A01538B4C5}"/>
    <cellStyle name="definidion 3 2" xfId="29833" xr:uid="{3D738085-4B8A-4CA3-A6FA-E62F9FD88361}"/>
    <cellStyle name="definidion 3_Annexe 6 IAS" xfId="29834" xr:uid="{5A575AC7-5549-47A1-B5E5-83C63496C096}"/>
    <cellStyle name="definidion 4" xfId="29835" xr:uid="{798EE3E8-637D-42FA-8F20-D6D9F0E70F52}"/>
    <cellStyle name="definidion 4 2" xfId="29836" xr:uid="{870251DB-1DE4-4A0D-8E70-5B94E4AB9C7A}"/>
    <cellStyle name="definidion 4_Annexe 6 IAS" xfId="29837" xr:uid="{7887CD85-B890-4E16-982C-C66AEBF8F495}"/>
    <cellStyle name="definidion 5" xfId="29838" xr:uid="{FD2ABBEF-83D4-4C78-A564-9F155871210C}"/>
    <cellStyle name="definidion 5 2" xfId="29839" xr:uid="{CE748B0B-A9C5-4288-B740-9B2519652B72}"/>
    <cellStyle name="definidion 5_Annexe 6 IAS" xfId="29840" xr:uid="{250279C3-F46A-45C1-B8F5-50CE0EC251ED}"/>
    <cellStyle name="definidion 6" xfId="29841" xr:uid="{B1751996-FCC1-4BF6-B117-136AA476DF00}"/>
    <cellStyle name="definidion 6 2" xfId="29842" xr:uid="{8A92FF0B-D518-48B3-8D89-A35333FF04E9}"/>
    <cellStyle name="definidion 6_Annexe 6 IAS" xfId="29843" xr:uid="{77688675-3F17-4B46-B0DF-0A8337F03D9D}"/>
    <cellStyle name="definidion 7" xfId="29844" xr:uid="{4C50D855-2338-4899-A29D-0FE2A7911828}"/>
    <cellStyle name="definidion 7 2" xfId="29845" xr:uid="{EA08EA17-9051-4430-9B6A-280913F590C9}"/>
    <cellStyle name="definidion 7_Annexe 6 IAS" xfId="29846" xr:uid="{6666D29A-50DA-4248-9A48-C467E957BBA0}"/>
    <cellStyle name="definidion 8" xfId="29847" xr:uid="{7E3A7CE0-ACAD-48CD-AB3B-FAC2BE5049C9}"/>
    <cellStyle name="definidion 9" xfId="29848" xr:uid="{1B1EABF6-D8D0-42D8-A734-C5626F1B802D}"/>
    <cellStyle name="definidion_Annexe 6 IAS" xfId="29849" xr:uid="{5919C539-47D2-4DFF-AB8D-3FD4899E87EF}"/>
    <cellStyle name="definition" xfId="29850" xr:uid="{60146C9A-5734-440D-82FE-AF7237ABFFE1}"/>
    <cellStyle name="definition 10" xfId="29851" xr:uid="{37DC29A2-AE26-485B-A6F5-3168BD9C84EE}"/>
    <cellStyle name="definition 11" xfId="29852" xr:uid="{D34D6C89-259E-4439-9B42-D6E94AE6417B}"/>
    <cellStyle name="definition 12" xfId="29853" xr:uid="{CA3C2E87-84DB-4C21-AF9A-B0073867253E}"/>
    <cellStyle name="definition 13" xfId="29854" xr:uid="{6D44A6BE-F60B-42A9-9B5E-223F619182CA}"/>
    <cellStyle name="definition 14" xfId="29855" xr:uid="{8743A7F2-2BB5-4299-A195-3028420E62F8}"/>
    <cellStyle name="definition 15" xfId="29856" xr:uid="{813206C6-6F99-4636-98A8-1B216F2BB01D}"/>
    <cellStyle name="definition 16" xfId="29857" xr:uid="{F5DE8078-9B8C-4810-9855-63409FDE5602}"/>
    <cellStyle name="definition 17" xfId="29858" xr:uid="{EBAD996D-5C71-4BCF-8A0A-B8AB9953B64D}"/>
    <cellStyle name="definition 18" xfId="29859" xr:uid="{943A6821-38C4-48AF-9EBD-4B56F2D7EFB6}"/>
    <cellStyle name="definition 19" xfId="29860" xr:uid="{D8FA7BF1-A561-41BF-B637-09C075F56B8F}"/>
    <cellStyle name="definition 2" xfId="29861" xr:uid="{9F5390FC-9DA9-49F0-86CC-40AD890521A6}"/>
    <cellStyle name="definition 2 2" xfId="29862" xr:uid="{7434BD62-0CAB-4C87-BA4C-5627677C444A}"/>
    <cellStyle name="definition 2_Annexe 6 IAS" xfId="29863" xr:uid="{153A370B-EC2B-4C2F-AA4E-A5EAF6D57382}"/>
    <cellStyle name="definition 20" xfId="29864" xr:uid="{91B2C3E1-D72C-4D23-A5EF-782271E6D960}"/>
    <cellStyle name="definition 21" xfId="29865" xr:uid="{A8298673-E31E-45A7-8614-CB9866052873}"/>
    <cellStyle name="definition 22" xfId="29866" xr:uid="{9C5EB588-9496-4C41-8099-FCE9ED733E88}"/>
    <cellStyle name="definition 23" xfId="37550" xr:uid="{3C105C1A-B8B8-40D2-AE93-09CEBFC14B63}"/>
    <cellStyle name="definition 3" xfId="29867" xr:uid="{652BE651-82CF-4169-AD56-A396E59D9267}"/>
    <cellStyle name="definition 3 2" xfId="29868" xr:uid="{46FA1F76-288C-4192-8A7B-DE833210E281}"/>
    <cellStyle name="definition 3_Annexe 6 IAS" xfId="29869" xr:uid="{516DBDF5-BDE4-4A5F-BC26-B7DCFC29E998}"/>
    <cellStyle name="definition 4" xfId="29870" xr:uid="{6BCA2A18-6981-4810-A24A-9F32F8EC7632}"/>
    <cellStyle name="definition 4 2" xfId="29871" xr:uid="{FBEBFF43-88C2-4865-86C4-EB27DA9049F7}"/>
    <cellStyle name="definition 4_Annexe 6 IAS" xfId="29872" xr:uid="{E67359B6-D933-46A1-B726-281D9C8F2339}"/>
    <cellStyle name="definition 5" xfId="29873" xr:uid="{5E2A9CED-F626-4C62-9E35-EECD5A410C24}"/>
    <cellStyle name="definition 5 2" xfId="29874" xr:uid="{BFDC2F91-C4D8-4CD7-9032-DAD9D7248772}"/>
    <cellStyle name="definition 5_Annexe 6 IAS" xfId="29875" xr:uid="{D6004166-A54E-42BC-A8F5-9BAE9182B522}"/>
    <cellStyle name="definition 6" xfId="29876" xr:uid="{4D1C0F2F-D88A-42E5-BC4E-D80C541F4ABF}"/>
    <cellStyle name="definition 6 2" xfId="29877" xr:uid="{ABB05D7B-575D-4018-8C4A-FEFC2ED5F5C1}"/>
    <cellStyle name="definition 6_Annexe 6 IAS" xfId="29878" xr:uid="{88AD2CB0-EC19-434C-9731-E296AC7012CA}"/>
    <cellStyle name="definition 7" xfId="29879" xr:uid="{5BAF0096-6366-4B30-B65D-F55E868B52B1}"/>
    <cellStyle name="definition 7 2" xfId="29880" xr:uid="{DB50E12A-8A5C-49A4-8D55-8AD87C828202}"/>
    <cellStyle name="definition 7_Annexe 6 IAS" xfId="29881" xr:uid="{97E52BE6-E638-4F20-AE77-E9AD53634F33}"/>
    <cellStyle name="definition 8" xfId="29882" xr:uid="{67A21FE5-5D21-4E2C-9876-0ED392F73160}"/>
    <cellStyle name="definition 9" xfId="29883" xr:uid="{70841912-100D-47C2-8E4E-6FC3DD9D27C9}"/>
    <cellStyle name="definition_Annexe 6 IAS" xfId="29884" xr:uid="{1557FA9E-C2F1-4F50-A3F4-18623E1B2AE9}"/>
    <cellStyle name="DELTA" xfId="9134" xr:uid="{00000000-0005-0000-0000-0000F8230000}"/>
    <cellStyle name="delta 10" xfId="29886" xr:uid="{B0E1F52F-C1F5-4D7A-B351-10C2ADF207DA}"/>
    <cellStyle name="delta 11" xfId="29887" xr:uid="{45DF46E6-1329-4F53-8084-9AE06B02A0BF}"/>
    <cellStyle name="delta 12" xfId="29888" xr:uid="{C98AD4F1-FE74-471A-9BA6-F2BFFD2131D6}"/>
    <cellStyle name="delta 13" xfId="29889" xr:uid="{2D169E8B-3EA1-457B-9ABC-92284070454F}"/>
    <cellStyle name="delta 14" xfId="29890" xr:uid="{80856D8B-454B-453A-871B-7DCFA728DD36}"/>
    <cellStyle name="delta 15" xfId="29891" xr:uid="{0B37EE1E-BA3C-45B4-B351-C24E85CD9117}"/>
    <cellStyle name="delta 16" xfId="29892" xr:uid="{3C7D01CE-6E0F-440D-8903-AE32ADAC6752}"/>
    <cellStyle name="delta 17" xfId="29893" xr:uid="{B0636122-3777-40EA-A81E-4F27B287D64C}"/>
    <cellStyle name="delta 18" xfId="29885" xr:uid="{2ABDC9B2-33F1-4BFE-B1E2-471FF394348D}"/>
    <cellStyle name="delta 19" xfId="37551" xr:uid="{6BC86967-C226-4DF4-A469-1F64B7533201}"/>
    <cellStyle name="DELTA 2" xfId="9135" xr:uid="{00000000-0005-0000-0000-0000F9230000}"/>
    <cellStyle name="delta 2 2" xfId="29895" xr:uid="{B5131330-8AEE-49F6-9EB7-DE52102F5D71}"/>
    <cellStyle name="delta 2 3" xfId="29894" xr:uid="{651BFF03-6CF3-4A9D-81E1-091F3DDC86A0}"/>
    <cellStyle name="delta 2_Annexe 6 IAS" xfId="29896" xr:uid="{1B7AC8EA-5AAA-47DF-ABAF-34A7F48341B8}"/>
    <cellStyle name="DELTA 3" xfId="9136" xr:uid="{00000000-0005-0000-0000-0000FA230000}"/>
    <cellStyle name="delta 3 2" xfId="29898" xr:uid="{F21D9DBD-3204-4D38-8637-72CEBF3090B2}"/>
    <cellStyle name="delta 3 3" xfId="29897" xr:uid="{FDCBD602-4BAF-4158-861F-87C68CD994D1}"/>
    <cellStyle name="delta 3_Annexe 6 IAS" xfId="29899" xr:uid="{B2430F2D-8F5C-4B8A-A7EF-92EFF009E1BE}"/>
    <cellStyle name="DELTA 4" xfId="9137" xr:uid="{00000000-0005-0000-0000-0000FB230000}"/>
    <cellStyle name="delta 4 2" xfId="29901" xr:uid="{20BD086D-0B9C-4C79-925E-E642842FFCD5}"/>
    <cellStyle name="delta 4 3" xfId="29900" xr:uid="{2B809AF0-573F-42B8-8963-337BF6984D28}"/>
    <cellStyle name="delta 4_Annexe 6 IAS" xfId="29902" xr:uid="{49D7110C-2531-48DA-9E73-F9EF9BAA2542}"/>
    <cellStyle name="DELTA 5" xfId="9138" xr:uid="{00000000-0005-0000-0000-0000FC230000}"/>
    <cellStyle name="delta 5 2" xfId="29904" xr:uid="{21908767-4370-4523-99C8-F9D2EA98713D}"/>
    <cellStyle name="delta 5 3" xfId="29903" xr:uid="{C28ABE44-2823-4673-ABDF-0CFF1905E618}"/>
    <cellStyle name="delta 5_Annexe 6 IAS" xfId="29905" xr:uid="{EB898997-9A1F-4145-8853-B32F37B2AA81}"/>
    <cellStyle name="DELTA 6" xfId="9139" xr:uid="{00000000-0005-0000-0000-0000FD230000}"/>
    <cellStyle name="delta 6 2" xfId="29906" xr:uid="{31A441A7-DAF2-4DF9-8F96-CD9D02C38484}"/>
    <cellStyle name="DELTA 7" xfId="9140" xr:uid="{00000000-0005-0000-0000-0000FE230000}"/>
    <cellStyle name="delta 7 2" xfId="29907" xr:uid="{5F26FC83-7D3E-4D7A-8D67-18C2507CB250}"/>
    <cellStyle name="delta 8" xfId="29908" xr:uid="{7DE36511-7A12-4D30-A755-D5793DD4043D}"/>
    <cellStyle name="delta 9" xfId="29909" xr:uid="{89FDA840-3EFA-4864-9164-4651D5EDD430}"/>
    <cellStyle name="delta_Annexe 6 IAS" xfId="29910" xr:uid="{B3DA3EE1-C295-42A6-90E8-93F8C0F6EDB7}"/>
    <cellStyle name="Déprotégé" xfId="29911" xr:uid="{290C39E5-0CF2-4EF2-9822-66AAEBC7C187}"/>
    <cellStyle name="Déprotégé 10" xfId="29912" xr:uid="{B91A182E-A0B8-48EB-89C8-2D3C5D9AEB4A}"/>
    <cellStyle name="Déprotégé 11" xfId="29913" xr:uid="{71465B0E-C1E2-455C-B938-39959A227503}"/>
    <cellStyle name="Déprotégé 12" xfId="29914" xr:uid="{55924BB9-DE9D-49A6-99C4-F9845226A698}"/>
    <cellStyle name="Déprotégé 13" xfId="29915" xr:uid="{5B3CFEE5-6919-49DC-A6DA-3DB8E819C623}"/>
    <cellStyle name="Déprotégé 14" xfId="29916" xr:uid="{1AC5DD91-5A42-49E0-AE1A-6F6F5B20536D}"/>
    <cellStyle name="Déprotégé 15" xfId="29917" xr:uid="{545E939D-96E8-4C49-98FB-3EA61AA9B783}"/>
    <cellStyle name="Déprotégé 16" xfId="29918" xr:uid="{E2660BBB-B289-4AC5-8235-FE83A6DA5E64}"/>
    <cellStyle name="Déprotégé 17" xfId="29919" xr:uid="{6CAE3B3C-CB53-442C-A22E-CDBF39BFCC5C}"/>
    <cellStyle name="Déprotégé 2" xfId="29920" xr:uid="{A39AE23E-8B3F-43FA-A907-88B6DB329830}"/>
    <cellStyle name="Déprotégé 2 2" xfId="29921" xr:uid="{F4ED6C79-A452-45E3-AA85-77A338A91A2F}"/>
    <cellStyle name="Déprotégé 2_Annexe 6 IAS" xfId="29922" xr:uid="{AC02C193-2FFE-4F80-ADCF-4B8C5AB3EC42}"/>
    <cellStyle name="Déprotégé 3" xfId="29923" xr:uid="{F2A2E2DC-B71C-4A9F-8822-C7414CD9681A}"/>
    <cellStyle name="Déprotégé 4" xfId="29924" xr:uid="{92A6D530-8CB3-4887-A0EB-8A32407D1AD9}"/>
    <cellStyle name="Déprotégé 5" xfId="29925" xr:uid="{2D31F437-97F5-4F91-A78D-C941D51F70E5}"/>
    <cellStyle name="Déprotégé 6" xfId="29926" xr:uid="{DB3DFF91-A159-47C9-9C59-AB4E85AB7BE4}"/>
    <cellStyle name="Déprotégé 7" xfId="29927" xr:uid="{44EF9FBC-017D-49B8-B573-30E9803BC887}"/>
    <cellStyle name="Déprotégé 8" xfId="29928" xr:uid="{32D06636-B215-4403-B84A-EB69BE4C3F26}"/>
    <cellStyle name="Déprotégé 9" xfId="29929" xr:uid="{B32112B8-0AEF-4AE9-B9F3-36E4C2838D3F}"/>
    <cellStyle name="Déprotégé_~0950885" xfId="29930" xr:uid="{06A957D7-0D4F-49CD-BB2E-213F71145F45}"/>
    <cellStyle name="Dezimal [0]" xfId="9141" xr:uid="{00000000-0005-0000-0000-0000FF230000}"/>
    <cellStyle name="Dezimal_1998" xfId="29931" xr:uid="{5BC9134A-FCA7-41EB-9CA7-9579842885EE}"/>
    <cellStyle name="Dollar" xfId="29932" xr:uid="{58EDBF36-9FB7-451E-8AF1-B15AECE4435A}"/>
    <cellStyle name="Dotted Line" xfId="29933" xr:uid="{29ABCCFD-9E88-417D-9811-62649717AA9C}"/>
    <cellStyle name="Dotted Line 10" xfId="29934" xr:uid="{D2B1F78E-D656-4E77-BE98-DFC6FC461B9D}"/>
    <cellStyle name="Dotted Line 11" xfId="29935" xr:uid="{F95517CE-AC22-4530-86BD-7741D1F4DA65}"/>
    <cellStyle name="Dotted Line 12" xfId="29936" xr:uid="{1C2424B8-32DB-4782-8D5D-9BC0A48D6BD8}"/>
    <cellStyle name="Dotted Line 13" xfId="29937" xr:uid="{AC87704C-4D8A-4664-AFCA-0266B81724C0}"/>
    <cellStyle name="Dotted Line 14" xfId="29938" xr:uid="{7B10AE71-93B3-45DA-86F7-65E2114D466D}"/>
    <cellStyle name="Dotted Line 15" xfId="29939" xr:uid="{3480D8E6-93B9-4379-8CE3-84187EB81796}"/>
    <cellStyle name="Dotted Line 16" xfId="29940" xr:uid="{E8148F7D-A457-4840-ADCB-E0FAF56CA0DF}"/>
    <cellStyle name="Dotted Line 17" xfId="29941" xr:uid="{BA399660-D6BE-45A5-845D-D209EC0AE257}"/>
    <cellStyle name="Dotted Line 2" xfId="29942" xr:uid="{F2A5295F-352C-4B0E-BD59-E9CE4B7F5767}"/>
    <cellStyle name="Dotted Line 3" xfId="29943" xr:uid="{13890269-4D13-4D32-95B5-9B3A28D44A1D}"/>
    <cellStyle name="Dotted Line 4" xfId="29944" xr:uid="{E2C734E5-CC0A-4264-BE05-695570A28A80}"/>
    <cellStyle name="Dotted Line 5" xfId="29945" xr:uid="{699D39BA-2655-42E4-98D9-BE7938F196EA}"/>
    <cellStyle name="Dotted Line 6" xfId="29946" xr:uid="{981ED985-A410-4DA0-98CC-6D53BC8A8A9C}"/>
    <cellStyle name="Dotted Line 7" xfId="29947" xr:uid="{07B80B21-3463-4939-8E18-55D3E1E4C698}"/>
    <cellStyle name="Dotted Line 8" xfId="29948" xr:uid="{326B1B53-C38C-4BDD-8232-6538923FA1B9}"/>
    <cellStyle name="Dotted Line 9" xfId="29949" xr:uid="{4387A19D-1D53-4B79-8481-21FB950258BA}"/>
    <cellStyle name="Dotted Line_Annexe 6 IAS" xfId="29950" xr:uid="{6E17BF0B-B686-40FE-8861-2967AC565E45}"/>
    <cellStyle name="Double Accounting" xfId="29951" xr:uid="{F067124B-9CCD-459C-BFEB-097DAC783408}"/>
    <cellStyle name="Double Accounting 2" xfId="29952" xr:uid="{5EEC6C9B-E2C8-4648-9CF4-344410030B9C}"/>
    <cellStyle name="Double Accounting 2 2" xfId="29953" xr:uid="{88EC3BBB-D179-4E8E-86C1-1A61336E134E}"/>
    <cellStyle name="Double Accounting 2 2 2" xfId="29954" xr:uid="{E09FBB04-35FC-49E3-94F5-53EB5BDFF41F}"/>
    <cellStyle name="Double Accounting 2 3" xfId="29955" xr:uid="{FA88C5C6-EE6D-4325-A7F7-FEA54523E0B7}"/>
    <cellStyle name="Double Accounting 3" xfId="29956" xr:uid="{8236EB4F-BF31-4E3B-A9D2-A16EB56B689C}"/>
    <cellStyle name="Double Accounting 3 2" xfId="29957" xr:uid="{344AFCB9-169E-44B0-B368-5A6308F76FB7}"/>
    <cellStyle name="Double Accounting 4" xfId="29958" xr:uid="{33D38F1E-ED8F-4AE0-83E4-F2FCD5A5EF66}"/>
    <cellStyle name="Double Accounting_Cadrage conso" xfId="29959" xr:uid="{52705AC6-3FAC-4B4F-BB4A-13A7E2542220}"/>
    <cellStyle name="Double_Trait_Gauche" xfId="29960" xr:uid="{AC8B1719-036D-41B7-847D-1C8362860A42}"/>
    <cellStyle name="DS 0" xfId="29961" xr:uid="{430FD8DA-3A96-462F-AB65-893899B8B5D7}"/>
    <cellStyle name="DS 1" xfId="29962" xr:uid="{2583BC5F-A4D6-476F-8283-97FC0E1A4514}"/>
    <cellStyle name="DS 2" xfId="29963" xr:uid="{6A8FECC1-7547-42AF-AA7D-3EC38FFFFAD4}"/>
    <cellStyle name="DS 3" xfId="29964" xr:uid="{C11DA9CC-565B-42D8-8F76-DFF5FFC1A6A9}"/>
    <cellStyle name="DS 4" xfId="29965" xr:uid="{30B6D66E-37BB-4FF0-ADA3-F582DA589ADB}"/>
    <cellStyle name="DS 5" xfId="29966" xr:uid="{50E90692-E13C-44C2-A71B-06948EF3CF29}"/>
    <cellStyle name="DS 6" xfId="29967" xr:uid="{0AAD7296-A0DD-4EE8-AEA2-359BFFD74574}"/>
    <cellStyle name="dunkel" xfId="29968" xr:uid="{76EC797F-42B1-4C81-AC28-B3CA0B1B4CFA}"/>
    <cellStyle name="dunkel 2" xfId="29969" xr:uid="{53ADEFD6-C440-460E-840E-227F24C3C920}"/>
    <cellStyle name="dunkel_~0950885" xfId="29970" xr:uid="{603230BD-7820-48CF-8B42-765F6FEC70E4}"/>
    <cellStyle name="Dziesiętny [0]_Bilan 09_2000" xfId="29971" xr:uid="{DC63FE9B-4A11-4295-9F08-7B142501E1DA}"/>
    <cellStyle name="Dziesiętny_Bilan 09_2000" xfId="29972" xr:uid="{AA5D4E92-C511-4F59-840A-5FD938F106F2}"/>
    <cellStyle name="E&amp;Y House" xfId="29973" xr:uid="{EF284681-9EB2-4F80-82E6-EC4BE9AF2740}"/>
    <cellStyle name="E&amp;Y House 10" xfId="29974" xr:uid="{ED493373-D0A4-4CD5-8D51-B44C13C24C0D}"/>
    <cellStyle name="E&amp;Y House 11" xfId="29975" xr:uid="{A2E97883-1AD3-4E04-944C-A71C1F6E6C12}"/>
    <cellStyle name="E&amp;Y House 12" xfId="29976" xr:uid="{6A92E430-657F-49A3-AB18-F9BE936AD72C}"/>
    <cellStyle name="E&amp;Y House 13" xfId="29977" xr:uid="{A3C923A9-1550-49A0-B784-AD69D3DD95D7}"/>
    <cellStyle name="E&amp;Y House 14" xfId="29978" xr:uid="{F282C612-8C6C-4696-87DA-796194647B1C}"/>
    <cellStyle name="E&amp;Y House 15" xfId="29979" xr:uid="{081AF483-1FD2-4AF4-A8B8-DE8B62C4F76D}"/>
    <cellStyle name="E&amp;Y House 16" xfId="29980" xr:uid="{B9DAD184-AA76-4CA8-8347-BB085A65CD54}"/>
    <cellStyle name="E&amp;Y House 17" xfId="29981" xr:uid="{AE4BD395-EDAA-499B-A19F-B8452CA546D3}"/>
    <cellStyle name="E&amp;Y House 2" xfId="29982" xr:uid="{DA046817-3A35-41B9-93E9-F02737AB4158}"/>
    <cellStyle name="E&amp;Y House 3" xfId="29983" xr:uid="{CA78B57B-CA6E-459F-98B3-555216D02E27}"/>
    <cellStyle name="E&amp;Y House 4" xfId="29984" xr:uid="{FE3C9C6B-41E7-4CBE-95C5-BB2656D2F274}"/>
    <cellStyle name="E&amp;Y House 5" xfId="29985" xr:uid="{D0328A26-4A42-4F5E-85F8-F1681222E6E8}"/>
    <cellStyle name="E&amp;Y House 6" xfId="29986" xr:uid="{ECB95F79-2B43-4240-9521-18891B741615}"/>
    <cellStyle name="E&amp;Y House 7" xfId="29987" xr:uid="{E9AAF3E4-2DB5-4886-8B5E-CFB678BA236F}"/>
    <cellStyle name="E&amp;Y House 8" xfId="29988" xr:uid="{210A67A5-ABBF-4056-AF3B-9A7EA60DA4E0}"/>
    <cellStyle name="E&amp;Y House 9" xfId="29989" xr:uid="{804E50DE-3FCA-4994-88E0-34A49FC3324E}"/>
    <cellStyle name="E&amp;Y House_Annexe 6 IAS" xfId="29990" xr:uid="{A2536A05-E60A-4463-ADE7-F9F389A8D168}"/>
    <cellStyle name="EDI" xfId="29991" xr:uid="{F962719B-A43F-448D-B9EA-A0D357B1068A}"/>
    <cellStyle name="Edition_gene" xfId="29992" xr:uid="{62EE6F81-1D82-4FD3-B338-3E014F51DD9F}"/>
    <cellStyle name="Emphasis 1" xfId="9142" xr:uid="{00000000-0005-0000-0000-000001240000}"/>
    <cellStyle name="Emphasis 2" xfId="9143" xr:uid="{00000000-0005-0000-0000-000002240000}"/>
    <cellStyle name="Emphasis 3" xfId="9144" xr:uid="{00000000-0005-0000-0000-000003240000}"/>
    <cellStyle name="en_tete" xfId="29993" xr:uid="{1987E48D-E191-4B60-99D7-0AA780251B68}"/>
    <cellStyle name="Encabezado 4" xfId="29994" xr:uid="{878AD532-3D53-43D6-90E2-F8D25A08B036}"/>
    <cellStyle name="Enter Currency (0)" xfId="9145" xr:uid="{00000000-0005-0000-0000-000004240000}"/>
    <cellStyle name="Enter Currency (0) 10" xfId="29996" xr:uid="{C0095C2E-8A6C-4733-8048-6EFE9221E967}"/>
    <cellStyle name="Enter Currency (0) 11" xfId="29997" xr:uid="{669CA964-D315-4B77-8D2F-1C285553DA9C}"/>
    <cellStyle name="Enter Currency (0) 12" xfId="29998" xr:uid="{B687410C-6005-4B92-8FF7-84947442372A}"/>
    <cellStyle name="Enter Currency (0) 13" xfId="29999" xr:uid="{B2833D4B-5FF5-4F7E-9B95-6EE9E1304148}"/>
    <cellStyle name="Enter Currency (0) 14" xfId="30000" xr:uid="{172CFF91-7AA8-40BB-B039-EF585357B42C}"/>
    <cellStyle name="Enter Currency (0) 15" xfId="30001" xr:uid="{A8FE5D67-1EE5-4DF3-B30E-07C2038AAC8E}"/>
    <cellStyle name="Enter Currency (0) 16" xfId="30002" xr:uid="{CF3EFB1D-1B76-44A2-87C5-62776A7C335C}"/>
    <cellStyle name="Enter Currency (0) 17" xfId="30003" xr:uid="{46BB7DE3-1781-4E7E-B520-255DFB77C279}"/>
    <cellStyle name="Enter Currency (0) 18" xfId="29995" xr:uid="{D9F2A7F1-2519-4090-A07E-6C133D2E0291}"/>
    <cellStyle name="Enter Currency (0) 2" xfId="30004" xr:uid="{816AA854-F7B9-4913-862D-68DFFE3D95AA}"/>
    <cellStyle name="Enter Currency (0) 3" xfId="30005" xr:uid="{7004E071-1196-4975-BE00-E9D232472946}"/>
    <cellStyle name="Enter Currency (0) 4" xfId="30006" xr:uid="{76F2C962-6D2A-4792-B511-8F27370F6C52}"/>
    <cellStyle name="Enter Currency (0) 5" xfId="30007" xr:uid="{4CF97B6B-905F-4E41-BC3D-C7A8AB470CAC}"/>
    <cellStyle name="Enter Currency (0) 6" xfId="30008" xr:uid="{8D044FDF-7499-4901-A15B-38C264FC4639}"/>
    <cellStyle name="Enter Currency (0) 7" xfId="30009" xr:uid="{E2F7D453-420A-470C-BB61-D14F19CA248D}"/>
    <cellStyle name="Enter Currency (0) 8" xfId="30010" xr:uid="{E2BE61CC-B8C6-45F7-B2CF-D70545926824}"/>
    <cellStyle name="Enter Currency (0) 9" xfId="30011" xr:uid="{51A57B9F-1D09-4DA2-AA1F-B2890BA1DEA9}"/>
    <cellStyle name="Enter Currency (0)_Annexe 6 IAS" xfId="30012" xr:uid="{7BD0CE4D-BBAB-414A-BFE3-AF65B57CECFD}"/>
    <cellStyle name="Enter Currency (2)" xfId="9146" xr:uid="{00000000-0005-0000-0000-000005240000}"/>
    <cellStyle name="Enter Currency (2) 10" xfId="30014" xr:uid="{DBE9FC60-FF42-4ECC-82E3-6ED6A7FA0A47}"/>
    <cellStyle name="Enter Currency (2) 11" xfId="30015" xr:uid="{7A34AE66-D741-401B-958F-9C1CDDF76EC3}"/>
    <cellStyle name="Enter Currency (2) 12" xfId="30016" xr:uid="{27EC78C0-EC04-4D55-BDD1-67D199F0694C}"/>
    <cellStyle name="Enter Currency (2) 13" xfId="30017" xr:uid="{40C7AA80-42B7-4A90-B6A7-988997B8A564}"/>
    <cellStyle name="Enter Currency (2) 14" xfId="30018" xr:uid="{EDDB6665-B0F3-48D8-B07B-275F28D389C1}"/>
    <cellStyle name="Enter Currency (2) 15" xfId="30019" xr:uid="{3A49CD01-6085-47A8-9B10-12094ACCC40F}"/>
    <cellStyle name="Enter Currency (2) 16" xfId="30020" xr:uid="{B458AD4D-9786-4A52-9C95-C9BFCECFE9CA}"/>
    <cellStyle name="Enter Currency (2) 17" xfId="30021" xr:uid="{DDE39B8C-F940-445A-9828-31F248FFD239}"/>
    <cellStyle name="Enter Currency (2) 18" xfId="30013" xr:uid="{765CD018-67BD-4DEF-85C1-1BC27679F8D8}"/>
    <cellStyle name="Enter Currency (2) 2" xfId="30022" xr:uid="{2E95BBDE-6D1F-401F-946D-58658FCCF2F5}"/>
    <cellStyle name="Enter Currency (2) 3" xfId="30023" xr:uid="{0CB30108-EACA-4FDD-878D-EA1EC485A099}"/>
    <cellStyle name="Enter Currency (2) 4" xfId="30024" xr:uid="{6887A7FB-1130-4835-AF33-0E46F107795A}"/>
    <cellStyle name="Enter Currency (2) 5" xfId="30025" xr:uid="{7B879397-DFA3-4D68-85CE-CE1A8BE8937C}"/>
    <cellStyle name="Enter Currency (2) 6" xfId="30026" xr:uid="{A57E63F1-E765-4D41-92F4-44EA86F705AE}"/>
    <cellStyle name="Enter Currency (2) 7" xfId="30027" xr:uid="{14E062D0-F103-4D2D-AEF4-E7E4BF4FECAF}"/>
    <cellStyle name="Enter Currency (2) 8" xfId="30028" xr:uid="{00ECDEB7-5751-432D-A597-A21D94D3C829}"/>
    <cellStyle name="Enter Currency (2) 9" xfId="30029" xr:uid="{D07806D7-43DD-4B68-8CB1-0DB160A353A3}"/>
    <cellStyle name="Enter Currency (2)_Annexe 6 IAS" xfId="30030" xr:uid="{267E91C3-406C-41A4-8409-2E448702BFDC}"/>
    <cellStyle name="Enter Units (0)" xfId="9147" xr:uid="{00000000-0005-0000-0000-000006240000}"/>
    <cellStyle name="Enter Units (0) 10" xfId="30032" xr:uid="{A4E231E0-E5E7-40F2-86B4-0FAE0A6B443E}"/>
    <cellStyle name="Enter Units (0) 11" xfId="30033" xr:uid="{B34CFD71-20DE-4E35-ABF5-D2744402D46A}"/>
    <cellStyle name="Enter Units (0) 12" xfId="30034" xr:uid="{F19810C8-FBA7-464A-B5F4-C3E05C31302B}"/>
    <cellStyle name="Enter Units (0) 13" xfId="30035" xr:uid="{100BFFCF-AB77-4D12-A20E-5CF05DDAEAA3}"/>
    <cellStyle name="Enter Units (0) 14" xfId="30036" xr:uid="{B5D40851-3027-47A5-B1A3-FD8F1C13D3B2}"/>
    <cellStyle name="Enter Units (0) 15" xfId="30037" xr:uid="{45418B06-6AEB-41DB-BF61-ECF59F989834}"/>
    <cellStyle name="Enter Units (0) 16" xfId="30038" xr:uid="{838695E3-1432-4258-85CE-70EE7A1DB933}"/>
    <cellStyle name="Enter Units (0) 17" xfId="30039" xr:uid="{B6029DB7-381B-42FE-B048-9687DC061086}"/>
    <cellStyle name="Enter Units (0) 18" xfId="30031" xr:uid="{0947DF4E-CA78-4016-9315-572F97173A5C}"/>
    <cellStyle name="Enter Units (0) 2" xfId="30040" xr:uid="{9E423CA8-9C27-4EDE-B2C8-0BCF1AAFE110}"/>
    <cellStyle name="Enter Units (0) 3" xfId="30041" xr:uid="{0191FB30-0100-4D44-9FD1-728E0489A3F9}"/>
    <cellStyle name="Enter Units (0) 4" xfId="30042" xr:uid="{F43F6227-192B-46B2-BCC4-E6D98769E2F2}"/>
    <cellStyle name="Enter Units (0) 5" xfId="30043" xr:uid="{E085C627-153E-4EA5-9E99-EDE7FEF4E809}"/>
    <cellStyle name="Enter Units (0) 6" xfId="30044" xr:uid="{34E4FBD7-36C6-47FE-B97C-4B307D4619A7}"/>
    <cellStyle name="Enter Units (0) 7" xfId="30045" xr:uid="{1D983C5E-8FC5-494F-A2A2-6375565DA73A}"/>
    <cellStyle name="Enter Units (0) 8" xfId="30046" xr:uid="{DD129D7C-1AAD-4950-B12C-4BE2DF33DEF7}"/>
    <cellStyle name="Enter Units (0) 9" xfId="30047" xr:uid="{F9B58E0F-ADCF-4D02-BB30-FD423BF8AC35}"/>
    <cellStyle name="Enter Units (0)_Annexe 6 IAS" xfId="30048" xr:uid="{E191E143-0D1E-4516-A5C1-D1AF3ED64792}"/>
    <cellStyle name="Enter Units (1)" xfId="9148" xr:uid="{00000000-0005-0000-0000-000007240000}"/>
    <cellStyle name="Enter Units (1) 10" xfId="30050" xr:uid="{E2EE5833-C5B6-401C-A40F-A7B8F67358F2}"/>
    <cellStyle name="Enter Units (1) 11" xfId="30051" xr:uid="{16CBDF26-8046-459A-B57A-2D92B090C806}"/>
    <cellStyle name="Enter Units (1) 12" xfId="30052" xr:uid="{D81E5E3B-8288-4949-BD20-BF353465950D}"/>
    <cellStyle name="Enter Units (1) 13" xfId="30053" xr:uid="{ABE94395-FCD2-42D1-9C8A-EF2C30B600A3}"/>
    <cellStyle name="Enter Units (1) 14" xfId="30054" xr:uid="{735E652F-DE73-4229-9264-10D86BDD528B}"/>
    <cellStyle name="Enter Units (1) 15" xfId="30055" xr:uid="{9613613A-4B84-450C-99ED-26B83C2FCC2A}"/>
    <cellStyle name="Enter Units (1) 16" xfId="30056" xr:uid="{CDC70071-7BD1-415A-A009-8805EF7279A3}"/>
    <cellStyle name="Enter Units (1) 17" xfId="30057" xr:uid="{8AD6312D-D4BF-44B3-BBBA-F47BFCDFF514}"/>
    <cellStyle name="Enter Units (1) 18" xfId="30049" xr:uid="{0F55BADD-6EE6-4B40-B69B-EBA5C0B163F6}"/>
    <cellStyle name="Enter Units (1) 2" xfId="30058" xr:uid="{E7A50D92-304F-4629-9238-65B8AA11AE91}"/>
    <cellStyle name="Enter Units (1) 3" xfId="30059" xr:uid="{55ABAC93-C5DA-4784-B82D-CF9E1642C8A6}"/>
    <cellStyle name="Enter Units (1) 4" xfId="30060" xr:uid="{514E9603-BAE6-449F-ABBF-47DB09B91420}"/>
    <cellStyle name="Enter Units (1) 5" xfId="30061" xr:uid="{F90047A8-6E76-4173-B087-BA374A3E9FF1}"/>
    <cellStyle name="Enter Units (1) 6" xfId="30062" xr:uid="{B5885C22-68CD-4A87-A521-57FEC86770AA}"/>
    <cellStyle name="Enter Units (1) 7" xfId="30063" xr:uid="{F42F1D01-8A8F-4FCF-8B45-573A4151464B}"/>
    <cellStyle name="Enter Units (1) 8" xfId="30064" xr:uid="{B2C936D7-BCE2-4ACE-939D-8000BE449D9B}"/>
    <cellStyle name="Enter Units (1) 9" xfId="30065" xr:uid="{C72CA0AF-ACC7-45C9-B0E2-B6E96BCE25BF}"/>
    <cellStyle name="Enter Units (1)_Annexe 6 IAS" xfId="30066" xr:uid="{11ABDD01-7B47-46ED-94CD-2A22FDBB7E46}"/>
    <cellStyle name="Enter Units (2)" xfId="9149" xr:uid="{00000000-0005-0000-0000-000008240000}"/>
    <cellStyle name="Enter Units (2) 10" xfId="30068" xr:uid="{8E7CEB4C-5244-4888-9F98-A357B44D8F42}"/>
    <cellStyle name="Enter Units (2) 11" xfId="30069" xr:uid="{FE1BFCD7-3631-460A-9E2D-77C3EF11AF1F}"/>
    <cellStyle name="Enter Units (2) 12" xfId="30070" xr:uid="{8F168564-28B6-428A-A9C4-988A26236281}"/>
    <cellStyle name="Enter Units (2) 13" xfId="30071" xr:uid="{5BEEC8FB-9CFB-4D8C-81AA-79DBFF6A254D}"/>
    <cellStyle name="Enter Units (2) 14" xfId="30072" xr:uid="{E71F0BE6-A897-4141-879F-0BAAD6484AEC}"/>
    <cellStyle name="Enter Units (2) 15" xfId="30073" xr:uid="{93FB6DC0-23A1-497F-9A3E-6C277A4042B2}"/>
    <cellStyle name="Enter Units (2) 16" xfId="30074" xr:uid="{6D91A54E-640A-48ED-9AA0-9FDAC9B12CE6}"/>
    <cellStyle name="Enter Units (2) 17" xfId="30075" xr:uid="{47F6A579-75B1-4CB0-A01C-20527FF42B0D}"/>
    <cellStyle name="Enter Units (2) 18" xfId="30067" xr:uid="{1F482D76-63BD-4312-BF59-19A218500B0B}"/>
    <cellStyle name="Enter Units (2) 2" xfId="30076" xr:uid="{CB83F272-21BF-4FB0-99C7-10163C0CCB33}"/>
    <cellStyle name="Enter Units (2) 3" xfId="30077" xr:uid="{015F7989-A898-4919-AF16-3E208808B8CE}"/>
    <cellStyle name="Enter Units (2) 4" xfId="30078" xr:uid="{21857C5E-3DD7-405E-8C5E-0DD726ECE73E}"/>
    <cellStyle name="Enter Units (2) 5" xfId="30079" xr:uid="{2650FAC2-84E1-49E1-9B07-F49B2674BBBB}"/>
    <cellStyle name="Enter Units (2) 6" xfId="30080" xr:uid="{6DC2F299-D7F3-4685-BF02-2F15C7B3CDEA}"/>
    <cellStyle name="Enter Units (2) 7" xfId="30081" xr:uid="{DE112DC4-7494-4906-94E4-F7800B709907}"/>
    <cellStyle name="Enter Units (2) 8" xfId="30082" xr:uid="{D7AED123-F4C0-4B4C-A11B-18620B414303}"/>
    <cellStyle name="Enter Units (2) 9" xfId="30083" xr:uid="{6BAC83AC-688A-4A8B-A265-7C53AFA8E195}"/>
    <cellStyle name="Enter Units (2)_Annexe 6 IAS" xfId="30084" xr:uid="{65E08FCC-971D-4A34-990A-71F57784C6F2}"/>
    <cellStyle name="entered" xfId="30085" xr:uid="{BE2D1C63-AD65-487B-BBDB-5ADF0999BB74}"/>
    <cellStyle name="Entrée 2" xfId="30086" xr:uid="{7D986F84-2F72-47AD-92BF-D3D70B2C5D80}"/>
    <cellStyle name="Entrée 2 2" xfId="30087" xr:uid="{5D4BA91B-0698-495A-BA1D-FC470692531B}"/>
    <cellStyle name="Entrée 2 3" xfId="30088" xr:uid="{43F14944-1628-45BE-8942-1DBBA4497E25}"/>
    <cellStyle name="Entrée 2 4" xfId="30089" xr:uid="{B6B3625A-5009-492B-8735-1ECD4C87B0FD}"/>
    <cellStyle name="Entrée 2 5" xfId="30090" xr:uid="{51E7A016-A753-4735-835F-ECC085EF1A4C}"/>
    <cellStyle name="Entrée 2 6" xfId="30091" xr:uid="{E06DBF42-ADA1-40C2-BAD1-70121B8A9D27}"/>
    <cellStyle name="Entrée 2_Annexe 6 IAS" xfId="30092" xr:uid="{8A1237F2-CA0A-4B3A-AE34-005D5139EEC0}"/>
    <cellStyle name="Entrée 3" xfId="30093" xr:uid="{09A31E37-5B67-41AC-B427-AC0BD01E2860}"/>
    <cellStyle name="Entrée 3 2" xfId="30094" xr:uid="{47438C4E-0CCE-48AA-9F1B-CA59122047CC}"/>
    <cellStyle name="Entrée 4" xfId="30095" xr:uid="{51CB8FFE-7B44-4ADE-9832-F8667036BC01}"/>
    <cellStyle name="Entries" xfId="30096" xr:uid="{BC96AF2E-8589-4F5F-AA25-9496B5466658}"/>
    <cellStyle name="Entries 10" xfId="30097" xr:uid="{9368140E-1EA9-4ACB-B606-CC27DC930B0D}"/>
    <cellStyle name="Entries 11" xfId="30098" xr:uid="{914074AA-FA01-4EDF-9AD5-9F88633FEAF2}"/>
    <cellStyle name="Entries 12" xfId="30099" xr:uid="{1B7BB210-9785-4A6E-9561-27D556B5D7F2}"/>
    <cellStyle name="Entries 13" xfId="30100" xr:uid="{81C3D6A0-C02C-4B3C-B5A0-F96305A6866F}"/>
    <cellStyle name="Entries 14" xfId="30101" xr:uid="{BFE27051-F2BA-43F2-A1DB-3FF8F8E8EABC}"/>
    <cellStyle name="Entries 15" xfId="30102" xr:uid="{3D2D75FC-00E0-4B0D-B4D0-A324AA3A31AC}"/>
    <cellStyle name="Entries 16" xfId="30103" xr:uid="{B70B8489-BF25-4DD4-B592-4589D4D2E505}"/>
    <cellStyle name="Entries 17" xfId="30104" xr:uid="{6267F40B-EBB0-4485-87B1-1AE17CECB871}"/>
    <cellStyle name="Entries 18" xfId="30105" xr:uid="{DC3BB74B-2F20-4C86-9A9F-AAF1C347E8B3}"/>
    <cellStyle name="Entries 19" xfId="30106" xr:uid="{F35830D5-0F3D-4CD5-BE65-91F242B5C3F4}"/>
    <cellStyle name="Entries 2" xfId="30107" xr:uid="{01FFBAD4-72AE-4D2B-A86C-73E75E1ACBB4}"/>
    <cellStyle name="Entries 2 2" xfId="30108" xr:uid="{E7F5CC4F-BDD7-4DB1-8CF6-386E516BF636}"/>
    <cellStyle name="Entries 2_Annexe 6 IAS" xfId="30109" xr:uid="{EAE8620E-19E2-4288-B052-3CD14EAAB353}"/>
    <cellStyle name="Entries 20" xfId="30110" xr:uid="{ECFE26A4-057B-4E48-B8E2-11B0947726B2}"/>
    <cellStyle name="Entries 21" xfId="30111" xr:uid="{0403EB14-EDFA-4515-B0F0-6FCCA5ACE837}"/>
    <cellStyle name="Entries 22" xfId="30112" xr:uid="{3F3CCB74-30AE-4D09-B57E-5EC065187D53}"/>
    <cellStyle name="Entries 3" xfId="30113" xr:uid="{2A9F289C-94AE-46F3-9A57-11E37949E58D}"/>
    <cellStyle name="Entries 3 2" xfId="30114" xr:uid="{C6695CDF-4380-4A95-9260-D83A436873D6}"/>
    <cellStyle name="Entries 3_Annexe 6 IAS" xfId="30115" xr:uid="{3C705DA1-9DDC-41E7-8C5D-98D0FDAD97B7}"/>
    <cellStyle name="Entries 4" xfId="30116" xr:uid="{2138D810-50ED-4CCE-8545-793388A2E202}"/>
    <cellStyle name="Entries 4 2" xfId="30117" xr:uid="{C9C15757-5CBF-40F6-B9FB-5C4D5DA1C694}"/>
    <cellStyle name="Entries 4_Annexe 6 IAS" xfId="30118" xr:uid="{C2925278-384B-4D95-A9CE-35C95D56888D}"/>
    <cellStyle name="Entries 5" xfId="30119" xr:uid="{BDB02ED3-A1CC-4D9D-B04D-139589E29ABB}"/>
    <cellStyle name="Entries 5 2" xfId="30120" xr:uid="{99A3A1AD-37B9-4E02-9AD5-673A8E06D7B0}"/>
    <cellStyle name="Entries 5_Annexe 6 IAS" xfId="30121" xr:uid="{B0AAC2C4-C23E-4B66-8705-575039AA7972}"/>
    <cellStyle name="Entries 6" xfId="30122" xr:uid="{FC29FA22-1124-4A6B-8667-F38DC3415479}"/>
    <cellStyle name="Entries 6 2" xfId="30123" xr:uid="{24F13693-61D5-4BCA-A9F2-1D79CB0C7C53}"/>
    <cellStyle name="Entries 6_Annexe 6 IAS" xfId="30124" xr:uid="{3CAABB92-7C94-4D74-97A6-8661E452CA31}"/>
    <cellStyle name="Entries 7" xfId="30125" xr:uid="{CD09ED6E-97B6-4E77-B579-C98E047BA3C5}"/>
    <cellStyle name="Entries 7 2" xfId="30126" xr:uid="{64AF5C68-94D8-4F92-AC54-08EB5329C01A}"/>
    <cellStyle name="Entries 7_Annexe 6 IAS" xfId="30127" xr:uid="{D08F8A86-F0BF-4A98-9B3C-355E68EE3EB9}"/>
    <cellStyle name="Entries 8" xfId="30128" xr:uid="{01E2CEA3-3441-4221-B74A-5C1E6737C61D}"/>
    <cellStyle name="Entries 9" xfId="30129" xr:uid="{3B2155A9-FDE2-4751-95C9-8B19187FE729}"/>
    <cellStyle name="Entries_Annexe 6 IAS" xfId="30130" xr:uid="{2CE0BD7E-1CB8-491B-A585-F7D3E08471BF}"/>
    <cellStyle name="Erreur" xfId="30131" xr:uid="{3624E312-638F-4C09-BC36-DDE5DA9AAB11}"/>
    <cellStyle name="Error Detection" xfId="30132" xr:uid="{21D692AF-C53E-430E-A22A-73255EEAF544}"/>
    <cellStyle name="Euro" xfId="9150" xr:uid="{00000000-0005-0000-0000-000009240000}"/>
    <cellStyle name="Euro 2" xfId="9151" xr:uid="{00000000-0005-0000-0000-00000A240000}"/>
    <cellStyle name="Euro 2 2" xfId="30135" xr:uid="{C02B5488-4D7F-4D64-AEF8-EA281CBCC79E}"/>
    <cellStyle name="Euro 2 2 2" xfId="30136" xr:uid="{44006B59-2ABC-4875-BD67-279D8E9AD195}"/>
    <cellStyle name="Euro 2 2 2 2" xfId="30137" xr:uid="{CC1F2CBB-3D33-4A4E-9BDD-51B0A391884F}"/>
    <cellStyle name="Euro 2 2 3" xfId="30138" xr:uid="{24763CEB-11C9-4429-9874-5642118A364E}"/>
    <cellStyle name="Euro 2 2 4" xfId="30139" xr:uid="{141B24DF-F9CD-496A-BA45-C610A3C2BFC7}"/>
    <cellStyle name="Euro 2 2_Cadrage conso" xfId="30140" xr:uid="{053FB093-4B58-4593-A1FE-B8819F554744}"/>
    <cellStyle name="Euro 2 3" xfId="30141" xr:uid="{84B7414B-6091-48F8-B0BE-E7696E44E405}"/>
    <cellStyle name="Euro 2 3 2" xfId="30142" xr:uid="{C8CEE5B2-228D-406C-A3F1-F807680895BB}"/>
    <cellStyle name="Euro 2 3 2 2" xfId="30143" xr:uid="{39577FD0-BF15-4ABD-BA1E-A8302EB1EA70}"/>
    <cellStyle name="Euro 2 3 3" xfId="30144" xr:uid="{0D15A40D-2B19-4C41-AC57-B49EA50B0E3B}"/>
    <cellStyle name="Euro 2 3 4" xfId="30145" xr:uid="{60E9E3D9-D0F5-49E1-80BA-47BF5B8D8B51}"/>
    <cellStyle name="Euro 2 3 5" xfId="30146" xr:uid="{06B91FAF-C203-4837-BFB7-36C1F6C9192D}"/>
    <cellStyle name="Euro 2 4" xfId="30147" xr:uid="{C744041A-F9B7-4843-918E-72182E80B484}"/>
    <cellStyle name="Euro 2 4 2" xfId="30148" xr:uid="{7C67DA42-1AE8-43D7-BECF-C69426EEB0AA}"/>
    <cellStyle name="Euro 2 5" xfId="30149" xr:uid="{F4B5616A-AE4D-4839-B41F-172CD7BA2180}"/>
    <cellStyle name="Euro 2 6" xfId="30150" xr:uid="{1477BA24-E508-4742-8C58-A58305BA2040}"/>
    <cellStyle name="Euro 2 7" xfId="30134" xr:uid="{F302F13A-4961-462F-883D-64003F26F1DB}"/>
    <cellStyle name="Euro 2_Annexe 6 IAS" xfId="30151" xr:uid="{AA5A98E7-911E-4419-8C0D-792BC64AB573}"/>
    <cellStyle name="Euro 3" xfId="9152" xr:uid="{00000000-0005-0000-0000-00000B240000}"/>
    <cellStyle name="Euro 3 2" xfId="30153" xr:uid="{A8BA323B-889D-430F-8A63-2A48A207A125}"/>
    <cellStyle name="Euro 3 2 2" xfId="30154" xr:uid="{670695D5-6DBC-49DB-95AE-34EC2ED2844B}"/>
    <cellStyle name="Euro 3 2 3" xfId="30155" xr:uid="{506A49B2-EECE-4926-991D-F966A47F3EB8}"/>
    <cellStyle name="Euro 3 2_Cadrage conso" xfId="30156" xr:uid="{B0B11C91-52A8-4306-880E-FA614CBAF6AB}"/>
    <cellStyle name="Euro 3 3" xfId="30157" xr:uid="{7F1581A1-9C93-46FA-ABBC-142D4F63EC92}"/>
    <cellStyle name="Euro 3 3 2" xfId="30158" xr:uid="{4669D8D4-5978-4B46-B6F5-835939F4FAF1}"/>
    <cellStyle name="Euro 3 4" xfId="30159" xr:uid="{10726B10-4CE4-41BD-AFEA-44B8BBC7E124}"/>
    <cellStyle name="Euro 3 5" xfId="30152" xr:uid="{BD549AD7-792B-4290-9E49-F673D9915E30}"/>
    <cellStyle name="Euro 3_Annexe 6 IAS" xfId="30160" xr:uid="{328A8891-8461-468E-BB6E-233878F2C6DB}"/>
    <cellStyle name="Euro 4" xfId="30161" xr:uid="{38FC70E8-20E4-4C27-A426-B5F0F726BDDA}"/>
    <cellStyle name="Euro 4 2" xfId="30162" xr:uid="{288E8C28-25FE-4872-A4D0-0D49BE5001A9}"/>
    <cellStyle name="Euro 4 2 2" xfId="30163" xr:uid="{7B1C6BA7-9F48-4DF0-8085-0CCDAEAF10F8}"/>
    <cellStyle name="Euro 4 3" xfId="30164" xr:uid="{88FDA30F-C780-4639-B7EC-849EBBDEA216}"/>
    <cellStyle name="Euro 5" xfId="30165" xr:uid="{2EF1D753-8A28-410E-95D4-B45BE814741F}"/>
    <cellStyle name="Euro 5 2" xfId="30166" xr:uid="{E20C363B-F68E-40D7-B2DE-A94112EB4764}"/>
    <cellStyle name="Euro 5 3" xfId="30167" xr:uid="{973DF9F2-1E4D-478B-88B2-B74A5090AB17}"/>
    <cellStyle name="Euro 6" xfId="30168" xr:uid="{D0BD3E67-7B14-44A6-A7CD-9368D1F30C25}"/>
    <cellStyle name="Euro 7" xfId="30133" xr:uid="{4599A5DC-F185-4F8F-9C73-BCB65266FD35}"/>
    <cellStyle name="Euro 8" xfId="37552" xr:uid="{66D91EFD-B630-4546-8DEA-31D4158299A8}"/>
    <cellStyle name="Euro_45647 - Annexe 6a au 31 03 2011 v2" xfId="30169" xr:uid="{7F66DD49-826F-4172-9989-3F16B249221B}"/>
    <cellStyle name="Excel Built-in Bad" xfId="30170" xr:uid="{FC741CC9-A713-49EC-9BD8-C0E2AF23A86F}"/>
    <cellStyle name="Excel Built-in Comma" xfId="30171" xr:uid="{452C18C0-85D0-4559-9841-E888C3736232}"/>
    <cellStyle name="Excel Built-in Good" xfId="30172" xr:uid="{DFED25CF-0EC7-490D-8956-B71E33562918}"/>
    <cellStyle name="Excel Built-in Neutral" xfId="30173" xr:uid="{DC41293B-E947-41BB-A1C8-539E77DCE2EA}"/>
    <cellStyle name="Excel Built-in Normal" xfId="30174" xr:uid="{AEB74FEF-7AD9-477B-961E-F7818473D5DB}"/>
    <cellStyle name="Excel Built-in Warning Text" xfId="30175" xr:uid="{29082134-27A1-42A1-B92E-901DA1BCB512}"/>
    <cellStyle name="exp" xfId="30176" xr:uid="{FFD6A9AD-354A-4A52-8144-5A85ACE53E3A}"/>
    <cellStyle name="exp 10" xfId="30177" xr:uid="{1713CE0F-71DF-40EF-8450-0B7405132133}"/>
    <cellStyle name="exp 11" xfId="30178" xr:uid="{BA5C4B1A-4E23-4F62-B318-C22C7844D30B}"/>
    <cellStyle name="exp 12" xfId="30179" xr:uid="{29DCA756-E3BA-42EE-925C-C134C595257A}"/>
    <cellStyle name="exp 13" xfId="30180" xr:uid="{915F5C15-345E-425C-A36C-D2D11C0338C1}"/>
    <cellStyle name="exp 14" xfId="30181" xr:uid="{CF36E816-D146-4BA1-BE82-1CF0C0BA03FE}"/>
    <cellStyle name="exp 15" xfId="30182" xr:uid="{9B8B98C6-EAA5-4985-9CDE-85120A8907EE}"/>
    <cellStyle name="exp 16" xfId="30183" xr:uid="{1CD1259A-5376-4CC7-8B87-4A55C00B0CA1}"/>
    <cellStyle name="exp 17" xfId="30184" xr:uid="{BB1A4FF5-4BE6-424D-B6C1-73A6986E7F56}"/>
    <cellStyle name="exp 2" xfId="30185" xr:uid="{95BC8F08-8EB3-4CFE-891E-4F14D59549DF}"/>
    <cellStyle name="exp 2 2" xfId="30186" xr:uid="{BBA36544-1132-4469-AD58-E08B6D2620E7}"/>
    <cellStyle name="exp 2_Annexe 6 IAS" xfId="30187" xr:uid="{292CC4F3-0695-4C02-B112-0C521A1085F7}"/>
    <cellStyle name="exp 3" xfId="30188" xr:uid="{264736A0-1C4F-454D-841B-63CB598A0F8F}"/>
    <cellStyle name="exp 4" xfId="30189" xr:uid="{D69B0C1A-5CE9-4BA5-B578-5EB9393CD336}"/>
    <cellStyle name="exp 5" xfId="30190" xr:uid="{143C987D-5DD4-45B2-90D7-D75734289CD9}"/>
    <cellStyle name="exp 6" xfId="30191" xr:uid="{09EDD727-FB44-4BC6-8CCF-1FDBBDFE5C00}"/>
    <cellStyle name="exp 7" xfId="30192" xr:uid="{D04B3664-6A3F-4C00-9CEA-2EF170F7493E}"/>
    <cellStyle name="exp 8" xfId="30193" xr:uid="{3CF9F220-F9EB-4EAA-82B4-49F654D9F298}"/>
    <cellStyle name="exp 9" xfId="30194" xr:uid="{1961307F-88CA-40E0-BF94-3017E0BE0B98}"/>
    <cellStyle name="exp_Annexe 6 IAS" xfId="30195" xr:uid="{39B74706-9454-4D17-AFA9-DA3E1182CC10}"/>
    <cellStyle name="Explanatory Text 10" xfId="30196" xr:uid="{89BD8702-62E3-4E7F-A34B-7B2CD8B997C9}"/>
    <cellStyle name="Explanatory Text 11" xfId="30197" xr:uid="{058B507C-8E41-4328-B566-9AABC85242F0}"/>
    <cellStyle name="Explanatory Text 12" xfId="30198" xr:uid="{C24BBA39-6AFE-4EFB-AE96-7FFD2F0593D2}"/>
    <cellStyle name="Explanatory Text 13" xfId="30199" xr:uid="{7F4EDBAC-64E6-486D-BE9E-EA2E7BD6A52C}"/>
    <cellStyle name="Explanatory Text 2" xfId="9153" xr:uid="{00000000-0005-0000-0000-00000C240000}"/>
    <cellStyle name="Explanatory Text 2 10" xfId="9154" xr:uid="{00000000-0005-0000-0000-00000D240000}"/>
    <cellStyle name="Explanatory Text 2 11" xfId="9155" xr:uid="{00000000-0005-0000-0000-00000E240000}"/>
    <cellStyle name="Explanatory Text 2 12" xfId="9156" xr:uid="{00000000-0005-0000-0000-00000F240000}"/>
    <cellStyle name="Explanatory Text 2 2" xfId="9157" xr:uid="{00000000-0005-0000-0000-000010240000}"/>
    <cellStyle name="Explanatory Text 2 2 2" xfId="9158" xr:uid="{00000000-0005-0000-0000-000011240000}"/>
    <cellStyle name="Explanatory Text 2 3" xfId="9159" xr:uid="{00000000-0005-0000-0000-000012240000}"/>
    <cellStyle name="Explanatory Text 2 4" xfId="9160" xr:uid="{00000000-0005-0000-0000-000013240000}"/>
    <cellStyle name="Explanatory Text 2 5" xfId="9161" xr:uid="{00000000-0005-0000-0000-000014240000}"/>
    <cellStyle name="Explanatory Text 2 6" xfId="9162" xr:uid="{00000000-0005-0000-0000-000015240000}"/>
    <cellStyle name="Explanatory Text 2 7" xfId="9163" xr:uid="{00000000-0005-0000-0000-000016240000}"/>
    <cellStyle name="Explanatory Text 2 8" xfId="9164" xr:uid="{00000000-0005-0000-0000-000017240000}"/>
    <cellStyle name="Explanatory Text 2 9" xfId="9165" xr:uid="{00000000-0005-0000-0000-000018240000}"/>
    <cellStyle name="Explanatory Text 3" xfId="9166" xr:uid="{00000000-0005-0000-0000-000019240000}"/>
    <cellStyle name="Explanatory Text 3 2" xfId="9167" xr:uid="{00000000-0005-0000-0000-00001A240000}"/>
    <cellStyle name="Explanatory Text 3 3" xfId="9168" xr:uid="{00000000-0005-0000-0000-00001B240000}"/>
    <cellStyle name="Explanatory Text 3 4" xfId="30200" xr:uid="{8CC1DD47-83BC-443B-A74E-F97EE89CE509}"/>
    <cellStyle name="Explanatory Text 4" xfId="9169" xr:uid="{00000000-0005-0000-0000-00001C240000}"/>
    <cellStyle name="Explanatory Text 4 2" xfId="9170" xr:uid="{00000000-0005-0000-0000-00001D240000}"/>
    <cellStyle name="Explanatory Text 4 3" xfId="9171" xr:uid="{00000000-0005-0000-0000-00001E240000}"/>
    <cellStyle name="Explanatory Text 4 4" xfId="30201" xr:uid="{F95E05DA-6757-48C4-A569-925F48A1F5CF}"/>
    <cellStyle name="Explanatory Text 5" xfId="9172" xr:uid="{00000000-0005-0000-0000-00001F240000}"/>
    <cellStyle name="Explanatory Text 5 2" xfId="9173" xr:uid="{00000000-0005-0000-0000-000020240000}"/>
    <cellStyle name="Explanatory Text 5 3" xfId="9174" xr:uid="{00000000-0005-0000-0000-000021240000}"/>
    <cellStyle name="Explanatory Text 5 4" xfId="30202" xr:uid="{0031E6EE-C657-4701-98D9-B5E4BF1603EE}"/>
    <cellStyle name="Explanatory Text 6" xfId="9175" xr:uid="{00000000-0005-0000-0000-000022240000}"/>
    <cellStyle name="Explanatory Text 6 2" xfId="9176" xr:uid="{00000000-0005-0000-0000-000023240000}"/>
    <cellStyle name="Explanatory Text 6 3" xfId="9177" xr:uid="{00000000-0005-0000-0000-000024240000}"/>
    <cellStyle name="Explanatory Text 6 4" xfId="30203" xr:uid="{1FFB17C2-49A9-4A2E-ADEE-2716960F17A1}"/>
    <cellStyle name="Explanatory Text 7" xfId="9178" xr:uid="{00000000-0005-0000-0000-000025240000}"/>
    <cellStyle name="Explanatory Text 7 2" xfId="30204" xr:uid="{4D918F7E-3174-4986-96A4-559B1A360E7E}"/>
    <cellStyle name="Explanatory Text 8" xfId="30205" xr:uid="{9ECF64A3-48B3-4BC7-AB4A-C5CDB29ABF8B}"/>
    <cellStyle name="Explanatory Text 9" xfId="30206" xr:uid="{2306367A-9298-49AB-A62D-5BA37796869E}"/>
    <cellStyle name="EY Narrative text" xfId="30207" xr:uid="{844684C7-0349-4B2C-A8C8-01689FEBD529}"/>
    <cellStyle name="EY Narrative text 10" xfId="30208" xr:uid="{2829857C-492B-4ED2-8454-4A92517FA94B}"/>
    <cellStyle name="EY Narrative text 11" xfId="30209" xr:uid="{6C2D1E27-0E06-4830-8D9A-3096260EF5D5}"/>
    <cellStyle name="EY Narrative text 12" xfId="30210" xr:uid="{100D7253-903A-43F7-A9B5-35B619519935}"/>
    <cellStyle name="EY Narrative text 13" xfId="30211" xr:uid="{1038D7F3-BED1-4C0B-A381-4B0637E7C597}"/>
    <cellStyle name="EY Narrative text 14" xfId="30212" xr:uid="{FF0D6BA7-A6DB-4DBF-B612-C185B486A1FE}"/>
    <cellStyle name="EY Narrative text 15" xfId="30213" xr:uid="{D35388F7-4883-4EE5-BBE0-29A540DBA0AB}"/>
    <cellStyle name="EY Narrative text 16" xfId="30214" xr:uid="{221C4C6D-71C2-409F-8D28-4FC0264B3B22}"/>
    <cellStyle name="EY Narrative text 17" xfId="30215" xr:uid="{3B7772F4-21A4-49DD-AEBA-29C6963553F2}"/>
    <cellStyle name="EY Narrative text 2" xfId="30216" xr:uid="{80F59818-0530-4149-82C6-A892F9218472}"/>
    <cellStyle name="EY Narrative text 2 2" xfId="30217" xr:uid="{8849EC8C-1189-4C5A-A865-712A9E48804F}"/>
    <cellStyle name="EY Narrative text 2 3" xfId="30218" xr:uid="{9D631F2F-0028-4565-B33E-81062DFA2B47}"/>
    <cellStyle name="EY Narrative text 2_Annexe 6 IAS" xfId="30219" xr:uid="{1CFFFDB0-BA68-4775-A558-3F0D0AD49E23}"/>
    <cellStyle name="EY Narrative text 3" xfId="30220" xr:uid="{8A1EC2D5-DF4E-4D96-A7CA-646EF3FB8DF1}"/>
    <cellStyle name="EY Narrative text 4" xfId="30221" xr:uid="{D5265C5E-9434-4691-A89B-ACFD8F25ABE7}"/>
    <cellStyle name="EY Narrative text 5" xfId="30222" xr:uid="{67879A3E-69A7-4EC9-8CC8-A24AA977D42D}"/>
    <cellStyle name="EY Narrative text 6" xfId="30223" xr:uid="{6D23283F-E5AC-4BD7-8A69-ED0116795338}"/>
    <cellStyle name="EY Narrative text 7" xfId="30224" xr:uid="{48F68721-9806-41CE-9095-ED219DE48D3B}"/>
    <cellStyle name="EY Narrative text 8" xfId="30225" xr:uid="{1450E3E7-2448-4069-935F-91B61B887D37}"/>
    <cellStyle name="EY Narrative text 9" xfId="30226" xr:uid="{34A5EAC9-F7D1-4927-9564-314B2263CB06}"/>
    <cellStyle name="EY Narrative text_Annexe 6 IAS" xfId="30227" xr:uid="{D0ACC52F-CD8E-48A2-AFFF-ADC0927BBEE5}"/>
    <cellStyle name="EY%colcalc" xfId="30228" xr:uid="{301B9820-027E-45F3-8C8F-8F99605701B8}"/>
    <cellStyle name="EY%colcalc 2" xfId="30229" xr:uid="{25D42C60-33DF-4A54-82B0-D5AB38B21C8C}"/>
    <cellStyle name="EY%colcalc 3" xfId="30230" xr:uid="{F08EA349-8451-4FB2-B5B3-D43628390D72}"/>
    <cellStyle name="EY%colcalc_Annexe 6 IAS" xfId="30231" xr:uid="{2D658803-C8ED-4497-BC6D-4FD3235034E7}"/>
    <cellStyle name="EY%input" xfId="30232" xr:uid="{970B082D-5EED-4BB8-B7BF-90B46256F8A2}"/>
    <cellStyle name="EY%input 2" xfId="30233" xr:uid="{9220C3CA-3869-4808-8B13-CC00E63E3D5B}"/>
    <cellStyle name="EY%input 3" xfId="30234" xr:uid="{780CC8E9-E32F-43E1-B141-9C407C8283A3}"/>
    <cellStyle name="EY%input_Annexe 6 IAS" xfId="30235" xr:uid="{97E8F3A4-F8FD-4FF4-B5D7-B00E50FD46FA}"/>
    <cellStyle name="EY%rowcalc" xfId="30236" xr:uid="{F1E9C15F-ABA5-4021-ABCD-4C1B838C90B5}"/>
    <cellStyle name="EY%rowcalc 2" xfId="30237" xr:uid="{0EED7ADF-5699-46CE-BFF8-BF3CA1C0FCA7}"/>
    <cellStyle name="EY%rowcalc 3" xfId="30238" xr:uid="{C6612C79-1E48-4793-94A1-0FBF3B90936C}"/>
    <cellStyle name="EY%rowcalc_Annexe 6 IAS" xfId="30239" xr:uid="{E70A9230-B16D-4E3E-95B6-58841F26029B}"/>
    <cellStyle name="EY0 m" xfId="30240" xr:uid="{8ED165C1-1BE1-4D21-8573-7BD2F16DACAE}"/>
    <cellStyle name="EY0dp" xfId="30241" xr:uid="{E3FE5ED3-1A11-4CEB-A3B0-F549D63BD858}"/>
    <cellStyle name="EY0dp 2" xfId="30242" xr:uid="{0E57754B-CCDE-42E3-9F95-1D63B7E5DB99}"/>
    <cellStyle name="EY0dp 3" xfId="30243" xr:uid="{B1E2AAC4-F8B4-4916-A77E-4BD9E551EACF}"/>
    <cellStyle name="EY0dp_Annexe 6 IAS" xfId="30244" xr:uid="{C7CA2028-91B1-470D-B3B3-7BAD6BF03718}"/>
    <cellStyle name="EY1dp" xfId="30245" xr:uid="{9184B851-2E81-4051-8735-582CBB2ACE35}"/>
    <cellStyle name="EY1dp 2" xfId="30246" xr:uid="{CD260953-51EC-4634-B6C6-111FBD0A9273}"/>
    <cellStyle name="EY1dp 3" xfId="30247" xr:uid="{B9D0531C-522E-42BE-A02B-A3BBD35E6C53}"/>
    <cellStyle name="EY1dp_Annexe 6 IAS" xfId="30248" xr:uid="{41D87574-EE4C-45AF-A1B7-8A57DA06F0AB}"/>
    <cellStyle name="EY2dp" xfId="30249" xr:uid="{BEDAC1A4-2E68-493C-8DDF-F24C51700051}"/>
    <cellStyle name="EY2dp 2" xfId="30250" xr:uid="{DF4590E1-8DFC-4DD8-B097-38A227F3DE23}"/>
    <cellStyle name="EY2dp 3" xfId="30251" xr:uid="{D6398835-69C3-419C-99EB-E584A886F5BF}"/>
    <cellStyle name="EY2dp_Annexe 6 IAS" xfId="30252" xr:uid="{CE5A316E-B7ED-4177-AC9F-A494EE0A164B}"/>
    <cellStyle name="EY3dp" xfId="30253" xr:uid="{47B12157-E5A3-4307-B1D4-EDB132CA2011}"/>
    <cellStyle name="EY3dp 2" xfId="30254" xr:uid="{C322DB05-4C54-42C6-BAF7-ABB0338019AF}"/>
    <cellStyle name="EY3dp 3" xfId="30255" xr:uid="{2A66C3ED-9ACA-4D8A-B889-BAA3760C875A}"/>
    <cellStyle name="EY3dp_Annexe 6 IAS" xfId="30256" xr:uid="{32FC67A8-55AD-4033-BD0C-3689ABC2525B}"/>
    <cellStyle name="EYChartTitle" xfId="30257" xr:uid="{0B69D0D8-89F7-406A-AA8B-3CB47FBEF095}"/>
    <cellStyle name="EYColumnHeading" xfId="30258" xr:uid="{2605D822-001B-4244-9AF8-D771241FDE6F}"/>
    <cellStyle name="EYColumnHeading 2" xfId="30259" xr:uid="{6B47E329-75B7-4359-9AFC-634D5BDC36AF}"/>
    <cellStyle name="EYColumnHeading 2 2" xfId="30260" xr:uid="{75517E52-EBF5-4578-A4D8-D44426E8B8E2}"/>
    <cellStyle name="EYColumnHeading 2 2 2" xfId="30261" xr:uid="{8EE9235B-B5F0-438C-BE01-C8ED230D4327}"/>
    <cellStyle name="EYColumnHeading 2 3" xfId="30262" xr:uid="{EEF25531-0B9D-4A23-ADC1-8DE2ACA64E8F}"/>
    <cellStyle name="EYColumnHeading 2 4" xfId="30263" xr:uid="{772E4B08-FF7A-4FD5-A806-EF22E99A5C25}"/>
    <cellStyle name="EYColumnHeading 2 5" xfId="30264" xr:uid="{F886F1C7-E2AF-4C66-88AE-89188E3B86E4}"/>
    <cellStyle name="EYColumnHeading 2_Cadrage conso" xfId="30265" xr:uid="{21A1AA11-8557-40BC-A267-74EF720EDF33}"/>
    <cellStyle name="EYColumnHeading 3" xfId="30266" xr:uid="{836A8AEA-D5CE-4382-8A7E-F6D0B3849A5D}"/>
    <cellStyle name="EYColumnHeading 3 2" xfId="30267" xr:uid="{9AF63388-9181-4A88-B674-EA507E930C25}"/>
    <cellStyle name="EYColumnHeading 3 2 2" xfId="30268" xr:uid="{A496CFC0-2D66-4BAD-A628-ECD8F38CC896}"/>
    <cellStyle name="EYColumnHeading 3 3" xfId="30269" xr:uid="{5DE4E13B-0138-4BA8-A3EC-8C9DD3EF2378}"/>
    <cellStyle name="EYColumnHeading 3 4" xfId="30270" xr:uid="{4EE93668-C160-49F2-B4C5-2C1EA597D29F}"/>
    <cellStyle name="EYColumnHeading 3 5" xfId="30271" xr:uid="{A212A91F-5B38-47FA-BF21-A617BB830C42}"/>
    <cellStyle name="EYColumnHeading 3_Cadrage conso" xfId="30272" xr:uid="{703DF1F3-FD22-486E-9752-F6A9D41DD3FD}"/>
    <cellStyle name="EYColumnHeading 4" xfId="30273" xr:uid="{C3584FC3-23F7-4636-B441-C1E11C364601}"/>
    <cellStyle name="EYColumnHeading_Annexe 6 IAS" xfId="30274" xr:uid="{64D96196-B4E5-4E03-B32A-C076FFEF8DFE}"/>
    <cellStyle name="EYColumnHeadingItalic" xfId="30275" xr:uid="{FE0DF369-C3B3-415B-8204-E7ABA4A8CA3B}"/>
    <cellStyle name="EYColumnHeadingItalic 2" xfId="30276" xr:uid="{0A5F5849-E8AE-4F99-8C1D-450159899EC7}"/>
    <cellStyle name="EYColumnHeadingItalic 2 2" xfId="30277" xr:uid="{0D7A3951-8BAB-4882-A45F-AC33EED34202}"/>
    <cellStyle name="EYColumnHeadingItalic 3" xfId="30278" xr:uid="{F3674677-5390-4212-A0B7-3DEA6BC9792E}"/>
    <cellStyle name="EYColumnHeadingItalic 4" xfId="30279" xr:uid="{35B8AF33-F479-467F-A567-86FB1ED32F39}"/>
    <cellStyle name="EYColumnHeadingItalic 5" xfId="30280" xr:uid="{4D490095-5A7D-4D6E-A447-893074DD1223}"/>
    <cellStyle name="EYColumnHeadingItalic_Cadrage conso" xfId="30281" xr:uid="{DE920D5F-D7D7-464A-8128-E55F8A088306}"/>
    <cellStyle name="EYCoverDatabookName" xfId="30282" xr:uid="{C6B928F4-6C6B-4D3D-BBF0-105152BEF4F6}"/>
    <cellStyle name="EYCoverDate" xfId="30283" xr:uid="{CD332135-9534-483D-9DB7-D37A9783BA73}"/>
    <cellStyle name="EYCoverDraft" xfId="30284" xr:uid="{F4DD1C64-5A25-4D8B-BB3D-9C4D3E3E1955}"/>
    <cellStyle name="EYCoverProjectName" xfId="30285" xr:uid="{611E2864-958A-4811-ACA1-F39CA231E0EA}"/>
    <cellStyle name="EYCurrency" xfId="30286" xr:uid="{F28FB346-B94A-49C8-A6DD-65ED5AF35913}"/>
    <cellStyle name="EYCurrency 2" xfId="30287" xr:uid="{27EFE06C-7000-415E-ACFA-4C08A758B403}"/>
    <cellStyle name="EYCurrency 3" xfId="30288" xr:uid="{A20F4C97-73F6-4081-ABC8-F75CD3A2F81B}"/>
    <cellStyle name="EYCurrency 3 2" xfId="30289" xr:uid="{C48F6D6F-B587-4E0B-9FC3-912B9CDDE6B2}"/>
    <cellStyle name="EYCurrency 4" xfId="30290" xr:uid="{587BB404-3C19-4788-A432-4F9764B9DA70}"/>
    <cellStyle name="EYCurrency 5" xfId="30291" xr:uid="{0DF52996-86FA-4690-9162-191BE16C7DE2}"/>
    <cellStyle name="EYCurrency_Cadrage conso" xfId="30292" xr:uid="{DDBBB76C-B7A2-493A-9384-14FA4F36994A}"/>
    <cellStyle name="EYHeading1" xfId="30293" xr:uid="{52D268C2-B0D2-4D6F-9B92-BCA3ABB28AC2}"/>
    <cellStyle name="EYheading2" xfId="30294" xr:uid="{B78F0B80-77A4-4A59-A2C9-93EAC2E5ACBC}"/>
    <cellStyle name="EYheading3" xfId="30295" xr:uid="{BCB976DD-3BEC-4E1C-91A0-D7711F7CD0E5}"/>
    <cellStyle name="EYNotes" xfId="30296" xr:uid="{3B9482A4-5948-4144-97C8-828635300E78}"/>
    <cellStyle name="EYNotesHeading" xfId="30297" xr:uid="{08A8C558-C872-492F-B2D9-B4E19B66934D}"/>
    <cellStyle name="EYNotesHeading 2" xfId="30298" xr:uid="{24D11E24-E6F9-4A54-8EC5-D9626A788931}"/>
    <cellStyle name="EYNotesHeading 3" xfId="30299" xr:uid="{C5DC2603-9C6A-4BCB-85B5-609BA3BA035A}"/>
    <cellStyle name="EYNotesHeading 3 2" xfId="30300" xr:uid="{24E534BF-7CEA-46ED-97C2-8D4774C57F3E}"/>
    <cellStyle name="EYNotesHeading 4" xfId="30301" xr:uid="{2C5C17DF-5592-4A9B-BAA7-2B91F46172D8}"/>
    <cellStyle name="EYNotesHeading 5" xfId="30302" xr:uid="{0607DC8B-4284-458A-8FBA-E66B93A68C9B}"/>
    <cellStyle name="EYNotesHeading_Cadrage conso" xfId="30303" xr:uid="{3383E802-5869-4EEB-AB75-7D493A2C4D54}"/>
    <cellStyle name="EYnumber" xfId="30304" xr:uid="{DF593229-80F8-4800-BC75-BC00465A0B94}"/>
    <cellStyle name="EYnumber 10" xfId="30305" xr:uid="{BC287F45-D727-49E4-96D6-63678EA21343}"/>
    <cellStyle name="EYnumber 10 2" xfId="30306" xr:uid="{D29A676A-6794-4864-9605-E16EBA63D333}"/>
    <cellStyle name="EYnumber 10 3" xfId="30307" xr:uid="{0E4CC91F-7C3D-4F81-B8BF-99A69DC6B5CE}"/>
    <cellStyle name="EYnumber 10_Annexe 6 IAS" xfId="30308" xr:uid="{57ED8017-57F5-4D57-AE63-E52045200155}"/>
    <cellStyle name="EYnumber 11" xfId="30309" xr:uid="{B4F5BCFB-08A3-483B-8D2E-50B9F8228BCD}"/>
    <cellStyle name="EYnumber 11 2" xfId="30310" xr:uid="{CF676F03-5B4A-40A3-B571-962205282741}"/>
    <cellStyle name="EYnumber 11_Annexe 6 IAS" xfId="30311" xr:uid="{76D8B6CB-D9AC-478E-BC59-E62D5A8D0E2E}"/>
    <cellStyle name="EYnumber 12" xfId="30312" xr:uid="{177E775E-97F3-4D7B-B05F-FA737610692C}"/>
    <cellStyle name="EYnumber 12 2" xfId="30313" xr:uid="{C8AB4072-1C92-435E-8C51-1C7A3D3A157F}"/>
    <cellStyle name="EYnumber 12_Annexe 6 IAS" xfId="30314" xr:uid="{379ACE2F-68B2-4110-9296-33AEBF1E0BC7}"/>
    <cellStyle name="EYnumber 13" xfId="30315" xr:uid="{19C41378-083F-42FB-BFBE-D0C10F5D5236}"/>
    <cellStyle name="EYnumber 13 2" xfId="30316" xr:uid="{C0541826-84FB-44A7-9270-CB55D0B71ADB}"/>
    <cellStyle name="EYnumber 13_Annexe 6 IAS" xfId="30317" xr:uid="{FF5DCF50-8497-4F7C-8734-36975A086B36}"/>
    <cellStyle name="EYnumber 14" xfId="30318" xr:uid="{505AE239-E32F-4C74-BC21-7691DF615B65}"/>
    <cellStyle name="EYnumber 14 2" xfId="30319" xr:uid="{1AD6D7ED-860C-4A22-A797-A7590A072385}"/>
    <cellStyle name="EYnumber 14_Annexe 6 IAS" xfId="30320" xr:uid="{5B90A81D-37CF-4DFA-BB31-F1B9ADCB2098}"/>
    <cellStyle name="EYnumber 15" xfId="30321" xr:uid="{2203E7DA-E8C5-4727-87EA-AAC1185104FC}"/>
    <cellStyle name="EYnumber 15 2" xfId="30322" xr:uid="{066FEFD1-7C42-4D14-BADE-4221E7269E53}"/>
    <cellStyle name="EYnumber 15_Annexe 6 IAS" xfId="30323" xr:uid="{5AFC27E2-D314-4D0F-B103-A56428E0C0B3}"/>
    <cellStyle name="EYnumber 16" xfId="30324" xr:uid="{84F9F586-D0F8-4236-B027-08D1B139095F}"/>
    <cellStyle name="EYnumber 16 2" xfId="30325" xr:uid="{CAEBD3BE-29AD-4E49-8A69-EC9357476A1F}"/>
    <cellStyle name="EYnumber 16_Annexe 6 IAS" xfId="30326" xr:uid="{15ED0AA6-7741-4EB3-B5A4-D6D7B410B41C}"/>
    <cellStyle name="EYnumber 17" xfId="30327" xr:uid="{7EB64DA2-75E1-441B-832B-81B0D446AF5D}"/>
    <cellStyle name="EYnumber 17 2" xfId="30328" xr:uid="{CEA11937-D79B-45F1-A8BF-F11B2F5F0DE6}"/>
    <cellStyle name="EYnumber 17_Annexe 6 IAS" xfId="30329" xr:uid="{966C73B3-4471-4F7E-B6D9-1E067A747242}"/>
    <cellStyle name="EYnumber 18" xfId="30330" xr:uid="{CC007CB3-F556-4331-9897-899D5384F8F1}"/>
    <cellStyle name="EYnumber 18 2" xfId="30331" xr:uid="{836F67E9-8456-481C-B164-6E62767C2A29}"/>
    <cellStyle name="EYnumber 18_Annexe 6 IAS" xfId="30332" xr:uid="{CE2F54E4-778F-439A-B22F-8818DA8723AD}"/>
    <cellStyle name="EYnumber 19" xfId="30333" xr:uid="{D488079C-40FA-4E7A-AF82-D7D3ACD47C13}"/>
    <cellStyle name="EYnumber 2" xfId="30334" xr:uid="{1FDBAACB-0952-4E5B-AF28-C0AC01600069}"/>
    <cellStyle name="EYnumber 2 2" xfId="30335" xr:uid="{46EDEA33-A1D7-4BFA-940C-6ABEFC746861}"/>
    <cellStyle name="EYnumber 2 2 2" xfId="30336" xr:uid="{C5C0C2C9-7BF7-4F5A-89D5-E67035011798}"/>
    <cellStyle name="EYnumber 2 2 2 2" xfId="30337" xr:uid="{D54A4D86-9D26-4596-A847-C93E962E2F6C}"/>
    <cellStyle name="EYnumber 2 2 2_Annexe 6 IAS" xfId="30338" xr:uid="{691DEF19-7FFE-4C91-AB3A-F6B1F207E635}"/>
    <cellStyle name="EYnumber 2 2 3" xfId="30339" xr:uid="{443DFFD7-3BC5-42DC-B695-23BCC7A1DD73}"/>
    <cellStyle name="EYnumber 2 2 4" xfId="30340" xr:uid="{A6F470F2-C7A4-48AD-8EEE-2042C1877669}"/>
    <cellStyle name="EYnumber 2 2_Annexe 6 IAS" xfId="30341" xr:uid="{44DCD420-2329-42A3-8CBE-6A03802423FF}"/>
    <cellStyle name="EYnumber 2 3" xfId="30342" xr:uid="{F09AACD7-8D81-4AE1-981C-C4B4240F21B6}"/>
    <cellStyle name="EYnumber 2 3 2" xfId="30343" xr:uid="{73723001-7B7E-4FEF-9D67-E6BF80122FDD}"/>
    <cellStyle name="EYnumber 2 3 2 2" xfId="30344" xr:uid="{52B90AC8-E5D3-4D61-AA0E-C4824D16C69E}"/>
    <cellStyle name="EYnumber 2 3 2_Annexe 6 IAS" xfId="30345" xr:uid="{176623D5-4D89-4F99-BE44-CBB71D29F382}"/>
    <cellStyle name="EYnumber 2 3 3" xfId="30346" xr:uid="{097B2E92-0133-4FD0-8B42-A6F808A532A6}"/>
    <cellStyle name="EYnumber 2 3 4" xfId="30347" xr:uid="{2E14316E-DDD4-4B8F-8532-6FCDDBF37A5A}"/>
    <cellStyle name="EYnumber 2 3_Annexe 6 IAS" xfId="30348" xr:uid="{899735B7-9583-4D8D-8B1B-D5D1BCAD9907}"/>
    <cellStyle name="EYnumber 2 4" xfId="30349" xr:uid="{F7D7EF86-1960-412E-9A49-215D31AFA480}"/>
    <cellStyle name="EYnumber 2 4 2" xfId="30350" xr:uid="{2726AC0A-770D-4A95-A27D-A8FEB5D4E8BE}"/>
    <cellStyle name="EYnumber 2 4 3" xfId="30351" xr:uid="{C3AAD0EF-FDF2-4EC5-8213-EE51163ED112}"/>
    <cellStyle name="EYnumber 2 4_Annexe 6 IAS" xfId="30352" xr:uid="{E264C52C-44FB-4FD1-AD0F-F74D6ABB0556}"/>
    <cellStyle name="EYnumber 2 5" xfId="30353" xr:uid="{5A729F0F-3008-410F-8CB5-FFF762539FFB}"/>
    <cellStyle name="EYnumber 2 6" xfId="30354" xr:uid="{25255F83-944D-4C0E-99FD-5BC5BCBA6583}"/>
    <cellStyle name="EYnumber 2 7" xfId="30355" xr:uid="{3EB25568-CD6B-47BF-9188-98B030B30EF5}"/>
    <cellStyle name="EYnumber 2 8" xfId="30356" xr:uid="{D350BF93-03D0-48AB-922E-F04FB5572763}"/>
    <cellStyle name="EYnumber 2_Annexe 6 IAS" xfId="30357" xr:uid="{19A54292-2D60-4BAB-B345-D471762EEDD8}"/>
    <cellStyle name="EYnumber 20" xfId="30358" xr:uid="{E906DB41-9B86-4725-A403-1F0D481E0884}"/>
    <cellStyle name="EYnumber 21" xfId="30359" xr:uid="{754F109A-D5EE-435B-8AD7-565E072A7F82}"/>
    <cellStyle name="EYnumber 3" xfId="30360" xr:uid="{ABA38DB0-8ED8-4CC0-B98D-687B6C3CB9A3}"/>
    <cellStyle name="EYnumber 3 2" xfId="30361" xr:uid="{32EE8131-9B1A-44FF-8A78-5EF9447CAE51}"/>
    <cellStyle name="EYnumber 3 2 2" xfId="30362" xr:uid="{604D1112-354F-4F12-84E9-E08D71FFD7E2}"/>
    <cellStyle name="EYnumber 3 2 2 2" xfId="30363" xr:uid="{9F883631-6934-4F8C-BD14-E5FC3428F5F8}"/>
    <cellStyle name="EYnumber 3 2 2_Annexe 6 IAS" xfId="30364" xr:uid="{BE0580AB-4936-4BFF-A4B8-9D8816C27664}"/>
    <cellStyle name="EYnumber 3 2 3" xfId="30365" xr:uid="{739E5242-F285-439D-A149-B8675BEF999F}"/>
    <cellStyle name="EYnumber 3 2 4" xfId="30366" xr:uid="{7DA80DB3-38A8-4EA7-9E25-81701700747F}"/>
    <cellStyle name="EYnumber 3 2_Annexe 6 IAS" xfId="30367" xr:uid="{905ABB6C-ADBA-4ED7-B8BA-07EFE979876D}"/>
    <cellStyle name="EYnumber 3 3" xfId="30368" xr:uid="{1D0AAA15-0E89-4880-8D54-08FB825520BB}"/>
    <cellStyle name="EYnumber 3 3 2" xfId="30369" xr:uid="{CF48D58E-AF4A-43BE-BE3C-696FF8327AEF}"/>
    <cellStyle name="EYnumber 3 3 2 2" xfId="30370" xr:uid="{3F1F327B-C5A0-441B-ABA3-63B894758C15}"/>
    <cellStyle name="EYnumber 3 3 2_Annexe 6 IAS" xfId="30371" xr:uid="{3F44B552-9493-4A7D-A7EB-0AEC16F7D2EE}"/>
    <cellStyle name="EYnumber 3 3 3" xfId="30372" xr:uid="{699B7884-0828-4B31-BEAB-5E393DD3C4E9}"/>
    <cellStyle name="EYnumber 3 3 4" xfId="30373" xr:uid="{B5ED9843-8764-4A04-8E39-2B64AB324B85}"/>
    <cellStyle name="EYnumber 3 3_Annexe 6 IAS" xfId="30374" xr:uid="{C08BA594-58EB-4A29-82DF-73241E08C3A3}"/>
    <cellStyle name="EYnumber 3 4" xfId="30375" xr:uid="{A36FAA0C-E093-4216-996C-04DA960A1804}"/>
    <cellStyle name="EYnumber 3 4 2" xfId="30376" xr:uid="{48BF63B9-2A8C-440D-8EBA-A1B9FA16B775}"/>
    <cellStyle name="EYnumber 3 4 3" xfId="30377" xr:uid="{3979A263-66BD-4547-8F80-6DD7A1F0BE65}"/>
    <cellStyle name="EYnumber 3 4_Annexe 6 IAS" xfId="30378" xr:uid="{C8E92EFC-B71F-466E-938C-029A2D4C82CF}"/>
    <cellStyle name="EYnumber 3 5" xfId="30379" xr:uid="{8B226927-FB79-45FD-89A7-22C3CED91A55}"/>
    <cellStyle name="EYnumber 3 6" xfId="30380" xr:uid="{25B19ED6-57A9-4B2C-AB39-10AC6F3F746A}"/>
    <cellStyle name="EYnumber 3 7" xfId="30381" xr:uid="{85CF340A-8F2F-4F79-8EE0-FC250B3CB1AE}"/>
    <cellStyle name="EYnumber 3 8" xfId="30382" xr:uid="{8366B633-B1AC-4F10-BEAF-2B5DAF5B1E8D}"/>
    <cellStyle name="EYnumber 3_Annexe 6 IAS" xfId="30383" xr:uid="{812E81A4-7488-4B92-9723-CA2C3EBD766D}"/>
    <cellStyle name="EYnumber 4" xfId="30384" xr:uid="{608A618F-F9C8-4FB3-93D6-C14F492A70EB}"/>
    <cellStyle name="EYnumber 4 2" xfId="30385" xr:uid="{5B627E71-106D-46ED-8C0F-69F2B415FA6E}"/>
    <cellStyle name="EYnumber 4 2 2" xfId="30386" xr:uid="{3D45D97A-A244-4337-BDF4-9730B15EF174}"/>
    <cellStyle name="EYnumber 4 2 2 2" xfId="30387" xr:uid="{C109C86B-4181-471A-AFD2-B3609B304315}"/>
    <cellStyle name="EYnumber 4 2 2_Annexe 6 IAS" xfId="30388" xr:uid="{F8922C5F-FC08-4805-956E-CBA7B733D7AB}"/>
    <cellStyle name="EYnumber 4 2 3" xfId="30389" xr:uid="{BEAC63CF-29C6-4F2A-9AB8-3493DCC7B11F}"/>
    <cellStyle name="EYnumber 4 2 4" xfId="30390" xr:uid="{39B4B999-1A27-49B4-B7A5-E7D302F95EEC}"/>
    <cellStyle name="EYnumber 4 2_Annexe 6 IAS" xfId="30391" xr:uid="{ED193125-1891-4B02-AD47-9F82C15D4E0C}"/>
    <cellStyle name="EYnumber 4 3" xfId="30392" xr:uid="{7F9A0566-BB5A-465C-A1AA-136EB93A8EC7}"/>
    <cellStyle name="EYnumber 4 3 2" xfId="30393" xr:uid="{F3F29690-B8BB-4DD0-8305-3694F1A2DA58}"/>
    <cellStyle name="EYnumber 4 3 2 2" xfId="30394" xr:uid="{CEA5D889-A205-4B4B-AB9D-90F9733376CE}"/>
    <cellStyle name="EYnumber 4 3 2_Annexe 6 IAS" xfId="30395" xr:uid="{F3E97198-91C7-4289-91CE-A4F2683E37B3}"/>
    <cellStyle name="EYnumber 4 3 3" xfId="30396" xr:uid="{411DFF23-43E9-4B29-9F92-976258846A46}"/>
    <cellStyle name="EYnumber 4 3 4" xfId="30397" xr:uid="{B61D498F-C93C-46B5-A7BF-864E846111A6}"/>
    <cellStyle name="EYnumber 4 3_Annexe 6 IAS" xfId="30398" xr:uid="{D7A82C64-3CF4-4E64-A84C-C6F94ADBAB6B}"/>
    <cellStyle name="EYnumber 4 4" xfId="30399" xr:uid="{77C10342-4C56-4654-9751-A47F02B1F1B6}"/>
    <cellStyle name="EYnumber 4 4 2" xfId="30400" xr:uid="{A1313A1D-AA81-4CE6-B4E5-D3D7E3F93F3A}"/>
    <cellStyle name="EYnumber 4 4 3" xfId="30401" xr:uid="{6F710324-0BC0-467B-BC93-508ED4784056}"/>
    <cellStyle name="EYnumber 4 4_Annexe 6 IAS" xfId="30402" xr:uid="{D2020894-532C-4056-A1EB-D0F843707952}"/>
    <cellStyle name="EYnumber 4 5" xfId="30403" xr:uid="{F7437A05-57E3-4214-A124-000C33C53BE4}"/>
    <cellStyle name="EYnumber 4 6" xfId="30404" xr:uid="{AB1BAFDC-1C89-4615-9D0A-814E918A3036}"/>
    <cellStyle name="EYnumber 4 7" xfId="30405" xr:uid="{BDFBF2E8-CD69-4E37-840A-C14E0E4F087A}"/>
    <cellStyle name="EYnumber 4 8" xfId="30406" xr:uid="{F9231EBF-BE5A-49E1-B60C-2B5CBB0E2E9E}"/>
    <cellStyle name="EYnumber 4_Annexe 6 IAS" xfId="30407" xr:uid="{BEF4CCB7-F51E-44E7-8133-74F0B269F701}"/>
    <cellStyle name="EYnumber 5" xfId="30408" xr:uid="{C468C7F8-0346-4474-9404-5123F6CAD7D2}"/>
    <cellStyle name="EYnumber 5 2" xfId="30409" xr:uid="{793C2428-81DB-4777-9AF3-D1060E04850C}"/>
    <cellStyle name="EYnumber 5 2 2" xfId="30410" xr:uid="{AA28F76E-1E8C-4FEC-A871-5C1C70D930E8}"/>
    <cellStyle name="EYnumber 5 2 2 2" xfId="30411" xr:uid="{37FD92E9-5884-4689-8B32-936A4EC190BB}"/>
    <cellStyle name="EYnumber 5 2 2_Annexe 6 IAS" xfId="30412" xr:uid="{EA6E8F86-86ED-4DCC-B910-9177C377D863}"/>
    <cellStyle name="EYnumber 5 2 3" xfId="30413" xr:uid="{EB696017-0FDD-4CB2-A323-5BD3B1DD1637}"/>
    <cellStyle name="EYnumber 5 2 4" xfId="30414" xr:uid="{E9B43BA3-E81B-4AFE-AF66-4664DB049BDA}"/>
    <cellStyle name="EYnumber 5 2_Annexe 6 IAS" xfId="30415" xr:uid="{8AEABFB9-A9B6-48C5-8FA4-10F845EF7AFD}"/>
    <cellStyle name="EYnumber 5 3" xfId="30416" xr:uid="{023FFFB7-946B-4D95-BF16-F0920A0CA699}"/>
    <cellStyle name="EYnumber 5 3 2" xfId="30417" xr:uid="{CAA80DD8-FAC9-4950-A80D-4DDAAAEEF350}"/>
    <cellStyle name="EYnumber 5 3 3" xfId="30418" xr:uid="{E8A9FDF6-655B-4554-8087-E9A29EEBDE81}"/>
    <cellStyle name="EYnumber 5 3_Annexe 6 IAS" xfId="30419" xr:uid="{3AD43E95-0DFA-471B-99E1-CF4E79A0ECEF}"/>
    <cellStyle name="EYnumber 5 4" xfId="30420" xr:uid="{AC23A598-3968-4722-A6A1-D80C4801525C}"/>
    <cellStyle name="EYnumber 5 4 2" xfId="30421" xr:uid="{AD1F8F13-AB09-4387-9B45-77AC10F2876E}"/>
    <cellStyle name="EYnumber 5 4_Annexe 6 IAS" xfId="30422" xr:uid="{02CB6F2D-6809-45BF-8785-5D60C0B3722B}"/>
    <cellStyle name="EYnumber 5 5" xfId="30423" xr:uid="{BB893BC7-F641-4DB7-99FE-642A95ED4D4F}"/>
    <cellStyle name="EYnumber 5 6" xfId="30424" xr:uid="{1A2B61E3-FEDB-4B2D-B30F-C035ACAC32AA}"/>
    <cellStyle name="EYnumber 5_Annexe 6 IAS" xfId="30425" xr:uid="{4221CEA3-BC54-45F2-9647-09C97D5C4D8E}"/>
    <cellStyle name="EYnumber 6" xfId="30426" xr:uid="{C97FD997-2121-42E1-8E57-368C0B9A7406}"/>
    <cellStyle name="EYnumber 6 2" xfId="30427" xr:uid="{75C26A3D-FD5E-40C5-926D-2C07DA37188F}"/>
    <cellStyle name="EYnumber 6 2 2" xfId="30428" xr:uid="{1D737E58-9428-44F7-874A-A50D789DB1FF}"/>
    <cellStyle name="EYnumber 6 2 3" xfId="30429" xr:uid="{6651A92C-D869-4DD9-889B-4221871C8C0D}"/>
    <cellStyle name="EYnumber 6 2_Annexe 6 IAS" xfId="30430" xr:uid="{62C89B96-92CF-49F9-B9BF-E324689A1016}"/>
    <cellStyle name="EYnumber 6 3" xfId="30431" xr:uid="{17529248-8728-4177-8F96-C81F50410655}"/>
    <cellStyle name="EYnumber 6 3 2" xfId="30432" xr:uid="{6F45E499-5BAD-4298-917B-B2B9D20EF75D}"/>
    <cellStyle name="EYnumber 6 3_Annexe 6 IAS" xfId="30433" xr:uid="{C7AD75E3-935B-489D-B13F-5E036EF93E18}"/>
    <cellStyle name="EYnumber 6 4" xfId="30434" xr:uid="{308FA222-9253-4FB6-9975-CEAC6C145961}"/>
    <cellStyle name="EYnumber 6 4 2" xfId="30435" xr:uid="{CDDC29FF-37FF-4312-B529-E0324EFC4656}"/>
    <cellStyle name="EYnumber 6 4_Annexe 6 IAS" xfId="30436" xr:uid="{ED01411B-62BF-4698-8366-02110AF393A5}"/>
    <cellStyle name="EYnumber 6 5" xfId="30437" xr:uid="{EC7D0BB2-89EE-49E6-A022-C36743F94903}"/>
    <cellStyle name="EYnumber 6_Annexe 6 IAS" xfId="30438" xr:uid="{738B468A-83D6-4F89-A713-19622439630F}"/>
    <cellStyle name="EYnumber 7" xfId="30439" xr:uid="{C8075DB3-6353-4419-9DE4-D2E678485F59}"/>
    <cellStyle name="EYnumber 7 2" xfId="30440" xr:uid="{2875C1EA-BF8C-4FE1-A546-2827AF30EF75}"/>
    <cellStyle name="EYnumber 7 2 2" xfId="30441" xr:uid="{429FB632-807A-4D27-90D7-36ECAAF35FDC}"/>
    <cellStyle name="EYnumber 7 2 3" xfId="30442" xr:uid="{7416B844-293B-44A5-A0CB-30E024F9353C}"/>
    <cellStyle name="EYnumber 7 2_Annexe 6 IAS" xfId="30443" xr:uid="{09CB40EC-9949-479B-BFBA-243789D57F7D}"/>
    <cellStyle name="EYnumber 7 3" xfId="30444" xr:uid="{E55BA038-EBC0-4DE7-B0D2-E732D5952693}"/>
    <cellStyle name="EYnumber 7 3 2" xfId="30445" xr:uid="{76F8AB55-5374-4627-AF68-F89404C5C91C}"/>
    <cellStyle name="EYnumber 7 3_Annexe 6 IAS" xfId="30446" xr:uid="{A66AC38B-19A8-458E-B50D-393D9A19EEE5}"/>
    <cellStyle name="EYnumber 7 4" xfId="30447" xr:uid="{9CC5EFEB-021A-4677-8506-9A42D1F0FD49}"/>
    <cellStyle name="EYnumber 7_Annexe 6 IAS" xfId="30448" xr:uid="{8A61291C-BA6C-4E55-84A2-0E919F088C4D}"/>
    <cellStyle name="EYnumber 8" xfId="30449" xr:uid="{5FC1D5A8-68D4-4EFC-B168-B1D194E7CF00}"/>
    <cellStyle name="EYnumber 8 2" xfId="30450" xr:uid="{F746F68B-C18E-4EF0-A83C-9A5650FADD62}"/>
    <cellStyle name="EYnumber 8 2 2" xfId="30451" xr:uid="{B46BEFC0-0D7F-4536-AD3E-710C7B5A22A4}"/>
    <cellStyle name="EYnumber 8 2 3" xfId="30452" xr:uid="{2A3F0D53-3524-41F8-AFEE-1DD7AEFB069A}"/>
    <cellStyle name="EYnumber 8 2_Annexe 6 IAS" xfId="30453" xr:uid="{8874D93F-1BFC-4ABE-B795-C8CF16640854}"/>
    <cellStyle name="EYnumber 8 3" xfId="30454" xr:uid="{13D1EEA7-B89C-4AD2-9ED5-5B7ED26BAD50}"/>
    <cellStyle name="EYnumber 8 4" xfId="30455" xr:uid="{A3EABDBF-D969-40FA-99BA-677FE56DF1CD}"/>
    <cellStyle name="EYnumber 8_Annexe 6 IAS" xfId="30456" xr:uid="{DE8392A8-C718-4212-B826-290848558C47}"/>
    <cellStyle name="EYnumber 9" xfId="30457" xr:uid="{3BE51AA4-9071-476E-944D-AEF9B0BA9107}"/>
    <cellStyle name="EYnumber 9 2" xfId="30458" xr:uid="{8BBD2726-DF67-4EC3-A67A-C804D94A1DF3}"/>
    <cellStyle name="EYnumber 9 2 2" xfId="30459" xr:uid="{D2524F7F-FD9B-4B61-8C95-6C7F39BBB414}"/>
    <cellStyle name="EYnumber 9 2 3" xfId="30460" xr:uid="{72EC86B7-F535-47A7-A6C4-EA0882AA9EFF}"/>
    <cellStyle name="EYnumber 9 2_Annexe 6 IAS" xfId="30461" xr:uid="{AE195C8C-EC40-43BE-9D51-E8FB15862318}"/>
    <cellStyle name="EYnumber 9 3" xfId="30462" xr:uid="{D01CC2A9-ED61-4F4F-A541-5745543F47FB}"/>
    <cellStyle name="EYnumber 9 4" xfId="30463" xr:uid="{2D622906-3205-4A8B-9485-22F882D9CDA8}"/>
    <cellStyle name="EYnumber 9_Annexe 6 IAS" xfId="30464" xr:uid="{DE9D875A-E1DF-404A-9677-2C5403229F85}"/>
    <cellStyle name="EYnumber_Annexe 6 IAS" xfId="30465" xr:uid="{AB812E6E-BEB9-4390-AC6B-F59137AAF044}"/>
    <cellStyle name="EYRelianceRestricted" xfId="30466" xr:uid="{5657717A-4CBA-495E-9126-87C85A1FA37E}"/>
    <cellStyle name="EYRelianceRestricted 2" xfId="30467" xr:uid="{8E07063B-A50C-482D-B470-0E6C711CA5C3}"/>
    <cellStyle name="EYRelianceRestricted_Cadrage conso" xfId="30468" xr:uid="{B3336614-FB8F-4647-830A-A16C81B6FB59}"/>
    <cellStyle name="EYSectionHeading" xfId="30469" xr:uid="{5BCAB2E6-F243-4052-A889-BF47CFD08048}"/>
    <cellStyle name="EYSectionHeading 2" xfId="30470" xr:uid="{63FB6BFD-64F9-479A-9D39-267BACC50E9B}"/>
    <cellStyle name="EYSectionHeading_Cadrage conso" xfId="30471" xr:uid="{E43C88E0-8992-4C52-8B6F-0DDC782EC8EC}"/>
    <cellStyle name="EYSheetHeader1" xfId="30472" xr:uid="{BA93FD44-3721-46B7-9C72-253594D1BF3C}"/>
    <cellStyle name="EYSheetHeading" xfId="30473" xr:uid="{AF1EB48E-6FD2-4B45-8640-FF452DFB0CA9}"/>
    <cellStyle name="EYSheetHeading 2" xfId="30474" xr:uid="{173ED9FA-FEB4-48A1-AECB-BF4C43362339}"/>
    <cellStyle name="EYSheetHeading_Cadrage conso" xfId="30475" xr:uid="{28331DFE-2426-46A5-853E-C9420502643B}"/>
    <cellStyle name="EYsmallheading" xfId="30476" xr:uid="{32B0C845-CC19-48D3-AC90-996FEBE9DED5}"/>
    <cellStyle name="EYsmallheading 2" xfId="30477" xr:uid="{745C7F90-CA89-4BCC-A21C-21B92B034062}"/>
    <cellStyle name="EYsmallheading 3" xfId="30478" xr:uid="{7B0BC25A-EBBD-4983-8E10-426860EEE6C1}"/>
    <cellStyle name="EYsmallheading_Annexe 6 IAS" xfId="30479" xr:uid="{8CD2C192-1C8A-4A58-AA1F-1F938ACFA345}"/>
    <cellStyle name="EYSource" xfId="30480" xr:uid="{69B98156-914D-4793-9543-76B22147601F}"/>
    <cellStyle name="EYSource 2" xfId="30481" xr:uid="{BF86F417-1CB2-47D7-98BB-4EF6047F0482}"/>
    <cellStyle name="EYSource_Cadrage conso" xfId="30482" xr:uid="{37D9EB8B-4A86-46BF-90C1-4185F9C253B2}"/>
    <cellStyle name="EYtext" xfId="30483" xr:uid="{7386237B-7961-4E9A-86F7-D17F92C2BB69}"/>
    <cellStyle name="EYtext 2" xfId="30484" xr:uid="{4A3EF759-D1B3-4D53-A096-2926D1ED3933}"/>
    <cellStyle name="EYtext 3" xfId="30485" xr:uid="{4EF3F82F-7FD4-41A4-A127-9D5403F68ECE}"/>
    <cellStyle name="EYtext_Annexe 6 IAS" xfId="30486" xr:uid="{C4747AFB-23CA-46F3-9D18-62499BBA41F3}"/>
    <cellStyle name="EYtextbold" xfId="30487" xr:uid="{99E66049-9EDE-4735-838E-42CDF902BB4A}"/>
    <cellStyle name="EYtextbolditalic" xfId="30488" xr:uid="{17F6E18F-10E2-4EA4-8B71-5A7FB7B2A02E}"/>
    <cellStyle name="EYtextitalic" xfId="30489" xr:uid="{97D095E9-0CBE-4E46-ABD3-E86EBA5D7A7E}"/>
    <cellStyle name="Fair_Call" xfId="30490" xr:uid="{80FC30DD-A50A-4711-8395-0B4CC1985327}"/>
    <cellStyle name="Feed" xfId="30491" xr:uid="{8B365ECB-A54C-4557-865F-CE266F764EAC}"/>
    <cellStyle name="Fig" xfId="30492" xr:uid="{6C31DC5D-0EE8-4454-AB06-C481D78B310B}"/>
    <cellStyle name="Fig 2" xfId="30493" xr:uid="{B370B639-CDAE-4DA3-BF21-EA2DF8C3DFED}"/>
    <cellStyle name="Fig_~0950885" xfId="30494" xr:uid="{4061839F-FB31-4085-893E-A815DD9B7095}"/>
    <cellStyle name="FirstNumbers_Avg_BS " xfId="30495" xr:uid="{7D40DD2E-8F1F-4A6E-82AF-666A6528E1B8}"/>
    <cellStyle name="Fisso" xfId="30496" xr:uid="{C50549DA-513A-4335-90D1-E7E35B524C28}"/>
    <cellStyle name="Fixed" xfId="30497" xr:uid="{0547C998-616F-40F2-A3F3-B51DEB64AFB9}"/>
    <cellStyle name="Flag" xfId="9179" xr:uid="{00000000-0005-0000-0000-000026240000}"/>
    <cellStyle name="Flag 2" xfId="9180" xr:uid="{00000000-0005-0000-0000-000027240000}"/>
    <cellStyle name="Flag 3" xfId="9181" xr:uid="{00000000-0005-0000-0000-000028240000}"/>
    <cellStyle name="fo]_x000d__x000a_UserName=Murat Zelef_x000d__x000a_UserCompany=Bumerang_x000d__x000a__x000d__x000a_[File Paths]_x000d__x000a_WorkingDirectory=C:\EQUIS\DLWIN_x000d__x000a_DownLoader=C" xfId="30498" xr:uid="{F6A71D20-DA41-4FD1-BBAC-E35A33040418}"/>
    <cellStyle name="fo]_x000d__x000a_UserName=Murat Zelef_x000d__x000a_UserCompany=Bumerang_x000d__x000a__x000d__x000a_[File Paths]_x000d__x000a_WorkingDirectory=C:\EQUIS\DLWIN_x000d__x000a_DownLoader=C 2" xfId="30499" xr:uid="{A8B28E24-5992-4373-A36E-96CF479E6746}"/>
    <cellStyle name="fo]_x000d__x000a_UserName=Murat Zelef_x000d__x000a_UserCompany=Bumerang_x000d__x000a__x000d__x000a_[File Paths]_x000d__x000a_WorkingDirectory=C:\EQUIS\DLWIN_x000d__x000a_DownLoader=C 3" xfId="30500" xr:uid="{B0788C85-95DB-435E-A4A3-455618BA7F8A}"/>
    <cellStyle name="fo]_x000d__x000a_UserName=Murat Zelef_x000d__x000a_UserCompany=Bumerang_x000d__x000a__x000d__x000a_[File Paths]_x000d__x000a_WorkingDirectory=C:\EQUIS\DLWIN_x000d__x000a_DownLoader=C_Annexe 6 IAS" xfId="30501" xr:uid="{119046ED-5512-4DD3-A9D4-6B1334D7114A}"/>
    <cellStyle name="Fond_Vert" xfId="30502" xr:uid="{FADB7B63-BD3E-442E-8301-027B2E1EE8BE}"/>
    <cellStyle name="Footnote" xfId="30503" xr:uid="{FAC3647A-3FA3-4DC5-971C-D4996B40E481}"/>
    <cellStyle name="Forecast" xfId="30504" xr:uid="{2307517D-E0BF-4DD6-AE83-CA0EBC4392D8}"/>
    <cellStyle name="ForecastData" xfId="30505" xr:uid="{EFC0D5A4-793F-44DF-9ADD-D241096866AB}"/>
    <cellStyle name="ForecastData 2" xfId="30506" xr:uid="{C844352A-9B22-48E6-B6CB-26B2DDA9D50C}"/>
    <cellStyle name="ForecastData_Annexe 6 IAS" xfId="30507" xr:uid="{AF6F8636-25C9-4F64-996A-1E13AA261F87}"/>
    <cellStyle name="Foreground" xfId="30508" xr:uid="{A27AFC89-8F30-489B-BA45-EBEE553EE4CF}"/>
    <cellStyle name="Fraction" xfId="30509" xr:uid="{3406CDCA-1BD8-4189-B6BD-4E841190A3B8}"/>
    <cellStyle name="Fraction [12]" xfId="30510" xr:uid="{4C11854E-07F6-40D4-B8AF-007176D37DA0}"/>
    <cellStyle name="Fraction [12] 2" xfId="30511" xr:uid="{BE14184E-3106-421C-BE46-CDFAED03364D}"/>
    <cellStyle name="Fraction [12]_Annexe 6 IAS" xfId="30512" xr:uid="{C599C71D-0BBB-496B-8642-1F13E2D87A68}"/>
    <cellStyle name="Fraction [8]" xfId="30513" xr:uid="{3FBEB4C1-3A22-41EF-844C-A01E19D27E12}"/>
    <cellStyle name="Fraction [8] 2" xfId="30514" xr:uid="{D1F220CA-3935-4A0B-9A4E-D652698C7BCC}"/>
    <cellStyle name="Fraction [8] 2 2" xfId="30515" xr:uid="{9684A67E-B4F0-4626-8B70-09F2A20F001F}"/>
    <cellStyle name="Fraction [8] 2 2 2" xfId="30516" xr:uid="{B886FE88-CC50-4A46-BEBE-610FBC12BF9E}"/>
    <cellStyle name="Fraction [8] 2 3" xfId="30517" xr:uid="{6E6A318C-74CE-4763-B1A5-B167BC594B01}"/>
    <cellStyle name="Fraction [8] 3" xfId="30518" xr:uid="{20791B03-8741-4F57-89F7-35F39880553B}"/>
    <cellStyle name="Fraction [8] 3 2" xfId="30519" xr:uid="{07E575FF-2A16-47F7-A0F3-0C83C80A9ADF}"/>
    <cellStyle name="Fraction [8] 4" xfId="30520" xr:uid="{3D83ECBF-44E3-4817-8959-585DD8D71E6C}"/>
    <cellStyle name="Fraction [8]_Cadrage conso" xfId="30521" xr:uid="{A78357B0-E550-4E26-8285-D827CFDC8871}"/>
    <cellStyle name="Fraction [Bl]" xfId="30522" xr:uid="{026555EC-0E2D-4AE1-B0B3-D407D060CDA5}"/>
    <cellStyle name="Fraction [Bl] 2" xfId="30523" xr:uid="{DAA6F29D-67D4-4171-9DD6-AAA381252314}"/>
    <cellStyle name="Fraction [Bl] 2 2" xfId="30524" xr:uid="{23A2B6BF-D82D-4C75-AC43-8F2388C5F610}"/>
    <cellStyle name="Fraction [Bl] 2 2 2" xfId="30525" xr:uid="{EA7C54D4-AA0A-45AC-9848-1FFD26270291}"/>
    <cellStyle name="Fraction [Bl] 2 3" xfId="30526" xr:uid="{F71817A9-0A0B-4F08-8EF3-DEC86F90D1CC}"/>
    <cellStyle name="Fraction [Bl] 3" xfId="30527" xr:uid="{109C2F71-357D-4FF8-AC62-7FE4A397BEE3}"/>
    <cellStyle name="Fraction [Bl] 3 2" xfId="30528" xr:uid="{816BB24C-BC34-49BC-B324-1059061638E2}"/>
    <cellStyle name="Fraction [Bl] 4" xfId="30529" xr:uid="{D82578C5-FFF4-4EB7-B759-464D33BAC391}"/>
    <cellStyle name="Fraction [Bl]_Cadrage conso" xfId="30530" xr:uid="{DB8CD7D1-3ECB-4513-8E7D-49A8C8723182}"/>
    <cellStyle name="Fraction 10" xfId="30531" xr:uid="{E8EC0C87-8426-41BB-85C3-92C3FAEF1360}"/>
    <cellStyle name="Fraction 10 2" xfId="30532" xr:uid="{E09EECCD-C252-4E23-816B-F5889DE02A56}"/>
    <cellStyle name="Fraction 11" xfId="30533" xr:uid="{38AD75E0-2FE5-4CA2-9476-52A2DA388962}"/>
    <cellStyle name="Fraction 11 2" xfId="30534" xr:uid="{BF7876C9-3EB1-4313-8572-72266AF19538}"/>
    <cellStyle name="Fraction 12" xfId="30535" xr:uid="{4171D9A9-A416-4CFA-B894-8D1CCF080ABD}"/>
    <cellStyle name="Fraction 13" xfId="30536" xr:uid="{0CCD04EE-5CEB-4DE7-83ED-D6B232EF0E05}"/>
    <cellStyle name="Fraction 14" xfId="30537" xr:uid="{250C8538-F3C7-4F5F-9386-C6586E1B236B}"/>
    <cellStyle name="Fraction 15" xfId="30538" xr:uid="{F7930551-ED5C-438B-916C-FDFAB59F85BF}"/>
    <cellStyle name="Fraction 16" xfId="30539" xr:uid="{5880ADEB-B78A-4A37-8166-C98BD7F2B053}"/>
    <cellStyle name="Fraction 17" xfId="30540" xr:uid="{F9754B19-ED75-45B5-AB96-720E2A6FDCDF}"/>
    <cellStyle name="Fraction 18" xfId="30541" xr:uid="{641EC43B-09BB-4569-AB1F-685C6C10BA0C}"/>
    <cellStyle name="Fraction 19" xfId="30542" xr:uid="{F7AC48E9-3175-4AFA-9C13-E6F7977980A9}"/>
    <cellStyle name="Fraction 2" xfId="30543" xr:uid="{2A517280-93C7-4BDE-9082-057470C252C8}"/>
    <cellStyle name="Fraction 2 2" xfId="30544" xr:uid="{53EF1F2E-3628-43B9-80E3-F428A78C0347}"/>
    <cellStyle name="Fraction 2 2 2" xfId="30545" xr:uid="{54832327-92DE-4D69-B4C9-135C3AD6F3EB}"/>
    <cellStyle name="Fraction 2 3" xfId="30546" xr:uid="{1C8F9C89-6109-429F-85BE-20CDCF002C52}"/>
    <cellStyle name="Fraction 20" xfId="30547" xr:uid="{187B90B3-95F7-4C96-96C7-026B289A0387}"/>
    <cellStyle name="Fraction 21" xfId="30548" xr:uid="{39881F84-71A9-4295-9F18-F421A9847FF4}"/>
    <cellStyle name="Fraction 22" xfId="30549" xr:uid="{1DF82FBF-1FC4-4BF5-A9E1-9DD9ADA3FAB9}"/>
    <cellStyle name="Fraction 23" xfId="30550" xr:uid="{54B38314-AF8F-46C7-8C95-664C6CD6C22A}"/>
    <cellStyle name="Fraction 24" xfId="30551" xr:uid="{C59723A6-49D5-4548-A571-CB443D9EB5A9}"/>
    <cellStyle name="Fraction 25" xfId="30552" xr:uid="{C9F8FCF2-D430-46CC-808D-0751477075C2}"/>
    <cellStyle name="Fraction 26" xfId="30553" xr:uid="{E837BEE4-3D27-45CA-A21E-2D6D67839598}"/>
    <cellStyle name="Fraction 27" xfId="30554" xr:uid="{A38C7F55-258A-47DC-B191-188D7FFAA547}"/>
    <cellStyle name="Fraction 28" xfId="30555" xr:uid="{2C14D695-4B7B-4221-96CC-1FAF6B869882}"/>
    <cellStyle name="Fraction 3" xfId="30556" xr:uid="{95C47C83-5F91-46C4-BFA2-B156BDFBEAF9}"/>
    <cellStyle name="Fraction 3 2" xfId="30557" xr:uid="{AB45DEF8-1841-4E95-BB47-05C7A7B5330B}"/>
    <cellStyle name="Fraction 3 2 2" xfId="30558" xr:uid="{48D17C39-22F4-40D1-A99A-AD0821C3AF3C}"/>
    <cellStyle name="Fraction 3 3" xfId="30559" xr:uid="{FF3AF9D8-3327-4587-851D-3E3B33B0BB77}"/>
    <cellStyle name="Fraction 4" xfId="30560" xr:uid="{FD4168AF-DFD6-4505-94A6-055B70485710}"/>
    <cellStyle name="Fraction 4 2" xfId="30561" xr:uid="{A8971F07-334C-47ED-BF95-93B46588AA7C}"/>
    <cellStyle name="Fraction 4 2 2" xfId="30562" xr:uid="{88C50A57-588D-4CA5-9293-F9CC2D6DB7E5}"/>
    <cellStyle name="Fraction 4 3" xfId="30563" xr:uid="{2094C5DC-BCB3-49D0-BF0F-D49C1A69C6B7}"/>
    <cellStyle name="Fraction 5" xfId="30564" xr:uid="{88EE6A48-964A-4EA3-8580-EF8783F4514F}"/>
    <cellStyle name="Fraction 5 2" xfId="30565" xr:uid="{DDE1B715-5A7E-4B16-9A32-29683BCAF3FF}"/>
    <cellStyle name="Fraction 5 2 2" xfId="30566" xr:uid="{C4AD0F2A-5565-47C5-9368-CEED336B9B39}"/>
    <cellStyle name="Fraction 5 3" xfId="30567" xr:uid="{526CFDE8-0EB5-42E1-9E2C-3395C2D788F3}"/>
    <cellStyle name="Fraction 6" xfId="30568" xr:uid="{DC861F54-BC2D-4541-B85A-7C34F77C5B54}"/>
    <cellStyle name="Fraction 6 2" xfId="30569" xr:uid="{1329504B-0303-4291-BB8A-9B5FE519960E}"/>
    <cellStyle name="Fraction 6 2 2" xfId="30570" xr:uid="{539F375F-D7E4-4EFD-8939-C7644967410E}"/>
    <cellStyle name="Fraction 6 3" xfId="30571" xr:uid="{DE71AEBC-712A-4CF5-A8BD-B6E59F02EC7E}"/>
    <cellStyle name="Fraction 7" xfId="30572" xr:uid="{2F6DE205-59DD-4F5C-800C-DC87690E80AE}"/>
    <cellStyle name="Fraction 7 2" xfId="30573" xr:uid="{36218712-EE2A-41A8-9D07-DEA6FFDA5F14}"/>
    <cellStyle name="Fraction 7 2 2" xfId="30574" xr:uid="{A11254DE-461B-4DC6-B32F-92F1D09F935D}"/>
    <cellStyle name="Fraction 7 3" xfId="30575" xr:uid="{BAEC71DA-C57E-43FD-A7E1-C8E17F73178E}"/>
    <cellStyle name="Fraction 8" xfId="30576" xr:uid="{35F0351D-DC0C-4048-B4DA-8916405853C7}"/>
    <cellStyle name="Fraction 8 2" xfId="30577" xr:uid="{00CFDD1E-5D67-4525-A773-557FF53CC61A}"/>
    <cellStyle name="Fraction 9" xfId="30578" xr:uid="{CD49A815-CBF9-4B68-9FE3-AC815AEAE948}"/>
    <cellStyle name="Fraction 9 2" xfId="30579" xr:uid="{D39EB273-EC32-484F-9F36-A58CA9A9FD2D}"/>
    <cellStyle name="Fraction_Annexe 6 IAS" xfId="30580" xr:uid="{832E4A5C-114D-41EA-B0EE-9E0E6AA4DD85}"/>
    <cellStyle name="FullTime" xfId="30581" xr:uid="{4E4E8BE0-3EDA-443E-818D-95986FE9385F}"/>
    <cellStyle name="FunctionIllustrationFormula" xfId="30582" xr:uid="{4D178488-C62F-4B63-9DAF-55CFB92A2800}"/>
    <cellStyle name="FunctionIllustrationFormula 2" xfId="30583" xr:uid="{89B598D6-F3B0-4D67-BC95-8ED4537DF8C7}"/>
    <cellStyle name="FunctionIllustrationFormula 2 2" xfId="37554" xr:uid="{3AF57F60-BDE8-4ACD-BA5E-6C0D0E00A4E0}"/>
    <cellStyle name="FunctionIllustrationFormula 3" xfId="30584" xr:uid="{D47AF47C-55A9-4EFD-9146-4B6D7D745DBC}"/>
    <cellStyle name="FunctionIllustrationFormula 3 2" xfId="37555" xr:uid="{A31515DC-22F4-4696-A57B-88CE66D8D166}"/>
    <cellStyle name="FunctionIllustrationFormula 4" xfId="30585" xr:uid="{18E16A9C-5DC3-4132-99F1-DEFAF007BE2D}"/>
    <cellStyle name="FunctionIllustrationFormula 4 2" xfId="37556" xr:uid="{AC1714E9-B7CD-4D72-8A65-38EBF01107F5}"/>
    <cellStyle name="FunctionIllustrationFormula 5" xfId="30586" xr:uid="{840BE166-A14A-48D6-A71A-004C44BE85AC}"/>
    <cellStyle name="FunctionIllustrationFormula 5 2" xfId="37557" xr:uid="{864888C4-9DD2-4E78-90B3-BF81F4C3974B}"/>
    <cellStyle name="FunctionIllustrationFormula 6" xfId="37553" xr:uid="{EB91E81C-FA77-4EDD-8738-83ED6EDC3D5A}"/>
    <cellStyle name="FunctionIllustrationName" xfId="30587" xr:uid="{EACF083C-866F-4C05-BDCD-A989CC023F5F}"/>
    <cellStyle name="FunctionIllustrationName 2" xfId="30588" xr:uid="{678D6656-1B3C-4B5E-A956-ECBF7F4AB1B5}"/>
    <cellStyle name="FunctionIllustrationName 2 2" xfId="37559" xr:uid="{7157D083-9715-4E94-8943-18E6CBB07E94}"/>
    <cellStyle name="FunctionIllustrationName 3" xfId="30589" xr:uid="{B72BB3DE-7FF6-4021-BDD0-AD7E10158F2A}"/>
    <cellStyle name="FunctionIllustrationName 3 2" xfId="37560" xr:uid="{9C42947E-7586-4B68-8DA7-B4B199C257A4}"/>
    <cellStyle name="FunctionIllustrationName 4" xfId="30590" xr:uid="{7B39E9CB-DDB0-4AFD-A979-C81EDA9AAD20}"/>
    <cellStyle name="FunctionIllustrationName 4 2" xfId="37561" xr:uid="{E65D0A8A-7825-4D10-9CDD-595D2F3B44A4}"/>
    <cellStyle name="FunctionIllustrationName 5" xfId="30591" xr:uid="{7CFC2108-DBAC-4A1B-95A5-6B5F829A0020}"/>
    <cellStyle name="FunctionIllustrationName 5 2" xfId="37562" xr:uid="{6970B150-E3C3-4975-AE8B-7C5D4FE1819C}"/>
    <cellStyle name="FunctionIllustrationName 6" xfId="37558" xr:uid="{A48881FB-251E-40A2-BA41-84C7E7BCEC2A}"/>
    <cellStyle name="Future" xfId="30592" xr:uid="{A3E5F374-C836-4AB6-935D-D1A14A7E7B36}"/>
    <cellStyle name="FX Rate" xfId="30593" xr:uid="{6A64F837-3791-4948-9323-80536C2F1112}"/>
    <cellStyle name="Gallons" xfId="30594" xr:uid="{22960144-8FDD-46DC-BE95-23F94EFDE718}"/>
    <cellStyle name="Gamma" xfId="30595" xr:uid="{BDEE245B-BC17-4589-B1B3-090AFF642D91}"/>
    <cellStyle name="gbox" xfId="30596" xr:uid="{12656E70-EC0C-4B8A-937E-FF7FD5830DFB}"/>
    <cellStyle name="gbox 10" xfId="30597" xr:uid="{16DC1C6C-268E-438B-A149-E5E847BDE4F3}"/>
    <cellStyle name="gbox 11" xfId="30598" xr:uid="{9CD7C84B-3169-4E7F-8118-75AB07F8871E}"/>
    <cellStyle name="gbox 12" xfId="30599" xr:uid="{EB0165C3-5CDA-424B-8C92-19C2415C6076}"/>
    <cellStyle name="gbox 13" xfId="30600" xr:uid="{ABBBC7A6-91AA-4316-9C37-10433C1E2508}"/>
    <cellStyle name="gbox 14" xfId="30601" xr:uid="{60DA874F-5CC6-4538-A022-16785C8262A1}"/>
    <cellStyle name="gbox 15" xfId="30602" xr:uid="{4DF1CC8B-DF67-45FB-8778-B2425D3C3F6F}"/>
    <cellStyle name="gbox 16" xfId="30603" xr:uid="{B8734845-E791-46C4-9EE8-C0954B40CEFC}"/>
    <cellStyle name="gbox 17" xfId="30604" xr:uid="{3090761F-D8F9-4CFB-BBE5-37AE08A54F7A}"/>
    <cellStyle name="gbox 2" xfId="30605" xr:uid="{C186B74A-F820-4CD8-BD86-6BD574A83599}"/>
    <cellStyle name="gbox 3" xfId="30606" xr:uid="{4DCDF1FF-C879-4022-93B1-F3A4EDAB8125}"/>
    <cellStyle name="gbox 4" xfId="30607" xr:uid="{D7AA1BF4-78A7-42B2-B5FB-8654D1B35BB2}"/>
    <cellStyle name="gbox 5" xfId="30608" xr:uid="{DA4B71C3-42D3-4C65-8D22-498391A03B75}"/>
    <cellStyle name="gbox 6" xfId="30609" xr:uid="{3F1697AA-7761-49B8-8587-2E10F23277A4}"/>
    <cellStyle name="gbox 7" xfId="30610" xr:uid="{65E1B1A9-9169-4975-AC70-8EB329D5E992}"/>
    <cellStyle name="gbox 8" xfId="30611" xr:uid="{5867C8FA-B95E-4826-A45F-712C7CAE9063}"/>
    <cellStyle name="gbox 9" xfId="30612" xr:uid="{0EBFCF32-8AF3-4596-95AF-0458749E7C14}"/>
    <cellStyle name="gbox_Annexe 6 IAS" xfId="30613" xr:uid="{9669ADCD-7AAC-497C-BA97-2DD302D9B57C}"/>
    <cellStyle name="Gekoppelde cel" xfId="30614" xr:uid="{806E1320-6B91-430F-8D15-9532B900805A}"/>
    <cellStyle name="General" xfId="30615" xr:uid="{4E956A1D-299D-4C5C-9379-16184DA1E288}"/>
    <cellStyle name="Gia's" xfId="9182" xr:uid="{00000000-0005-0000-0000-000029240000}"/>
    <cellStyle name="Gia's 10" xfId="9183" xr:uid="{00000000-0005-0000-0000-00002A240000}"/>
    <cellStyle name="Gia's 10 2" xfId="21311" xr:uid="{00000000-0005-0000-0000-00002B240000}"/>
    <cellStyle name="Gia's 10 3" xfId="21486" xr:uid="{220E5DDD-7429-41E6-8EA5-9C3873ED412B}"/>
    <cellStyle name="Gia's 11" xfId="21312" xr:uid="{00000000-0005-0000-0000-00002C240000}"/>
    <cellStyle name="Gia's 12" xfId="21485" xr:uid="{81CCC42D-A7FD-4652-A641-657E4B01D702}"/>
    <cellStyle name="Gia's 2" xfId="9184" xr:uid="{00000000-0005-0000-0000-00002D240000}"/>
    <cellStyle name="Gia's 2 2" xfId="21310" xr:uid="{00000000-0005-0000-0000-00002E240000}"/>
    <cellStyle name="Gia's 2 3" xfId="21487" xr:uid="{6DFEC64E-12DD-4507-AF7B-340BB982C05D}"/>
    <cellStyle name="Gia's 3" xfId="9185" xr:uid="{00000000-0005-0000-0000-00002F240000}"/>
    <cellStyle name="Gia's 3 2" xfId="21309" xr:uid="{00000000-0005-0000-0000-000030240000}"/>
    <cellStyle name="Gia's 3 3" xfId="21488" xr:uid="{1C7B1B66-5C44-4EA1-963E-D8AC43C059D0}"/>
    <cellStyle name="Gia's 4" xfId="9186" xr:uid="{00000000-0005-0000-0000-000031240000}"/>
    <cellStyle name="Gia's 4 2" xfId="21308" xr:uid="{00000000-0005-0000-0000-000032240000}"/>
    <cellStyle name="Gia's 4 3" xfId="21489" xr:uid="{F200E910-39CA-482D-A8CD-3E85F8084E39}"/>
    <cellStyle name="Gia's 5" xfId="9187" xr:uid="{00000000-0005-0000-0000-000033240000}"/>
    <cellStyle name="Gia's 5 2" xfId="21307" xr:uid="{00000000-0005-0000-0000-000034240000}"/>
    <cellStyle name="Gia's 5 3" xfId="21490" xr:uid="{7A47DE5D-2395-43E8-B240-A20F4D542E0F}"/>
    <cellStyle name="Gia's 6" xfId="9188" xr:uid="{00000000-0005-0000-0000-000035240000}"/>
    <cellStyle name="Gia's 6 2" xfId="21306" xr:uid="{00000000-0005-0000-0000-000036240000}"/>
    <cellStyle name="Gia's 6 3" xfId="21491" xr:uid="{1F47EBC9-9011-41A1-A318-FAED73E7437A}"/>
    <cellStyle name="Gia's 7" xfId="9189" xr:uid="{00000000-0005-0000-0000-000037240000}"/>
    <cellStyle name="Gia's 7 2" xfId="21305" xr:uid="{00000000-0005-0000-0000-000038240000}"/>
    <cellStyle name="Gia's 7 3" xfId="21492" xr:uid="{CC033298-1330-4EFA-BF42-977221013C05}"/>
    <cellStyle name="Gia's 8" xfId="9190" xr:uid="{00000000-0005-0000-0000-000039240000}"/>
    <cellStyle name="Gia's 8 2" xfId="21304" xr:uid="{00000000-0005-0000-0000-00003A240000}"/>
    <cellStyle name="Gia's 8 3" xfId="21493" xr:uid="{CC04CC28-7075-499F-8E80-8827BC80127B}"/>
    <cellStyle name="Gia's 9" xfId="9191" xr:uid="{00000000-0005-0000-0000-00003B240000}"/>
    <cellStyle name="Gia's 9 2" xfId="21303" xr:uid="{00000000-0005-0000-0000-00003C240000}"/>
    <cellStyle name="Gia's 9 3" xfId="21494" xr:uid="{38889946-EF77-49B2-A93C-CB3CD165D148}"/>
    <cellStyle name="GLMCle" xfId="30616" xr:uid="{2418968A-BA94-44FF-9CA4-6FBA75B70EE5}"/>
    <cellStyle name="GLMCodes" xfId="30617" xr:uid="{AA37D62E-E151-456A-935B-CEB0D9F134D6}"/>
    <cellStyle name="GLMCodes 2" xfId="30618" xr:uid="{9409DCF1-B9CB-4CEB-82FE-F12DA56B9CF1}"/>
    <cellStyle name="GLMCodes_Annexe 6 IAS" xfId="30619" xr:uid="{7E738B0B-8C39-4464-B205-75C64FE27480}"/>
    <cellStyle name="GLMComptes" xfId="30620" xr:uid="{5FF8993F-31E7-4E99-B3AF-259A156B47E5}"/>
    <cellStyle name="GLMComptes 2" xfId="30621" xr:uid="{3BB3D457-24D7-4AE3-878A-E26620FC88BA}"/>
    <cellStyle name="GLMComptes_Annexe 6 IAS" xfId="30622" xr:uid="{46A1DBE5-5733-465F-838C-B6F4D6A0999F}"/>
    <cellStyle name="GLMMontants" xfId="30623" xr:uid="{14006A39-FF4C-45C8-96C5-854DE88C0300}"/>
    <cellStyle name="Goed" xfId="30624" xr:uid="{8EC1C5FF-6CFE-4DFE-BA02-BFC1247091CA}"/>
    <cellStyle name="Good 10" xfId="30625" xr:uid="{B693D025-9B8B-4431-87F8-B65B0539230C}"/>
    <cellStyle name="Good 11" xfId="30626" xr:uid="{A0488B20-28C3-4BD1-AB60-498F656847E6}"/>
    <cellStyle name="Good 12" xfId="30627" xr:uid="{9A322F57-2F85-4DA2-A3A1-4C4F7E98C172}"/>
    <cellStyle name="Good 13" xfId="30628" xr:uid="{1E4A343E-21C8-4774-858E-4C7408417E3F}"/>
    <cellStyle name="Good 14" xfId="30629" xr:uid="{AA57FC0E-4A63-4B31-B537-C09120FD518C}"/>
    <cellStyle name="Good 15" xfId="30630" xr:uid="{A823FFB3-D1B7-48D4-B0EA-9A728C2439B6}"/>
    <cellStyle name="Good 16" xfId="30631" xr:uid="{3E12A545-B007-4760-8FC8-CEA7C587F9BE}"/>
    <cellStyle name="Good 17" xfId="30632" xr:uid="{E4D40587-304D-453C-AED5-1BC6F5B0B16E}"/>
    <cellStyle name="Good 2" xfId="9192" xr:uid="{00000000-0005-0000-0000-00003D240000}"/>
    <cellStyle name="Good 2 10" xfId="9193" xr:uid="{00000000-0005-0000-0000-00003E240000}"/>
    <cellStyle name="Good 2 11" xfId="9194" xr:uid="{00000000-0005-0000-0000-00003F240000}"/>
    <cellStyle name="Good 2 12" xfId="9195" xr:uid="{00000000-0005-0000-0000-000040240000}"/>
    <cellStyle name="Good 2 13" xfId="30633" xr:uid="{A8DEB07A-80A5-479E-9238-974A48D2CC71}"/>
    <cellStyle name="Good 2 2" xfId="9196" xr:uid="{00000000-0005-0000-0000-000041240000}"/>
    <cellStyle name="Good 2 2 2" xfId="9197" xr:uid="{00000000-0005-0000-0000-000042240000}"/>
    <cellStyle name="Good 2 3" xfId="9198" xr:uid="{00000000-0005-0000-0000-000043240000}"/>
    <cellStyle name="Good 2 4" xfId="9199" xr:uid="{00000000-0005-0000-0000-000044240000}"/>
    <cellStyle name="Good 2 5" xfId="9200" xr:uid="{00000000-0005-0000-0000-000045240000}"/>
    <cellStyle name="Good 2 6" xfId="9201" xr:uid="{00000000-0005-0000-0000-000046240000}"/>
    <cellStyle name="Good 2 7" xfId="9202" xr:uid="{00000000-0005-0000-0000-000047240000}"/>
    <cellStyle name="Good 2 8" xfId="9203" xr:uid="{00000000-0005-0000-0000-000048240000}"/>
    <cellStyle name="Good 2 9" xfId="9204" xr:uid="{00000000-0005-0000-0000-000049240000}"/>
    <cellStyle name="Good 3" xfId="9205" xr:uid="{00000000-0005-0000-0000-00004A240000}"/>
    <cellStyle name="Good 3 2" xfId="9206" xr:uid="{00000000-0005-0000-0000-00004B240000}"/>
    <cellStyle name="Good 3 3" xfId="9207" xr:uid="{00000000-0005-0000-0000-00004C240000}"/>
    <cellStyle name="Good 3 4" xfId="30634" xr:uid="{680A4552-FC9E-42C5-A04D-070961ECDED0}"/>
    <cellStyle name="Good 4" xfId="9208" xr:uid="{00000000-0005-0000-0000-00004D240000}"/>
    <cellStyle name="Good 4 2" xfId="9209" xr:uid="{00000000-0005-0000-0000-00004E240000}"/>
    <cellStyle name="Good 4 3" xfId="9210" xr:uid="{00000000-0005-0000-0000-00004F240000}"/>
    <cellStyle name="Good 4 4" xfId="30635" xr:uid="{BF1846FF-121B-40AB-9D9A-C2F6FE57D28B}"/>
    <cellStyle name="Good 5" xfId="9211" xr:uid="{00000000-0005-0000-0000-000050240000}"/>
    <cellStyle name="Good 5 2" xfId="9212" xr:uid="{00000000-0005-0000-0000-000051240000}"/>
    <cellStyle name="Good 5 3" xfId="9213" xr:uid="{00000000-0005-0000-0000-000052240000}"/>
    <cellStyle name="Good 5 4" xfId="30636" xr:uid="{57406193-3AF6-417D-9D71-3524B28402A1}"/>
    <cellStyle name="Good 6" xfId="9214" xr:uid="{00000000-0005-0000-0000-000053240000}"/>
    <cellStyle name="Good 6 2" xfId="9215" xr:uid="{00000000-0005-0000-0000-000054240000}"/>
    <cellStyle name="Good 6 3" xfId="9216" xr:uid="{00000000-0005-0000-0000-000055240000}"/>
    <cellStyle name="Good 6 4" xfId="30637" xr:uid="{C2001680-CB42-4B92-8FB1-9401BCB277CA}"/>
    <cellStyle name="Good 7" xfId="9217" xr:uid="{00000000-0005-0000-0000-000056240000}"/>
    <cellStyle name="Good 7 2" xfId="30638" xr:uid="{09E57FB8-B1A3-4789-81FC-AA837BED765A}"/>
    <cellStyle name="Good 8" xfId="30639" xr:uid="{30A4CB94-463B-400B-9488-3B1B559561C3}"/>
    <cellStyle name="Good 9" xfId="30640" xr:uid="{D8B11C12-DA85-4784-A06E-B5F1AA62449B}"/>
    <cellStyle name="Grey" xfId="30641" xr:uid="{CAD32372-1C99-4B3F-B041-D6A1590C8FD4}"/>
    <cellStyle name="Grey 10" xfId="30642" xr:uid="{CF236CBF-7705-428B-A809-91721D044F13}"/>
    <cellStyle name="Grey 10 2" xfId="30643" xr:uid="{C2C60827-2701-4C82-BE85-D7A187A190FD}"/>
    <cellStyle name="Grey 10_Annexe 6 IAS" xfId="30644" xr:uid="{64F80185-789B-4724-BBDF-BF813F9B2EF4}"/>
    <cellStyle name="grey 11" xfId="30645" xr:uid="{95F9E953-9B70-4A46-A357-2A5493E4F3A1}"/>
    <cellStyle name="Grey 12" xfId="30646" xr:uid="{D730BEEA-853B-4E71-AD2B-8D6DE72A95C9}"/>
    <cellStyle name="Grey 13" xfId="30647" xr:uid="{31D1DE90-245C-4EB4-841A-073CD2DB40FF}"/>
    <cellStyle name="Grey 14" xfId="30648" xr:uid="{94E165B0-24B8-491A-B57F-12CE508C2A5E}"/>
    <cellStyle name="Grey 15" xfId="30649" xr:uid="{F9257870-36EB-4D48-9197-DE840BE6C2D4}"/>
    <cellStyle name="Grey 16" xfId="30650" xr:uid="{A2CE9584-02E7-4442-BAD7-3B4821F1D4E5}"/>
    <cellStyle name="Grey 17" xfId="30651" xr:uid="{AB320B13-993F-4542-A6DC-762002AB3171}"/>
    <cellStyle name="grey 2" xfId="30652" xr:uid="{DADC56F4-47CE-4197-9016-E02795BD65BB}"/>
    <cellStyle name="grey 2 2" xfId="30653" xr:uid="{306B3028-90A8-47BE-A4EA-AF5F1926DA60}"/>
    <cellStyle name="Grey 2 3" xfId="30654" xr:uid="{61E6D0D1-7B95-4DA5-ABCD-85F5CF69B42E}"/>
    <cellStyle name="grey 2_Annexe 6 IAS" xfId="30655" xr:uid="{8D29E6FF-2B9F-4AE9-B654-797882ACC6F0}"/>
    <cellStyle name="grey 3" xfId="30656" xr:uid="{442724CB-4CA9-4503-9276-22D8CF48F122}"/>
    <cellStyle name="grey 3 2" xfId="30657" xr:uid="{3E3460E0-B6F0-42AD-B3AC-B9410D1FF6AA}"/>
    <cellStyle name="grey 3_Annexe 6 IAS" xfId="30658" xr:uid="{E53B7A34-8EA4-46E1-BCD5-FA6209AC0E0E}"/>
    <cellStyle name="Grey 4" xfId="30659" xr:uid="{30C0988E-FBE5-4B69-9613-C226C0857F98}"/>
    <cellStyle name="Grey 4 2" xfId="30660" xr:uid="{023AFBD4-E894-4332-96ED-4AB176EB4582}"/>
    <cellStyle name="Grey 4_Annexe 6 IAS" xfId="30661" xr:uid="{E0511648-408A-4AD7-A106-D16CDCA6F9F1}"/>
    <cellStyle name="Grey 5" xfId="30662" xr:uid="{135CBB85-57FB-478A-9E0E-59D8AAC10AB2}"/>
    <cellStyle name="Grey 5 2" xfId="30663" xr:uid="{C12C3948-5498-4788-9F0E-954151E96537}"/>
    <cellStyle name="Grey 5_Annexe 6 IAS" xfId="30664" xr:uid="{5CD4A0FD-96C3-43B5-9353-FE7D891E3DC5}"/>
    <cellStyle name="Grey 6" xfId="30665" xr:uid="{1A9BACDD-2995-4AD0-B705-C24AF1F53EC8}"/>
    <cellStyle name="Grey 6 2" xfId="30666" xr:uid="{06BDD46B-3F76-46C4-8794-7C23FF878A01}"/>
    <cellStyle name="Grey 6_Annexe 6 IAS" xfId="30667" xr:uid="{96787190-0409-4900-B480-F67394E1A01E}"/>
    <cellStyle name="Grey 7" xfId="30668" xr:uid="{B825ED37-0DC3-4C72-9C99-1E1EA130B38E}"/>
    <cellStyle name="Grey 7 2" xfId="30669" xr:uid="{758D5F6A-F45B-45D2-8A6F-825BDE72B8D8}"/>
    <cellStyle name="Grey 7_Annexe 6 IAS" xfId="30670" xr:uid="{B3ED222D-7E0E-48DB-8A3B-8F3BE0D1CFA8}"/>
    <cellStyle name="Grey 8" xfId="30671" xr:uid="{00EE0F60-4F52-475E-8115-34A507951386}"/>
    <cellStyle name="Grey 8 2" xfId="30672" xr:uid="{F00C00D4-05AC-40D6-94A0-F0F3793ECCC9}"/>
    <cellStyle name="Grey 8_Annexe 6 IAS" xfId="30673" xr:uid="{7B834C18-C98C-4ACB-A7CD-94B74DC32D57}"/>
    <cellStyle name="Grey 9" xfId="30674" xr:uid="{4E1C5602-8035-4CF9-87F4-C1135B9FF37C}"/>
    <cellStyle name="Grey 9 2" xfId="30675" xr:uid="{9732D04E-0E25-43D6-A054-E2EA57FE9FF2}"/>
    <cellStyle name="Grey 9_Annexe 6 IAS" xfId="30676" xr:uid="{91ED5906-3C1A-4311-A185-3AB33A19241A}"/>
    <cellStyle name="grey dark" xfId="30677" xr:uid="{B4FCF4A4-E429-4F78-93DB-184B175CCB47}"/>
    <cellStyle name="grey dark 10" xfId="30678" xr:uid="{E8845A1F-94ED-4F27-A388-DDA62A2C93D0}"/>
    <cellStyle name="grey dark 11" xfId="30679" xr:uid="{0DC347C6-7D07-4D91-8EDE-7333B7F6D91E}"/>
    <cellStyle name="grey dark 12" xfId="30680" xr:uid="{8794EA2F-CEA2-4251-993B-2216E573EDBA}"/>
    <cellStyle name="grey dark 13" xfId="30681" xr:uid="{BA612498-C637-4B87-9BEA-1E1292AFE83F}"/>
    <cellStyle name="grey dark 14" xfId="30682" xr:uid="{ABAAF35C-1D11-4595-A7A9-885621D94BE5}"/>
    <cellStyle name="grey dark 15" xfId="30683" xr:uid="{E122C3EF-8A7E-487D-95FD-AC6F4DE53FB5}"/>
    <cellStyle name="grey dark 16" xfId="30684" xr:uid="{FA9473D2-8A9A-4F66-80F0-7D596F8C731B}"/>
    <cellStyle name="grey dark 17" xfId="30685" xr:uid="{CA269FA4-2D2D-4B3A-BE23-2A54ADEBAA6F}"/>
    <cellStyle name="grey dark 2" xfId="30686" xr:uid="{E6DDD311-81AE-4ED4-AE64-0EAC6836A8CA}"/>
    <cellStyle name="grey dark 2 2" xfId="30687" xr:uid="{07AB45E7-A6C1-41CB-BD01-DEBD5F08DD5B}"/>
    <cellStyle name="grey dark 2 3" xfId="30688" xr:uid="{EBA243D7-BB52-4048-B663-C95B534204E0}"/>
    <cellStyle name="grey dark 2_Annexe 6 IAS" xfId="30689" xr:uid="{4304ADAF-F767-469A-B3A1-1FE1B9F1F571}"/>
    <cellStyle name="grey dark 3" xfId="30690" xr:uid="{F062B8FB-774B-4E2E-9767-98CD6A022391}"/>
    <cellStyle name="grey dark 4" xfId="30691" xr:uid="{0DA12A1A-164B-4590-8800-1AF3ACA6DB78}"/>
    <cellStyle name="grey dark 5" xfId="30692" xr:uid="{F9AD5F4D-98D9-4CCF-8EC9-A179CDB55061}"/>
    <cellStyle name="grey dark 6" xfId="30693" xr:uid="{5B060F68-0B9B-423E-8E5A-B5FB627B455F}"/>
    <cellStyle name="grey dark 7" xfId="30694" xr:uid="{02079B4F-1FBC-4C4D-83E0-F85629BC0480}"/>
    <cellStyle name="grey dark 8" xfId="30695" xr:uid="{ED7FA72C-747A-412F-ACBB-5A93B9F67778}"/>
    <cellStyle name="grey dark 9" xfId="30696" xr:uid="{06744A0A-301C-431E-B0C4-5B3D4CB47592}"/>
    <cellStyle name="grey dark_Annexe 6 IAS" xfId="30697" xr:uid="{11E7C6BA-D108-4098-AF8A-A8BF6F2BB554}"/>
    <cellStyle name="Grey_~4266309" xfId="30698" xr:uid="{FE764C0E-8646-4E07-8E9F-92A35F6A7406}"/>
    <cellStyle name="GreybarHeader" xfId="30699" xr:uid="{6A3A6DE4-0695-4D3D-BA93-0220401EC2A6}"/>
    <cellStyle name="GreybarHeader 2" xfId="30700" xr:uid="{2A189EC5-B385-4F1C-A760-2943E8430FAF}"/>
    <cellStyle name="GreybarHeader 2 2" xfId="30701" xr:uid="{14EF3719-AA7E-4CC0-AC25-4EFE1D4BF589}"/>
    <cellStyle name="GreybarHeader 3" xfId="30702" xr:uid="{C245F177-D5FE-4C15-B436-80779ABFD694}"/>
    <cellStyle name="GreybarHeader 3 2" xfId="30703" xr:uid="{D44476E0-E0C0-4418-A1DF-38BCCBCEB975}"/>
    <cellStyle name="GreybarHeader 4" xfId="30704" xr:uid="{98B4F4B3-47ED-45BB-AB01-8FBA487DA97E}"/>
    <cellStyle name="GreybarHeader 4 2" xfId="37564" xr:uid="{309A1F9C-0A24-419E-8A5B-A39F0B2C2A0A}"/>
    <cellStyle name="GreybarHeader 5" xfId="30705" xr:uid="{58057901-6A56-41BD-9E89-AFEA30F19815}"/>
    <cellStyle name="GreybarHeader 5 2" xfId="37565" xr:uid="{69B1CE53-EB57-4584-BF0D-D09FBFFE5657}"/>
    <cellStyle name="GreybarHeader 6" xfId="37563" xr:uid="{D6BECCA2-7291-46D1-9B2C-A5E2794569BA}"/>
    <cellStyle name="GreybarHeader_Cadrage conso" xfId="30706" xr:uid="{A1B4E7EA-5A58-4A3A-BB92-CE150F648F2F}"/>
    <cellStyle name="greyed" xfId="9218" xr:uid="{00000000-0005-0000-0000-000057240000}"/>
    <cellStyle name="greyed 10" xfId="30708" xr:uid="{9CE04CD0-85D8-4552-8DDD-8E7B9B415802}"/>
    <cellStyle name="greyed 11" xfId="30709" xr:uid="{6E9578EC-C218-41CB-9DA7-D9FE8AECDA65}"/>
    <cellStyle name="greyed 12" xfId="30710" xr:uid="{BF43A8CB-6B78-4D3A-9872-FB8638EB72B3}"/>
    <cellStyle name="greyed 13" xfId="30711" xr:uid="{948F807A-0E81-4A1F-AE49-B7CA0D17750A}"/>
    <cellStyle name="greyed 14" xfId="30712" xr:uid="{72CD3E5D-FEA2-467F-B985-44F6865ADA1D}"/>
    <cellStyle name="greyed 15" xfId="30713" xr:uid="{B2580E76-110D-4645-88A4-CCDAA51AA4B2}"/>
    <cellStyle name="greyed 16" xfId="30714" xr:uid="{210791DC-D14E-4170-9EEA-9A75960BAE89}"/>
    <cellStyle name="greyed 17" xfId="30715" xr:uid="{345774CA-2DE6-40EB-B764-A1E73B2D5C1C}"/>
    <cellStyle name="greyed 18" xfId="30716" xr:uid="{4EAD4370-96C5-4C65-A019-583EC50943F1}"/>
    <cellStyle name="greyed 19" xfId="30717" xr:uid="{180CB754-C90A-47EC-9849-0E00C7A2CF41}"/>
    <cellStyle name="greyed 2" xfId="21302" xr:uid="{00000000-0005-0000-0000-000058240000}"/>
    <cellStyle name="greyed 2 2" xfId="30719" xr:uid="{D82BE3BD-95F0-4ED5-8D89-8DB7D41096B1}"/>
    <cellStyle name="greyed 2 2 2" xfId="30720" xr:uid="{39D63CE8-1D56-469F-9AB6-EB87F48B9B2D}"/>
    <cellStyle name="greyed 2 2 3" xfId="30721" xr:uid="{8649A299-FAFA-46E9-95F4-E227B242DCA0}"/>
    <cellStyle name="greyed 2 2 3 2" xfId="37568" xr:uid="{0DA031C1-708C-4F1B-933B-9C1C7A8E7262}"/>
    <cellStyle name="greyed 2 2 4" xfId="30722" xr:uid="{4B8007E2-E585-4D6B-91EE-409B634E45A2}"/>
    <cellStyle name="greyed 2 2 4 2" xfId="37569" xr:uid="{04BBC41E-1BB9-4845-BD42-F8BC1A2D1ABD}"/>
    <cellStyle name="greyed 2 2 5" xfId="30723" xr:uid="{277D2466-4B20-4FA3-8FEA-034436718349}"/>
    <cellStyle name="greyed 2 2 5 2" xfId="37570" xr:uid="{4AEFAFF2-C824-4E5E-A228-F8DDDC746EA6}"/>
    <cellStyle name="greyed 2 2 6" xfId="30724" xr:uid="{3752A963-4C40-455D-BC24-F03B2B35B7C7}"/>
    <cellStyle name="greyed 2 2 6 2" xfId="37571" xr:uid="{8E3DAE87-73D9-433D-959A-7A5D050C4BF5}"/>
    <cellStyle name="greyed 2 3" xfId="30725" xr:uid="{EF9D4A21-1BE5-4A21-B662-B5E450463824}"/>
    <cellStyle name="greyed 2 3 2" xfId="37572" xr:uid="{973C00F7-30E4-4BE9-A771-0EBC47ACC457}"/>
    <cellStyle name="greyed 2 4" xfId="30726" xr:uid="{8FB5795A-84A5-44BD-B1FD-5CF3A84447CE}"/>
    <cellStyle name="greyed 2 4 2" xfId="37573" xr:uid="{BC5DA73C-2E58-47F6-89D0-6C63935002FF}"/>
    <cellStyle name="greyed 2 5" xfId="30727" xr:uid="{2AE990A5-A8FC-45C2-AE62-B4F694F792FD}"/>
    <cellStyle name="greyed 2 5 2" xfId="37574" xr:uid="{8D7D69F0-3357-4F92-B8C1-8AB80DC98E90}"/>
    <cellStyle name="greyed 2 6" xfId="30728" xr:uid="{53305406-C42F-496B-AD87-8866AC18EEA2}"/>
    <cellStyle name="greyed 2 6 2" xfId="37575" xr:uid="{8634DA92-8D99-4419-95C6-937A86619E2D}"/>
    <cellStyle name="greyed 2 7" xfId="30729" xr:uid="{BD7DEB58-49FE-40F9-8101-228896A10BE3}"/>
    <cellStyle name="greyed 2 7 2" xfId="37576" xr:uid="{1630DE1E-C7D9-420A-BCCC-72320485FCB4}"/>
    <cellStyle name="greyed 2 8" xfId="37567" xr:uid="{5DFC4860-A3A9-435E-B9F2-821A6FA3E6DA}"/>
    <cellStyle name="greyed 2 9" xfId="30718" xr:uid="{782F67C6-41D1-4F2D-A6DD-72157B70CDE3}"/>
    <cellStyle name="greyed 2_Annexe 6 IAS" xfId="30730" xr:uid="{1AB0C41D-70FC-4375-BEE5-61AC0B80A711}"/>
    <cellStyle name="greyed 20" xfId="30731" xr:uid="{3E5F6178-F7D7-4E17-8F4F-C3C1DA571DA2}"/>
    <cellStyle name="greyed 21" xfId="30732" xr:uid="{7BF05F56-B52F-4472-B2D1-8BB8B0CDA2BE}"/>
    <cellStyle name="greyed 22" xfId="30733" xr:uid="{C596B4D2-294B-4516-8AE5-BC024074197C}"/>
    <cellStyle name="greyed 23" xfId="30707" xr:uid="{12F01AAA-E9E5-4A4A-8C18-C938D0F537C6}"/>
    <cellStyle name="greyed 24" xfId="37566" xr:uid="{042D3806-E0EC-446C-9EB5-0FE770A21A42}"/>
    <cellStyle name="greyed 25" xfId="21495" xr:uid="{B0833707-97B7-4E1D-8ACF-8CD442E94A76}"/>
    <cellStyle name="greyed 3" xfId="30734" xr:uid="{B92A5103-E258-4BE7-94DD-B32849B2289A}"/>
    <cellStyle name="greyed 3 2" xfId="30735" xr:uid="{2DD3FBF3-31B0-4E5A-B89B-4A763EE23008}"/>
    <cellStyle name="greyed 3 3" xfId="30736" xr:uid="{2E94A724-F14E-4974-BCFB-F25B26BE2DF1}"/>
    <cellStyle name="greyed 3 3 2" xfId="37577" xr:uid="{A0B6CC10-F8F1-402E-8B4D-1FC16B03CA45}"/>
    <cellStyle name="greyed 3 4" xfId="30737" xr:uid="{B223568A-318F-41BA-984D-49F85B74D948}"/>
    <cellStyle name="greyed 3 4 2" xfId="37578" xr:uid="{5A75C209-144A-4F8E-BEE1-7BF4063758B6}"/>
    <cellStyle name="greyed 3 5" xfId="30738" xr:uid="{0330583D-41F6-493B-86FF-8F7322ABE098}"/>
    <cellStyle name="greyed 3 5 2" xfId="37579" xr:uid="{0E4B8468-7AB0-45B3-A5FC-0A255A3DA95F}"/>
    <cellStyle name="greyed 3 6" xfId="30739" xr:uid="{6DFD5AAA-FAA9-45BB-A923-BC0E384479DD}"/>
    <cellStyle name="greyed 3 6 2" xfId="37580" xr:uid="{40C00D71-38B4-449A-8C55-C9AA5A647114}"/>
    <cellStyle name="greyed 3_Annexe 6 IAS" xfId="30740" xr:uid="{2DC2DA66-4BEF-4ECD-BE8C-D469A1D5D30D}"/>
    <cellStyle name="greyed 4" xfId="30741" xr:uid="{3A997D02-EEAE-4C76-BEA8-79012FDF88DF}"/>
    <cellStyle name="greyed 4 2" xfId="30742" xr:uid="{1CB6A279-3FF2-4F26-BC8F-A99F536B9C99}"/>
    <cellStyle name="greyed 4_Annexe 6 IAS" xfId="30743" xr:uid="{67C3EF44-08EB-4D79-A8A5-7176526AB98C}"/>
    <cellStyle name="greyed 5" xfId="30744" xr:uid="{0EE6F2A0-CE87-4D1C-A613-1918E0054B18}"/>
    <cellStyle name="greyed 5 2" xfId="30745" xr:uid="{30027E21-BA3F-4568-8B17-416C693BBE33}"/>
    <cellStyle name="greyed 5_Annexe 6 IAS" xfId="30746" xr:uid="{5CBBD1D9-4C0C-4461-B2AA-ADD38FDA8098}"/>
    <cellStyle name="greyed 6" xfId="30747" xr:uid="{49F7C9B5-E92B-4763-8FD4-843D312BB7DE}"/>
    <cellStyle name="greyed 6 2" xfId="30748" xr:uid="{6A76A050-CE33-41BC-8346-625BB4BB0D7A}"/>
    <cellStyle name="greyed 6_Annexe 6 IAS" xfId="30749" xr:uid="{EC3F6BBC-8D47-4A34-9D31-E0DFE087A156}"/>
    <cellStyle name="greyed 7" xfId="30750" xr:uid="{D5B74783-EF11-474B-B8D7-44666DAB97DB}"/>
    <cellStyle name="greyed 7 2" xfId="30751" xr:uid="{C73D112E-E54A-4C66-A117-F0ECD3C88737}"/>
    <cellStyle name="greyed 7_Annexe 6 IAS" xfId="30752" xr:uid="{61A957F0-E9EF-4DFE-AB1C-4CE93FB0559C}"/>
    <cellStyle name="greyed 8" xfId="30753" xr:uid="{3416DF19-76A9-4B9B-A019-5ADC0ECEF8C2}"/>
    <cellStyle name="greyed 9" xfId="30754" xr:uid="{A0760A18-00CD-461E-9DA4-4170F319D22C}"/>
    <cellStyle name="greyed_Annexe 6 IAS" xfId="30755" xr:uid="{E517D110-AE5F-4E3C-BEE2-D1C78E23D0D7}"/>
    <cellStyle name="Grise" xfId="30756" xr:uid="{BD510F04-F7BC-4007-9AB1-F1FF09763878}"/>
    <cellStyle name="GroupTitles" xfId="30757" xr:uid="{33EB5A04-7C61-47D3-9447-24853490CB16}"/>
    <cellStyle name="gunz" xfId="30758" xr:uid="{08823E32-A629-4901-B227-EB7F03046D67}"/>
    <cellStyle name="gunz 2" xfId="30759" xr:uid="{F5662B63-555B-4F1A-9032-59CBE16F6541}"/>
    <cellStyle name="gunz 2 2" xfId="37582" xr:uid="{42A856C5-5B3D-46AC-A7E6-E12F72F48C61}"/>
    <cellStyle name="gunz 3" xfId="30760" xr:uid="{1E7F5844-0C50-4AB2-9995-EBD3A5539109}"/>
    <cellStyle name="gunz 3 2" xfId="37583" xr:uid="{4D84141F-432A-497E-B499-B820036C3629}"/>
    <cellStyle name="gunz 4" xfId="30761" xr:uid="{CFBFF4B7-FBEC-4D11-8B91-5D174FEAF6E0}"/>
    <cellStyle name="gunz 4 2" xfId="37584" xr:uid="{274F597C-B9A2-428D-86A7-A53AD01A6843}"/>
    <cellStyle name="gunz 5" xfId="30762" xr:uid="{7F9F73F9-E0B3-4F1F-A8BD-9A077551B23C}"/>
    <cellStyle name="gunz 5 2" xfId="37585" xr:uid="{4338799C-C9CD-4847-AF2B-D1B209166CA9}"/>
    <cellStyle name="gunz 6" xfId="37581" xr:uid="{4B04B2BB-6FD2-4C6B-B8A8-4C982C935A6B}"/>
    <cellStyle name="gv" xfId="30763" xr:uid="{AF2E42D4-24AB-4823-8781-D949AA895D24}"/>
    <cellStyle name="gv 2" xfId="30764" xr:uid="{2D62D674-A920-4977-91BD-46A0E200DB4C}"/>
    <cellStyle name="handle" xfId="30765" xr:uid="{5E2B9F57-312D-4276-A18B-249418D51D66}"/>
    <cellStyle name="Hard Percent" xfId="30766" xr:uid="{C876846F-2D8B-4F3E-9A31-DCF2015E6D2A}"/>
    <cellStyle name="Hard Percent 10" xfId="30767" xr:uid="{17C4FC13-9D3F-4685-98B8-E70324D74CB3}"/>
    <cellStyle name="Hard Percent 11" xfId="30768" xr:uid="{F8DB47FC-9FB7-4329-B326-AA9D215AB97B}"/>
    <cellStyle name="Hard Percent 12" xfId="30769" xr:uid="{FB3C17E6-434C-4D21-ACAD-2E255C9685FF}"/>
    <cellStyle name="Hard Percent 13" xfId="30770" xr:uid="{7DFEAABE-9187-4557-8528-05DBEF990178}"/>
    <cellStyle name="Hard Percent 14" xfId="30771" xr:uid="{033D2A84-0094-4156-8EC1-E360F48CA5FD}"/>
    <cellStyle name="Hard Percent 15" xfId="30772" xr:uid="{1A773A10-68D4-48AE-9D09-F0FE2D3C6F60}"/>
    <cellStyle name="Hard Percent 16" xfId="30773" xr:uid="{C29F9D10-E60A-4040-8553-12D2226D5331}"/>
    <cellStyle name="Hard Percent 17" xfId="30774" xr:uid="{1FB7FCBF-E711-40C3-B7EF-71BF37866904}"/>
    <cellStyle name="Hard Percent 2" xfId="30775" xr:uid="{E8D66B24-0C01-4991-92AB-DC316DB83502}"/>
    <cellStyle name="Hard Percent 3" xfId="30776" xr:uid="{C43E2AB1-120E-4F39-A62E-80D4DACE8576}"/>
    <cellStyle name="Hard Percent 4" xfId="30777" xr:uid="{C0D8D3E9-41CD-4FD7-8682-21A087D734AD}"/>
    <cellStyle name="Hard Percent 5" xfId="30778" xr:uid="{6C2F04BE-396B-4EB5-B5C4-685002908B52}"/>
    <cellStyle name="Hard Percent 6" xfId="30779" xr:uid="{87DD22BA-7692-4833-AEFA-4E6C4D21CB7A}"/>
    <cellStyle name="Hard Percent 7" xfId="30780" xr:uid="{B14116C5-4E1D-4EAC-BE99-54604D7AEABA}"/>
    <cellStyle name="Hard Percent 8" xfId="30781" xr:uid="{D33EC926-7ADA-4117-9E06-F86A9313CFCC}"/>
    <cellStyle name="Hard Percent 9" xfId="30782" xr:uid="{1851C43C-3DEF-4B97-9C25-2DE8F1AA51F2}"/>
    <cellStyle name="Hard Percent_Annexe 6 IAS" xfId="30783" xr:uid="{F2D098C3-C81C-4CCD-B967-7059380E78E6}"/>
    <cellStyle name="Header" xfId="30784" xr:uid="{15468689-289E-4DF6-8502-67BB465913E5}"/>
    <cellStyle name="Header 2" xfId="30785" xr:uid="{55E526FF-56F6-4628-9E69-C3C1B957598D}"/>
    <cellStyle name="Header 3" xfId="30786" xr:uid="{B9CDF8D4-4059-4B07-B0C9-A02DBCEBDF90}"/>
    <cellStyle name="Header 4" xfId="30787" xr:uid="{A0AA5996-80B6-4390-9310-96B91E21BBCC}"/>
    <cellStyle name="Header 4 2" xfId="37587" xr:uid="{168EC375-7FDA-4301-9460-FA1A590ECF04}"/>
    <cellStyle name="Header 5" xfId="30788" xr:uid="{31117671-17B3-41BF-B404-331FF00CEA10}"/>
    <cellStyle name="Header 5 2" xfId="37588" xr:uid="{B059A427-F0C7-4FC7-B0D8-8327914D76CA}"/>
    <cellStyle name="Header 6" xfId="30789" xr:uid="{8588349C-347C-447A-8C87-98E47BA0B65F}"/>
    <cellStyle name="Header 6 2" xfId="37589" xr:uid="{4AC2A0A4-E1F3-48EB-9EF7-36885454E349}"/>
    <cellStyle name="Header 7" xfId="30790" xr:uid="{4078E8BA-51C4-4CA5-8CBF-6A0E13824925}"/>
    <cellStyle name="Header 7 2" xfId="37590" xr:uid="{FCF743C6-6738-482D-88E5-51DFDA900CEB}"/>
    <cellStyle name="Header 8" xfId="37586" xr:uid="{B61A8029-3F19-4A02-9073-3E9DDB9AF0DA}"/>
    <cellStyle name="Header_45647 - Annexe 6a au 31 03 2011 v2" xfId="30791" xr:uid="{CE181A9A-07A1-46BD-B237-FBA2EF285800}"/>
    <cellStyle name="Header1" xfId="9219" xr:uid="{00000000-0005-0000-0000-000059240000}"/>
    <cellStyle name="Header1 10" xfId="30792" xr:uid="{7038A245-43B2-404F-898E-A230E4C6CAE4}"/>
    <cellStyle name="Header1 11" xfId="30793" xr:uid="{793273F9-E3F8-4AA8-9AA8-43F381B6F2E8}"/>
    <cellStyle name="Header1 12" xfId="30794" xr:uid="{71B048E3-A9D1-40E1-8545-113DF1DC7C5C}"/>
    <cellStyle name="Header1 13" xfId="30795" xr:uid="{9CD7518D-0656-40AC-979C-85A6CE67CB35}"/>
    <cellStyle name="Header1 14" xfId="30796" xr:uid="{D97824ED-15B1-45E3-B63D-0487DE37151A}"/>
    <cellStyle name="Header1 15" xfId="30797" xr:uid="{C3316898-01CC-4583-9787-6DE62D226C19}"/>
    <cellStyle name="Header1 16" xfId="30798" xr:uid="{0FCA6561-1A05-491F-9FEF-9B80EB68BDA1}"/>
    <cellStyle name="Header1 17" xfId="30799" xr:uid="{7CB347D4-7D58-453A-8A4B-CC73A6807566}"/>
    <cellStyle name="Header1 2" xfId="9220" xr:uid="{00000000-0005-0000-0000-00005A240000}"/>
    <cellStyle name="Header1 2 2" xfId="30801" xr:uid="{257C417A-965D-4531-A400-33B844A54AFC}"/>
    <cellStyle name="Header1 2 3" xfId="30800" xr:uid="{A0626D99-8E88-46B1-8B7B-7C8411C4B9F7}"/>
    <cellStyle name="Header1 2_Annexe 6 IAS" xfId="30802" xr:uid="{B61DB67A-BA16-4152-943F-F4C124D8B966}"/>
    <cellStyle name="Header1 3" xfId="9221" xr:uid="{00000000-0005-0000-0000-00005B240000}"/>
    <cellStyle name="Header1 3 2" xfId="30804" xr:uid="{FF3D81B3-4597-4A87-BB18-64EA231EBB8B}"/>
    <cellStyle name="Header1 3 3" xfId="30803" xr:uid="{4CC8129C-D0BB-4510-A585-A3E435C0BB0C}"/>
    <cellStyle name="Header1 3_Annexe 6 IAS" xfId="30805" xr:uid="{8077FDEF-ABFF-4AF5-9251-64D02697919E}"/>
    <cellStyle name="Header1 4" xfId="30806" xr:uid="{E1E0C636-36FB-4B82-B981-E22673875BA4}"/>
    <cellStyle name="Header1 4 2" xfId="30807" xr:uid="{5C613692-ACDD-4184-BBFE-92A77018F766}"/>
    <cellStyle name="Header1 4_Annexe 6 IAS" xfId="30808" xr:uid="{FCA5FC43-F9C8-47C1-999F-13DC3892209E}"/>
    <cellStyle name="Header1 5" xfId="30809" xr:uid="{62D4B4CF-AEFB-41F4-946A-A2B9F2C9149F}"/>
    <cellStyle name="Header1 5 2" xfId="30810" xr:uid="{DFA88DD6-00A9-4125-985D-6C25080767E5}"/>
    <cellStyle name="Header1 5_Annexe 6 IAS" xfId="30811" xr:uid="{C58C258A-373D-4888-8198-7F91C1055D28}"/>
    <cellStyle name="Header1 6" xfId="30812" xr:uid="{FED35B10-19F8-4FD6-9679-AEE4C6A5022B}"/>
    <cellStyle name="Header1 7" xfId="30813" xr:uid="{3347E998-26B9-47BE-B59D-9331400BEA9F}"/>
    <cellStyle name="Header1 8" xfId="30814" xr:uid="{B7F9DB1B-4FB8-4FE4-9C0C-7D47F39B5879}"/>
    <cellStyle name="Header1 9" xfId="30815" xr:uid="{24841897-A26C-4A99-BA82-3FBDC05982C8}"/>
    <cellStyle name="Header1_Annexe 6 IAS" xfId="30816" xr:uid="{3C4A3354-6358-4F25-82A7-B2DDDFB0561E}"/>
    <cellStyle name="Header2" xfId="9222" xr:uid="{00000000-0005-0000-0000-00005C240000}"/>
    <cellStyle name="Header2 10" xfId="30818" xr:uid="{1B282B7C-4D6B-49B7-908C-6C2D88CBF6A5}"/>
    <cellStyle name="Header2 11" xfId="30819" xr:uid="{07581D0A-AF38-4B0F-A24F-EDD07A13467E}"/>
    <cellStyle name="Header2 12" xfId="30820" xr:uid="{EA037A7C-28A7-4ED6-AAA6-14FBD70DD058}"/>
    <cellStyle name="Header2 13" xfId="30821" xr:uid="{0D5002B4-C563-4583-A3A5-48D05882F9D4}"/>
    <cellStyle name="Header2 14" xfId="30822" xr:uid="{5B9D2578-C8F4-45F9-A88A-3C4B812B7891}"/>
    <cellStyle name="Header2 15" xfId="30823" xr:uid="{5FA02163-790C-4C96-8392-ACB54FFB3AB1}"/>
    <cellStyle name="Header2 16" xfId="30824" xr:uid="{021D2F8A-66B2-48BB-B199-CE6440824E0E}"/>
    <cellStyle name="Header2 17" xfId="30825" xr:uid="{9CB955A6-1171-46B3-95AE-8E117FD2BE62}"/>
    <cellStyle name="Header2 18" xfId="30817" xr:uid="{BBC436C3-5701-4288-965E-9AABD0599779}"/>
    <cellStyle name="Header2 19" xfId="37591" xr:uid="{9353CDD6-9291-4047-9094-7E7694FA9787}"/>
    <cellStyle name="Header2 2" xfId="9223" xr:uid="{00000000-0005-0000-0000-00005D240000}"/>
    <cellStyle name="Header2 2 2" xfId="21300" xr:uid="{00000000-0005-0000-0000-00005E240000}"/>
    <cellStyle name="Header2 2 2 2" xfId="30827" xr:uid="{7EF3683F-838F-47E0-888F-8419A525B55A}"/>
    <cellStyle name="Header2 2 3" xfId="30826" xr:uid="{E5D48A25-502C-4B77-A605-B5F03A0110DB}"/>
    <cellStyle name="Header2 2 4" xfId="21497" xr:uid="{03B0F7DA-E321-4C0E-9776-BBEB3BD7E86A}"/>
    <cellStyle name="Header2 2_Annexe 6 IAS" xfId="30828" xr:uid="{155206F0-A9FC-46B5-824A-D54C3854CEDA}"/>
    <cellStyle name="Header2 20" xfId="21496" xr:uid="{97DAAEFF-AC7D-4E2B-9653-DA2C6FA4BDF5}"/>
    <cellStyle name="Header2 3" xfId="9224" xr:uid="{00000000-0005-0000-0000-00005F240000}"/>
    <cellStyle name="Header2 3 2" xfId="21299" xr:uid="{00000000-0005-0000-0000-000060240000}"/>
    <cellStyle name="Header2 3 2 2" xfId="30830" xr:uid="{6DA587E6-A1A3-41A6-B557-50AE73AB4590}"/>
    <cellStyle name="Header2 3 3" xfId="30829" xr:uid="{FC4FCD78-C34A-4045-89ED-3B9F6B9BBD24}"/>
    <cellStyle name="Header2 3 4" xfId="21498" xr:uid="{FAC481A5-5B80-4A91-BF0C-B67D4C5808B9}"/>
    <cellStyle name="Header2 3_Annexe 6 IAS" xfId="30831" xr:uid="{02989839-82E9-4A02-96DC-693881B66C99}"/>
    <cellStyle name="Header2 4" xfId="21301" xr:uid="{00000000-0005-0000-0000-000061240000}"/>
    <cellStyle name="Header2 4 2" xfId="30833" xr:uid="{CC1CE85F-F4C2-4362-BA2D-7F0ECBF35A20}"/>
    <cellStyle name="Header2 4 3" xfId="30832" xr:uid="{3C60F516-77B0-4ECD-94E4-41518C30CBD6}"/>
    <cellStyle name="Header2 4_Annexe 6 IAS" xfId="30834" xr:uid="{B8E8AF58-F468-4513-B0F5-4A774843CB53}"/>
    <cellStyle name="Header2 5" xfId="30835" xr:uid="{D3241C14-F519-4D3F-909A-6C9689CDCE55}"/>
    <cellStyle name="Header2 5 2" xfId="30836" xr:uid="{0F6B537F-48AF-4FF1-9E64-B1561D736005}"/>
    <cellStyle name="Header2 5_Annexe 6 IAS" xfId="30837" xr:uid="{FEEB40D7-7BF7-4168-8AE5-5FFBAD07A7E8}"/>
    <cellStyle name="Header2 6" xfId="30838" xr:uid="{77CBFE6D-BDA0-41A8-94F2-334F266A0AEC}"/>
    <cellStyle name="Header2 7" xfId="30839" xr:uid="{4DFB721A-8674-43B1-9108-6C764F9C1499}"/>
    <cellStyle name="Header2 8" xfId="30840" xr:uid="{89508A74-840D-47C1-AEC4-DD0D952CDBE8}"/>
    <cellStyle name="Header2 9" xfId="30841" xr:uid="{DE4002C4-2EAD-48C1-935B-BD442721450F}"/>
    <cellStyle name="Header2_Annexe 6 IAS" xfId="30842" xr:uid="{34394F7E-8D7C-4FB9-830B-618FDC967949}"/>
    <cellStyle name="Heading" xfId="30843" xr:uid="{A4AF327E-963A-404A-A1AA-0FC2D72FF089}"/>
    <cellStyle name="Heading 1 10" xfId="30844" xr:uid="{1D3AD48A-B3A8-47E4-9291-F238795C620D}"/>
    <cellStyle name="Heading 1 11" xfId="30845" xr:uid="{5F34FC18-7A61-4A6F-89DA-D46FC9A26365}"/>
    <cellStyle name="Heading 1 12" xfId="30846" xr:uid="{C53FBBB5-7E47-485D-BA1E-47D0CBE5029F}"/>
    <cellStyle name="Heading 1 13" xfId="30847" xr:uid="{C0E71035-E697-4139-8273-FBD9DF5875C9}"/>
    <cellStyle name="Heading 1 2" xfId="9225" xr:uid="{00000000-0005-0000-0000-000062240000}"/>
    <cellStyle name="Heading 1 2 2" xfId="9226" xr:uid="{00000000-0005-0000-0000-000063240000}"/>
    <cellStyle name="Heading 1 2 2 2" xfId="9227" xr:uid="{00000000-0005-0000-0000-000064240000}"/>
    <cellStyle name="Heading 1 2 2 3" xfId="30848" xr:uid="{9B08B029-B45D-4364-A576-01D0D3EF855B}"/>
    <cellStyle name="Heading 1 2 3" xfId="9228" xr:uid="{00000000-0005-0000-0000-000065240000}"/>
    <cellStyle name="Heading 1 2 4" xfId="9229" xr:uid="{00000000-0005-0000-0000-000066240000}"/>
    <cellStyle name="Heading 1 2 5" xfId="21850" xr:uid="{4F6B9CBF-B5ED-442B-82EC-0BC62BF61057}"/>
    <cellStyle name="Heading 1 2 6" xfId="37330" xr:uid="{B6659858-BCE9-4911-B967-C6CF21E75C6A}"/>
    <cellStyle name="Heading 1 3" xfId="9230" xr:uid="{00000000-0005-0000-0000-000067240000}"/>
    <cellStyle name="Heading 1 3 2" xfId="9231" xr:uid="{00000000-0005-0000-0000-000068240000}"/>
    <cellStyle name="Heading 1 3 3" xfId="9232" xr:uid="{00000000-0005-0000-0000-000069240000}"/>
    <cellStyle name="Heading 1 3 4" xfId="30849" xr:uid="{48F28236-E2DB-49DA-930F-7128D519217F}"/>
    <cellStyle name="Heading 1 4" xfId="9233" xr:uid="{00000000-0005-0000-0000-00006A240000}"/>
    <cellStyle name="Heading 1 4 2" xfId="9234" xr:uid="{00000000-0005-0000-0000-00006B240000}"/>
    <cellStyle name="Heading 1 4 3" xfId="9235" xr:uid="{00000000-0005-0000-0000-00006C240000}"/>
    <cellStyle name="Heading 1 4 4" xfId="30850" xr:uid="{705249E8-4B20-47B2-83D7-BC6AED1E7CB9}"/>
    <cellStyle name="Heading 1 5" xfId="9236" xr:uid="{00000000-0005-0000-0000-00006D240000}"/>
    <cellStyle name="Heading 1 5 2" xfId="9237" xr:uid="{00000000-0005-0000-0000-00006E240000}"/>
    <cellStyle name="Heading 1 5 2 2" xfId="30852" xr:uid="{0AAC9392-4BA0-4B4E-9B60-A602A4B08D42}"/>
    <cellStyle name="Heading 1 5 3" xfId="9238" xr:uid="{00000000-0005-0000-0000-00006F240000}"/>
    <cellStyle name="Heading 1 5 4" xfId="30851" xr:uid="{24722BBE-1770-4711-852A-9F9F46F96576}"/>
    <cellStyle name="Heading 1 5_Cadrage conso" xfId="30853" xr:uid="{490E3A61-4C38-46D4-A644-92D2E6E6B3DB}"/>
    <cellStyle name="Heading 1 6" xfId="9239" xr:uid="{00000000-0005-0000-0000-000070240000}"/>
    <cellStyle name="Heading 1 6 2" xfId="9240" xr:uid="{00000000-0005-0000-0000-000071240000}"/>
    <cellStyle name="Heading 1 6 3" xfId="9241" xr:uid="{00000000-0005-0000-0000-000072240000}"/>
    <cellStyle name="Heading 1 6 4" xfId="30854" xr:uid="{5509C6C0-250C-4B71-A9D7-E7F88CA306E3}"/>
    <cellStyle name="Heading 1 7" xfId="9242" xr:uid="{00000000-0005-0000-0000-000073240000}"/>
    <cellStyle name="Heading 1 8" xfId="30855" xr:uid="{4DFC5D26-542C-47E8-ACC8-FC2D057B1B24}"/>
    <cellStyle name="Heading 1 9" xfId="30856" xr:uid="{FE84C27B-E64D-4352-A42E-D92DFF0512B2}"/>
    <cellStyle name="Heading 2 10" xfId="30857" xr:uid="{3EBB1B57-51E6-47D3-BB35-935E7547E5F2}"/>
    <cellStyle name="Heading 2 11" xfId="30858" xr:uid="{01B78263-1755-43AF-AFB6-112B146A7EA4}"/>
    <cellStyle name="Heading 2 12" xfId="30859" xr:uid="{D5969701-0D84-42B8-929D-A0DC0BCC8415}"/>
    <cellStyle name="Heading 2 13" xfId="30860" xr:uid="{DBE2AB6D-3D7C-4651-B8A1-D19660A27625}"/>
    <cellStyle name="Heading 2 14" xfId="30861" xr:uid="{6D206EC7-C39C-4B07-BF9F-5B704BB54E33}"/>
    <cellStyle name="Heading 2 15" xfId="30862" xr:uid="{FEB0DF1B-5661-4936-8937-D0A6A96C199B}"/>
    <cellStyle name="Heading 2 16" xfId="30863" xr:uid="{934F274E-6BE6-46C5-9B7B-D8261B9AB973}"/>
    <cellStyle name="Heading 2 17" xfId="30864" xr:uid="{962E54C2-AAB4-4049-80EE-130891537E38}"/>
    <cellStyle name="Heading 2 2" xfId="9243" xr:uid="{00000000-0005-0000-0000-000074240000}"/>
    <cellStyle name="Heading 2 2 2" xfId="9244" xr:uid="{00000000-0005-0000-0000-000075240000}"/>
    <cellStyle name="Heading 2 2 2 2" xfId="9245" xr:uid="{00000000-0005-0000-0000-000076240000}"/>
    <cellStyle name="Heading 2 2 2 3" xfId="30865" xr:uid="{BF6D7BD3-BDFA-47BD-BD94-B94426598AB9}"/>
    <cellStyle name="Heading 2 2 3" xfId="9246" xr:uid="{00000000-0005-0000-0000-000077240000}"/>
    <cellStyle name="Heading 2 2 4" xfId="9247" xr:uid="{00000000-0005-0000-0000-000078240000}"/>
    <cellStyle name="Heading 2 2 5" xfId="21852" xr:uid="{02D80476-304A-45F1-87F2-99C5DCD9767C}"/>
    <cellStyle name="Heading 2 3" xfId="9248" xr:uid="{00000000-0005-0000-0000-000079240000}"/>
    <cellStyle name="Heading 2 3 2" xfId="9249" xr:uid="{00000000-0005-0000-0000-00007A240000}"/>
    <cellStyle name="Heading 2 3 3" xfId="9250" xr:uid="{00000000-0005-0000-0000-00007B240000}"/>
    <cellStyle name="Heading 2 3 4" xfId="30866" xr:uid="{05CEC938-4F6D-422C-8D48-E999F1D34E27}"/>
    <cellStyle name="Heading 2 4" xfId="9251" xr:uid="{00000000-0005-0000-0000-00007C240000}"/>
    <cellStyle name="Heading 2 4 2" xfId="9252" xr:uid="{00000000-0005-0000-0000-00007D240000}"/>
    <cellStyle name="Heading 2 4 3" xfId="9253" xr:uid="{00000000-0005-0000-0000-00007E240000}"/>
    <cellStyle name="Heading 2 4 4" xfId="30867" xr:uid="{B21EA4F7-726F-44E2-AB69-528C6BB20056}"/>
    <cellStyle name="Heading 2 5" xfId="9254" xr:uid="{00000000-0005-0000-0000-00007F240000}"/>
    <cellStyle name="Heading 2 5 2" xfId="9255" xr:uid="{00000000-0005-0000-0000-000080240000}"/>
    <cellStyle name="Heading 2 5 2 2" xfId="30869" xr:uid="{7A3AD2E3-6AFC-4CB2-B47D-13F373DD772C}"/>
    <cellStyle name="Heading 2 5 3" xfId="9256" xr:uid="{00000000-0005-0000-0000-000081240000}"/>
    <cellStyle name="Heading 2 5 4" xfId="30868" xr:uid="{CC58AFC6-B063-4BF6-BFB4-1E11F00B900C}"/>
    <cellStyle name="Heading 2 5_Cadrage conso" xfId="30870" xr:uid="{302D53B0-CAC6-48CC-9C05-4D1A288E52A5}"/>
    <cellStyle name="Heading 2 6" xfId="9257" xr:uid="{00000000-0005-0000-0000-000082240000}"/>
    <cellStyle name="Heading 2 6 2" xfId="9258" xr:uid="{00000000-0005-0000-0000-000083240000}"/>
    <cellStyle name="Heading 2 6 3" xfId="9259" xr:uid="{00000000-0005-0000-0000-000084240000}"/>
    <cellStyle name="Heading 2 6 4" xfId="30871" xr:uid="{0ABEE14A-4ABE-4A89-8E03-F883570CF6C7}"/>
    <cellStyle name="Heading 2 7" xfId="9260" xr:uid="{00000000-0005-0000-0000-000085240000}"/>
    <cellStyle name="Heading 2 7 2" xfId="30872" xr:uid="{66D622DF-74FC-4535-9A9B-CC696374D296}"/>
    <cellStyle name="Heading 2 8" xfId="30873" xr:uid="{CC2529BC-65D2-449E-BCB8-B603084FB41B}"/>
    <cellStyle name="Heading 2 9" xfId="30874" xr:uid="{27CC50BB-5847-4B6E-83F1-3B02861CB279}"/>
    <cellStyle name="Heading 3 10" xfId="30875" xr:uid="{E270DE44-0262-4CE2-BC83-FAB8518A9606}"/>
    <cellStyle name="Heading 3 11" xfId="30876" xr:uid="{A6B01926-6E09-49D6-B67F-8A4F27E874A0}"/>
    <cellStyle name="Heading 3 12" xfId="30877" xr:uid="{2B5F7056-9E27-470C-98B8-D2691243E9E0}"/>
    <cellStyle name="Heading 3 13" xfId="30878" xr:uid="{A7A6B751-BE23-4016-A81E-88B4EA1B26CA}"/>
    <cellStyle name="Heading 3 2" xfId="9261" xr:uid="{00000000-0005-0000-0000-000086240000}"/>
    <cellStyle name="Heading 3 2 2" xfId="9262" xr:uid="{00000000-0005-0000-0000-000087240000}"/>
    <cellStyle name="Heading 3 2 2 2" xfId="9263" xr:uid="{00000000-0005-0000-0000-000088240000}"/>
    <cellStyle name="Heading 3 2 3" xfId="9264" xr:uid="{00000000-0005-0000-0000-000089240000}"/>
    <cellStyle name="Heading 3 2 3 2" xfId="9265" xr:uid="{00000000-0005-0000-0000-00008A240000}"/>
    <cellStyle name="Heading 3 2 4" xfId="9266" xr:uid="{00000000-0005-0000-0000-00008B240000}"/>
    <cellStyle name="Heading 3 2 4 2" xfId="9267" xr:uid="{00000000-0005-0000-0000-00008C240000}"/>
    <cellStyle name="Heading 3 2 5" xfId="9268" xr:uid="{00000000-0005-0000-0000-00008D240000}"/>
    <cellStyle name="Heading 3 2 6" xfId="30879" xr:uid="{686A0B08-E92B-40F7-9A9D-EB13DA061FFD}"/>
    <cellStyle name="Heading 3 3" xfId="9269" xr:uid="{00000000-0005-0000-0000-00008E240000}"/>
    <cellStyle name="Heading 3 3 2" xfId="9270" xr:uid="{00000000-0005-0000-0000-00008F240000}"/>
    <cellStyle name="Heading 3 3 3" xfId="9271" xr:uid="{00000000-0005-0000-0000-000090240000}"/>
    <cellStyle name="Heading 3 3 4" xfId="30880" xr:uid="{9AAAACFF-6EA2-47A0-822A-4610CA3C8A03}"/>
    <cellStyle name="Heading 3 4" xfId="9272" xr:uid="{00000000-0005-0000-0000-000091240000}"/>
    <cellStyle name="Heading 3 4 2" xfId="9273" xr:uid="{00000000-0005-0000-0000-000092240000}"/>
    <cellStyle name="Heading 3 4 3" xfId="9274" xr:uid="{00000000-0005-0000-0000-000093240000}"/>
    <cellStyle name="Heading 3 4 4" xfId="30881" xr:uid="{8AE80F53-336E-4AAF-A1F7-5155EEA40601}"/>
    <cellStyle name="Heading 3 5" xfId="9275" xr:uid="{00000000-0005-0000-0000-000094240000}"/>
    <cellStyle name="Heading 3 5 2" xfId="9276" xr:uid="{00000000-0005-0000-0000-000095240000}"/>
    <cellStyle name="Heading 3 5 3" xfId="9277" xr:uid="{00000000-0005-0000-0000-000096240000}"/>
    <cellStyle name="Heading 3 5 4" xfId="30882" xr:uid="{14AB4821-A501-4AD3-8B91-9205D8309D8A}"/>
    <cellStyle name="Heading 3 6" xfId="9278" xr:uid="{00000000-0005-0000-0000-000097240000}"/>
    <cellStyle name="Heading 3 6 2" xfId="9279" xr:uid="{00000000-0005-0000-0000-000098240000}"/>
    <cellStyle name="Heading 3 6 3" xfId="9280" xr:uid="{00000000-0005-0000-0000-000099240000}"/>
    <cellStyle name="Heading 3 6 4" xfId="30883" xr:uid="{37E0523E-6FB6-48EA-87AB-FFDA3F27C301}"/>
    <cellStyle name="Heading 3 7" xfId="9281" xr:uid="{00000000-0005-0000-0000-00009A240000}"/>
    <cellStyle name="Heading 3 7 2" xfId="30884" xr:uid="{7CE0B9A9-FE38-440F-9BD9-FC059FC0DFCB}"/>
    <cellStyle name="Heading 3 8" xfId="30885" xr:uid="{EA0A0D1C-D995-45D8-8471-4452CFE013D1}"/>
    <cellStyle name="Heading 3 9" xfId="30886" xr:uid="{96F3D6E4-8C0C-44F4-BB30-F491FC58FEE1}"/>
    <cellStyle name="Heading 4 10" xfId="30887" xr:uid="{7AF0DBD9-A80F-4632-899E-D5C0F3F437CD}"/>
    <cellStyle name="Heading 4 11" xfId="30888" xr:uid="{7DAB69FA-4B77-43BF-9E0F-37DFEBDF1F62}"/>
    <cellStyle name="Heading 4 12" xfId="30889" xr:uid="{FCE2E71B-E60A-488A-97A8-4A5E4A0180F3}"/>
    <cellStyle name="Heading 4 13" xfId="30890" xr:uid="{E264D9BE-15A0-4DC2-8CB3-53B3AD3C888F}"/>
    <cellStyle name="Heading 4 2" xfId="9282" xr:uid="{00000000-0005-0000-0000-00009B240000}"/>
    <cellStyle name="Heading 4 2 2" xfId="9283" xr:uid="{00000000-0005-0000-0000-00009C240000}"/>
    <cellStyle name="Heading 4 2 2 2" xfId="9284" xr:uid="{00000000-0005-0000-0000-00009D240000}"/>
    <cellStyle name="Heading 4 2 3" xfId="9285" xr:uid="{00000000-0005-0000-0000-00009E240000}"/>
    <cellStyle name="Heading 4 2 4" xfId="9286" xr:uid="{00000000-0005-0000-0000-00009F240000}"/>
    <cellStyle name="Heading 4 2 5" xfId="30891" xr:uid="{12A41636-23A1-477A-B3F4-EEAB1752C0E2}"/>
    <cellStyle name="Heading 4 3" xfId="9287" xr:uid="{00000000-0005-0000-0000-0000A0240000}"/>
    <cellStyle name="Heading 4 3 2" xfId="9288" xr:uid="{00000000-0005-0000-0000-0000A1240000}"/>
    <cellStyle name="Heading 4 3 3" xfId="9289" xr:uid="{00000000-0005-0000-0000-0000A2240000}"/>
    <cellStyle name="Heading 4 3 4" xfId="30892" xr:uid="{3EED5AB9-CCC7-4387-9D0D-45CAAF70C505}"/>
    <cellStyle name="Heading 4 4" xfId="9290" xr:uid="{00000000-0005-0000-0000-0000A3240000}"/>
    <cellStyle name="Heading 4 4 2" xfId="9291" xr:uid="{00000000-0005-0000-0000-0000A4240000}"/>
    <cellStyle name="Heading 4 4 3" xfId="9292" xr:uid="{00000000-0005-0000-0000-0000A5240000}"/>
    <cellStyle name="Heading 4 4 4" xfId="30893" xr:uid="{FFA85222-DED0-43C5-BC57-D4649FCB6833}"/>
    <cellStyle name="Heading 4 5" xfId="9293" xr:uid="{00000000-0005-0000-0000-0000A6240000}"/>
    <cellStyle name="Heading 4 5 2" xfId="9294" xr:uid="{00000000-0005-0000-0000-0000A7240000}"/>
    <cellStyle name="Heading 4 5 3" xfId="9295" xr:uid="{00000000-0005-0000-0000-0000A8240000}"/>
    <cellStyle name="Heading 4 5 4" xfId="30894" xr:uid="{37BEBC1F-6C39-4DA6-9DEA-104A246D630C}"/>
    <cellStyle name="Heading 4 6" xfId="9296" xr:uid="{00000000-0005-0000-0000-0000A9240000}"/>
    <cellStyle name="Heading 4 6 2" xfId="9297" xr:uid="{00000000-0005-0000-0000-0000AA240000}"/>
    <cellStyle name="Heading 4 6 3" xfId="9298" xr:uid="{00000000-0005-0000-0000-0000AB240000}"/>
    <cellStyle name="Heading 4 6 4" xfId="30895" xr:uid="{35A7E3CE-E70A-41E1-BC5E-0AAD2728C4C1}"/>
    <cellStyle name="Heading 4 7" xfId="9299" xr:uid="{00000000-0005-0000-0000-0000AC240000}"/>
    <cellStyle name="Heading 4 8" xfId="30896" xr:uid="{1F7BF1B2-D08E-4876-A8BC-EFBDA1F2175B}"/>
    <cellStyle name="Heading 4 9" xfId="30897" xr:uid="{87900AE4-C2EE-495D-8692-A9229F1D72B9}"/>
    <cellStyle name="Heading A" xfId="9300" xr:uid="{00000000-0005-0000-0000-0000AD240000}"/>
    <cellStyle name="Heading1" xfId="9301" xr:uid="{00000000-0005-0000-0000-0000AE240000}"/>
    <cellStyle name="Heading1 2" xfId="9302" xr:uid="{00000000-0005-0000-0000-0000AF240000}"/>
    <cellStyle name="Heading1 3" xfId="9303" xr:uid="{00000000-0005-0000-0000-0000B0240000}"/>
    <cellStyle name="Heading2" xfId="9304" xr:uid="{00000000-0005-0000-0000-0000B1240000}"/>
    <cellStyle name="Heading2 2" xfId="9305" xr:uid="{00000000-0005-0000-0000-0000B2240000}"/>
    <cellStyle name="Heading2 3" xfId="9306" xr:uid="{00000000-0005-0000-0000-0000B3240000}"/>
    <cellStyle name="Heading3" xfId="9307" xr:uid="{00000000-0005-0000-0000-0000B4240000}"/>
    <cellStyle name="Heading3 2" xfId="9308" xr:uid="{00000000-0005-0000-0000-0000B5240000}"/>
    <cellStyle name="Heading3 3" xfId="9309" xr:uid="{00000000-0005-0000-0000-0000B6240000}"/>
    <cellStyle name="Heading4" xfId="9310" xr:uid="{00000000-0005-0000-0000-0000B7240000}"/>
    <cellStyle name="Heading4 2" xfId="9311" xr:uid="{00000000-0005-0000-0000-0000B8240000}"/>
    <cellStyle name="Heading4 3" xfId="9312" xr:uid="{00000000-0005-0000-0000-0000B9240000}"/>
    <cellStyle name="Heading5" xfId="9313" xr:uid="{00000000-0005-0000-0000-0000BA240000}"/>
    <cellStyle name="Heading5 2" xfId="9314" xr:uid="{00000000-0005-0000-0000-0000BB240000}"/>
    <cellStyle name="Heading5 3" xfId="9315" xr:uid="{00000000-0005-0000-0000-0000BC240000}"/>
    <cellStyle name="Heading6" xfId="9316" xr:uid="{00000000-0005-0000-0000-0000BD240000}"/>
    <cellStyle name="Heading6 2" xfId="9317" xr:uid="{00000000-0005-0000-0000-0000BE240000}"/>
    <cellStyle name="Heading6 3" xfId="9318" xr:uid="{00000000-0005-0000-0000-0000BF240000}"/>
    <cellStyle name="HeadingS" xfId="30898" xr:uid="{F23421D6-9313-489D-8ECF-A426147A86C2}"/>
    <cellStyle name="HeadingS 2" xfId="30899" xr:uid="{52115DB3-805D-4DBB-9C8B-D93CAB060F7B}"/>
    <cellStyle name="HeadingS 2 2" xfId="30900" xr:uid="{CB7B2943-CC96-47AA-851A-525FC86EBE9B}"/>
    <cellStyle name="HeadingS 2 2 2" xfId="30901" xr:uid="{82853E67-6ADD-4818-A1E7-CF8048A5288E}"/>
    <cellStyle name="HeadingS 2 3" xfId="30902" xr:uid="{2C1DC5EC-392D-4179-B024-214B25CB8F87}"/>
    <cellStyle name="HeadingS 3" xfId="30903" xr:uid="{5A064F78-D13B-4509-8012-2230207DB248}"/>
    <cellStyle name="HeadingS 3 2" xfId="30904" xr:uid="{8A8B05C7-F1F7-4E0D-B2E7-AC5ADCCC915A}"/>
    <cellStyle name="HeadingS 4" xfId="30905" xr:uid="{6862A132-886A-4A2A-9E95-D423EFF9F6B2}"/>
    <cellStyle name="HeadingS_Cadrage conso" xfId="30906" xr:uid="{0383282F-5DC0-4010-8F2B-5607B19CEA18}"/>
    <cellStyle name="HeadingTable" xfId="9319" xr:uid="{00000000-0005-0000-0000-0000C0240000}"/>
    <cellStyle name="HeadingTable 10" xfId="30908" xr:uid="{3E9A912F-D163-497B-A897-3F5AD4598A44}"/>
    <cellStyle name="HeadingTable 11" xfId="30909" xr:uid="{63EE80A7-E843-4CB8-BB3D-3D18AC98E013}"/>
    <cellStyle name="HeadingTable 12" xfId="30910" xr:uid="{9530C3B7-FC34-47FD-BE30-F4D1C6BB17D5}"/>
    <cellStyle name="HeadingTable 13" xfId="30911" xr:uid="{357966F1-5A00-4325-8B2A-948E50524A66}"/>
    <cellStyle name="HeadingTable 14" xfId="30912" xr:uid="{C5ACC921-729D-4980-9BBC-1A781AE19641}"/>
    <cellStyle name="HeadingTable 15" xfId="30913" xr:uid="{403F41F6-4CE4-418D-BA7C-67544D2CBD30}"/>
    <cellStyle name="HeadingTable 16" xfId="30914" xr:uid="{C599F509-5100-4F36-BC6D-C72662776BAA}"/>
    <cellStyle name="HeadingTable 17" xfId="30915" xr:uid="{E541D5CF-247F-407E-8911-78D58B194215}"/>
    <cellStyle name="HeadingTable 18" xfId="30907" xr:uid="{D02DC209-542B-4107-9CDB-0E5418F9659E}"/>
    <cellStyle name="HeadingTable 19" xfId="21853" xr:uid="{434559BB-F993-432D-90E4-EA43BB61B2AA}"/>
    <cellStyle name="HeadingTable 2" xfId="21298" xr:uid="{00000000-0005-0000-0000-0000C1240000}"/>
    <cellStyle name="HeadingTable 2 2" xfId="30917" xr:uid="{92362C3C-7ECC-4CEA-BCCC-A9B4D483755D}"/>
    <cellStyle name="HeadingTable 2 3" xfId="30916" xr:uid="{525FC493-7F15-4E9B-AADD-B6E9EB633A34}"/>
    <cellStyle name="HeadingTable 2_Annexe 6 IAS" xfId="30918" xr:uid="{903E14B0-6BB4-4C3F-A163-E3DCE000B7DA}"/>
    <cellStyle name="HeadingTable 20" xfId="37329" xr:uid="{71EB03B1-6D9D-4498-B892-06DC4BAE46EF}"/>
    <cellStyle name="HeadingTable 21" xfId="21499" xr:uid="{9144441E-29A6-4C7F-9ACE-CC4797B7B169}"/>
    <cellStyle name="HeadingTable 3" xfId="30919" xr:uid="{317C08D0-F2BE-44F0-8A94-77856E932169}"/>
    <cellStyle name="HeadingTable 3 2" xfId="30920" xr:uid="{F7475CA6-1E6C-4A4B-9FB7-BF61F0B41534}"/>
    <cellStyle name="HeadingTable 3_Annexe 6 IAS" xfId="30921" xr:uid="{C931D62A-B55E-43EB-BEEF-6D06ED1C887C}"/>
    <cellStyle name="HeadingTable 4" xfId="30922" xr:uid="{16487444-9148-45E5-8269-8EDFA0F03597}"/>
    <cellStyle name="HeadingTable 4 2" xfId="30923" xr:uid="{72213B47-F0D1-4BB6-B562-0813236EFD35}"/>
    <cellStyle name="HeadingTable 4_Annexe 6 IAS" xfId="30924" xr:uid="{F3061D79-25BF-46AB-946B-AB6170D6B579}"/>
    <cellStyle name="HeadingTable 5" xfId="30925" xr:uid="{ABEC3CB1-68A1-42BE-92CF-494724B554C2}"/>
    <cellStyle name="HeadingTable 5 2" xfId="30926" xr:uid="{0C333D9E-FE95-4799-BD77-0B9C5A2D119C}"/>
    <cellStyle name="HeadingTable 5_Annexe 6 IAS" xfId="30927" xr:uid="{AF530090-F0B4-4CCD-A283-948D863B32A7}"/>
    <cellStyle name="HeadingTable 6" xfId="30928" xr:uid="{0D8D99E4-B3CB-4543-80EA-0AFA085D682B}"/>
    <cellStyle name="HeadingTable 7" xfId="30929" xr:uid="{D3E31A3F-F07F-4E53-96B3-3DE6E065F7CF}"/>
    <cellStyle name="HeadingTable 8" xfId="30930" xr:uid="{4EF8959F-BC30-4C9A-89F7-8C2CF368EF55}"/>
    <cellStyle name="HeadingTable 9" xfId="30931" xr:uid="{1789423D-1C07-489E-B7ED-E5D7C177DA37}"/>
    <cellStyle name="HeadingTable_Annexe 6 IAS" xfId="30932" xr:uid="{DBDDCA0A-9410-4533-9C08-E4ADC677F2F7}"/>
    <cellStyle name="hell" xfId="30933" xr:uid="{C12443B5-6B33-4573-99BD-48934178D42A}"/>
    <cellStyle name="hell 2" xfId="30934" xr:uid="{88790ADE-9772-4282-88C9-35847D906209}"/>
    <cellStyle name="hell_~0950885" xfId="30935" xr:uid="{B5DAA284-0D69-4641-A891-29913844B4B6}"/>
    <cellStyle name="Hidden" xfId="30936" xr:uid="{E4E85F2B-407F-4D30-BF86-D590A489C832}"/>
    <cellStyle name="Hidden 2" xfId="30937" xr:uid="{71BBF1FA-D950-4681-B615-4C38ADF1A914}"/>
    <cellStyle name="Hidden 2 2" xfId="30938" xr:uid="{054EA1E3-6B1C-451F-B339-62BE9B5BFB89}"/>
    <cellStyle name="Hidden 2 2 2" xfId="30939" xr:uid="{8CD59DF3-5587-494B-9C2F-FC590A05DB14}"/>
    <cellStyle name="Hidden 2 3" xfId="30940" xr:uid="{D8341298-4DD1-41E0-A157-C4964CDF29D7}"/>
    <cellStyle name="Hidden 3" xfId="30941" xr:uid="{F3A36533-47C4-48BD-9E2E-E7893D29847B}"/>
    <cellStyle name="Hidden 3 2" xfId="30942" xr:uid="{BC1534BB-8F4E-4D77-BA65-E6EF28F5D4C5}"/>
    <cellStyle name="Hidden 4" xfId="30943" xr:uid="{206B44F1-81B9-4540-B815-029253B2701F}"/>
    <cellStyle name="Hidden_Cadrage conso" xfId="30944" xr:uid="{B6E15682-C956-417C-A2EF-27F607811821}"/>
    <cellStyle name="highlight yellow" xfId="30945" xr:uid="{0FA7C767-57F0-45DD-9665-F1674EA89E7C}"/>
    <cellStyle name="highlight yellow 10" xfId="30946" xr:uid="{ECA1C95C-A48F-4716-B850-4A6568D565EE}"/>
    <cellStyle name="highlight yellow 11" xfId="30947" xr:uid="{0CD37355-59B9-4C86-8584-DD8ADADC0B83}"/>
    <cellStyle name="highlight yellow 12" xfId="30948" xr:uid="{E183CFA4-DF1D-45B8-A0E1-AEEE225FE4BD}"/>
    <cellStyle name="highlight yellow 13" xfId="30949" xr:uid="{430ECF23-4DEF-4F27-984E-79DDB405359E}"/>
    <cellStyle name="highlight yellow 14" xfId="30950" xr:uid="{3410D621-33C7-4A43-9EF5-DE98DFD5CF1A}"/>
    <cellStyle name="highlight yellow 15" xfId="30951" xr:uid="{77DCB34A-8632-460C-8A30-A0E0D7150AB7}"/>
    <cellStyle name="highlight yellow 16" xfId="30952" xr:uid="{FDB84F1C-CDD3-4F37-B22C-3CFDF18E69EE}"/>
    <cellStyle name="highlight yellow 17" xfId="30953" xr:uid="{23B2CDBC-EED9-4BC3-AD27-6532E5384A97}"/>
    <cellStyle name="highlight yellow 2" xfId="30954" xr:uid="{56562D4B-F90E-444D-B075-C9E4448DAF3E}"/>
    <cellStyle name="highlight yellow 2 2" xfId="30955" xr:uid="{94D7FE1B-1639-4390-9E23-A7A4935CCF93}"/>
    <cellStyle name="highlight yellow 2_Annexe 6 IAS" xfId="30956" xr:uid="{86CA96EA-A51F-4B2D-8A31-22339ECCC71C}"/>
    <cellStyle name="highlight yellow 3" xfId="30957" xr:uid="{35FDD5FD-95D9-4A4A-B89B-826EE63CA064}"/>
    <cellStyle name="highlight yellow 4" xfId="30958" xr:uid="{7CE067A4-55C1-4ABF-BBA1-5BCC7D99FBCE}"/>
    <cellStyle name="highlight yellow 5" xfId="30959" xr:uid="{344473F0-23EC-45A6-BA74-64976607ACFE}"/>
    <cellStyle name="highlight yellow 6" xfId="30960" xr:uid="{10B1AAB8-8F53-483E-866F-B3EB1170FA98}"/>
    <cellStyle name="highlight yellow 7" xfId="30961" xr:uid="{31D79983-B50F-4947-BA90-7606A6297639}"/>
    <cellStyle name="highlight yellow 8" xfId="30962" xr:uid="{01FDBD70-F140-4C29-80AD-56E3C07FA78F}"/>
    <cellStyle name="highlight yellow 9" xfId="30963" xr:uid="{8A7CDE9A-D8CD-4AB7-A6BB-BC235C41CBDB}"/>
    <cellStyle name="highlight yellow_~0950885" xfId="30964" xr:uid="{A2901EC8-C6FC-4CC3-8E0E-AD3D03559733}"/>
    <cellStyle name="highlightExposure" xfId="9320" xr:uid="{00000000-0005-0000-0000-0000C2240000}"/>
    <cellStyle name="highlightExposure 10" xfId="30966" xr:uid="{8A63C956-F4A7-4C15-ABD8-DFB9F71E0F7F}"/>
    <cellStyle name="highlightExposure 11" xfId="30965" xr:uid="{836F4722-A572-4E49-964D-E3E1BD86679B}"/>
    <cellStyle name="highlightExposure 12" xfId="37592" xr:uid="{11ABFF2E-0BEF-4AC5-8740-BACD541D98A7}"/>
    <cellStyle name="highlightExposure 13" xfId="21500" xr:uid="{F0CA8DE0-7443-442A-879F-1B8EE2B230E0}"/>
    <cellStyle name="highlightExposure 2" xfId="21297" xr:uid="{00000000-0005-0000-0000-0000C3240000}"/>
    <cellStyle name="highlightExposure 2 2" xfId="30968" xr:uid="{86027FF0-9510-4E88-9759-7BDE61069529}"/>
    <cellStyle name="highlightExposure 2 3" xfId="30969" xr:uid="{DF3DA51B-CBF6-4ACD-9880-57C457E862CC}"/>
    <cellStyle name="highlightExposure 2 3 2" xfId="37594" xr:uid="{12EA19EC-62A5-46D8-A103-0C854B57DBAD}"/>
    <cellStyle name="highlightExposure 2 4" xfId="30970" xr:uid="{E271C04B-4FDA-4B42-9712-BA4F9F16B3AB}"/>
    <cellStyle name="highlightExposure 2 4 2" xfId="37595" xr:uid="{D77B9296-B9C2-4FE2-AE6A-7A078E472E9A}"/>
    <cellStyle name="highlightExposure 2 5" xfId="30971" xr:uid="{A151094C-EB4F-4FCA-BD7B-C806DE9E466A}"/>
    <cellStyle name="highlightExposure 2 5 2" xfId="37596" xr:uid="{588829E2-9EE2-4FEC-8642-B2A37CCFD78A}"/>
    <cellStyle name="highlightExposure 2 6" xfId="30972" xr:uid="{CF875AD9-0926-42D3-9510-742B4F173798}"/>
    <cellStyle name="highlightExposure 2 6 2" xfId="37597" xr:uid="{37128B4E-7D15-41CD-9659-4824CE3C40AA}"/>
    <cellStyle name="highlightExposure 2 7" xfId="37593" xr:uid="{E7E524D2-72E4-4552-9763-45300B11F59B}"/>
    <cellStyle name="highlightExposure 2 8" xfId="30967" xr:uid="{65674DA1-6B04-4629-B801-8C3B1B64FF88}"/>
    <cellStyle name="highlightExposure 2_Annexe 6 IAS" xfId="30973" xr:uid="{F8313248-2EE6-4EDA-A266-E81C54294CEC}"/>
    <cellStyle name="highlightExposure 3" xfId="30974" xr:uid="{70C9D7F5-6FD3-4926-91F3-1DA5E5B2E32C}"/>
    <cellStyle name="highlightExposure 3 2" xfId="30975" xr:uid="{230F0466-6CA9-4C14-8FE9-2EC0DAED2261}"/>
    <cellStyle name="highlightExposure 3 3" xfId="30976" xr:uid="{394B27A5-FA91-4B5A-A29E-C1F68572003A}"/>
    <cellStyle name="highlightExposure 3 3 2" xfId="37598" xr:uid="{AF534B20-664A-4397-9C3C-5F549615C12E}"/>
    <cellStyle name="highlightExposure 3 4" xfId="30977" xr:uid="{CE871AEF-387B-4C64-8237-0B55AB417083}"/>
    <cellStyle name="highlightExposure 3 4 2" xfId="37599" xr:uid="{BB668AC1-4862-4DF2-834F-E49E92584CA6}"/>
    <cellStyle name="highlightExposure 3 5" xfId="30978" xr:uid="{B91312E1-699E-4858-B9A1-5DC7EA0AB8D7}"/>
    <cellStyle name="highlightExposure 3 5 2" xfId="37600" xr:uid="{0A713D97-650E-4C11-B865-79195BB58843}"/>
    <cellStyle name="highlightExposure 3 6" xfId="30979" xr:uid="{51522907-4694-4201-BF67-3C9A97430060}"/>
    <cellStyle name="highlightExposure 3 6 2" xfId="37601" xr:uid="{E9B4A16C-74AB-4CBE-8ADC-EC72C407DDE5}"/>
    <cellStyle name="highlightExposure 3_Annexe 6 IAS" xfId="30980" xr:uid="{6EE5F23F-D37C-4040-8968-F1EC8D6B9F84}"/>
    <cellStyle name="highlightExposure 4" xfId="30981" xr:uid="{46D6E3B1-20A7-4A09-B47D-200EBFAF5A85}"/>
    <cellStyle name="highlightExposure 5" xfId="30982" xr:uid="{62346C92-4EAD-4B0F-8FB9-C6992106E326}"/>
    <cellStyle name="highlightExposure 6" xfId="30983" xr:uid="{1E9E2F9F-E9C3-4D38-BB89-F7B961BEDD9C}"/>
    <cellStyle name="highlightExposure 7" xfId="30984" xr:uid="{27377A74-DB57-4B4D-B4FE-5AC535F452F7}"/>
    <cellStyle name="highlightExposure 8" xfId="30985" xr:uid="{187C8651-3BDF-4DFC-9850-7C9664A415BD}"/>
    <cellStyle name="highlightExposure 9" xfId="30986" xr:uid="{A0C6FBE2-7DDC-4F30-82CA-3A7824326C7A}"/>
    <cellStyle name="highlightExposure_Annexe 6 IAS" xfId="30987" xr:uid="{C32FFE2F-9C7E-4521-BC3D-E281E9532E7E}"/>
    <cellStyle name="highlightPD" xfId="30988" xr:uid="{38965DA6-23AB-43C4-8DE8-CEA58A7657EE}"/>
    <cellStyle name="highlightPD 10" xfId="30989" xr:uid="{499D1A62-EBB1-4B34-86D0-1A6C3E5A7E16}"/>
    <cellStyle name="highlightPD 11" xfId="37602" xr:uid="{45B3F3F0-D8AA-46B4-B36D-B55277FB0292}"/>
    <cellStyle name="highlightPD 2" xfId="30990" xr:uid="{BE6070A9-AA3F-4CAB-937A-D762F9E9E0B3}"/>
    <cellStyle name="highlightPD 2 2" xfId="30991" xr:uid="{43C13796-86BD-4F39-B13D-718047F4BE52}"/>
    <cellStyle name="highlightPD 2 3" xfId="30992" xr:uid="{A25392B2-4251-4432-8033-EA85361865EE}"/>
    <cellStyle name="highlightPD 2 3 2" xfId="37604" xr:uid="{7F9802A5-D1A3-4BDB-921D-84A4BF310346}"/>
    <cellStyle name="highlightPD 2 4" xfId="30993" xr:uid="{FE8F8C74-276F-4A78-B7D9-F0797DCDA301}"/>
    <cellStyle name="highlightPD 2 4 2" xfId="37605" xr:uid="{3F198E4F-0976-4006-8E1B-5A8030378492}"/>
    <cellStyle name="highlightPD 2 5" xfId="30994" xr:uid="{BCAD05EE-85D1-4461-A467-A463A4137B93}"/>
    <cellStyle name="highlightPD 2 5 2" xfId="37606" xr:uid="{E6B1DF34-99E8-4648-9017-2A11E2E24267}"/>
    <cellStyle name="highlightPD 2 6" xfId="30995" xr:uid="{195186A5-4716-4E95-AE9F-6F35C50C8D00}"/>
    <cellStyle name="highlightPD 2 6 2" xfId="37607" xr:uid="{80DC2E67-AA01-4EEB-B072-39A34F566130}"/>
    <cellStyle name="highlightPD 2 7" xfId="37603" xr:uid="{D6484462-5FE6-4793-98BB-082E09D8000E}"/>
    <cellStyle name="highlightPD 2_Annexe 6 IAS" xfId="30996" xr:uid="{09CB570C-5B81-4960-B024-495AE44AE274}"/>
    <cellStyle name="highlightPD 3" xfId="30997" xr:uid="{20C304F3-397A-4D0F-BA03-201D21F4CBA2}"/>
    <cellStyle name="highlightPD 3 2" xfId="30998" xr:uid="{AD30D18E-5FC2-4DDD-BEE1-EF9ACB9BA0B4}"/>
    <cellStyle name="highlightPD 3 3" xfId="30999" xr:uid="{70154558-E6F2-4815-86B6-671FC0CAC7D3}"/>
    <cellStyle name="highlightPD 3 3 2" xfId="37608" xr:uid="{5117B290-1384-4394-973F-FB948CB7DEF5}"/>
    <cellStyle name="highlightPD 3 4" xfId="31000" xr:uid="{6BA763F6-EFD8-492B-B2E6-B4A2C35AC334}"/>
    <cellStyle name="highlightPD 3 4 2" xfId="37609" xr:uid="{DF16F4A8-20AC-4263-A18A-1C2ED29485A9}"/>
    <cellStyle name="highlightPD 3 5" xfId="31001" xr:uid="{3BA00B04-B8F8-444C-87B4-87677013B8E2}"/>
    <cellStyle name="highlightPD 3 5 2" xfId="37610" xr:uid="{F84FEC4C-E915-4784-9538-82EF443ABF5B}"/>
    <cellStyle name="highlightPD 3 6" xfId="31002" xr:uid="{48E97CA9-4312-4584-9BB6-E6ED770245A2}"/>
    <cellStyle name="highlightPD 3 6 2" xfId="37611" xr:uid="{A814CAD6-F185-4FB6-9643-5C81DC589C38}"/>
    <cellStyle name="highlightPD 3_Annexe 6 IAS" xfId="31003" xr:uid="{3D1D16CD-218A-460B-BD25-4EC57D9D128D}"/>
    <cellStyle name="highlightPD 4" xfId="31004" xr:uid="{C1C186E3-D9E2-428D-9000-9B17DB110A43}"/>
    <cellStyle name="highlightPD 5" xfId="31005" xr:uid="{1FEE4E9A-8065-435E-BAC8-2DBBF4440470}"/>
    <cellStyle name="highlightPD 6" xfId="31006" xr:uid="{A36CC1E0-11E2-4BA3-9C5B-511ECF92854A}"/>
    <cellStyle name="highlightPD 7" xfId="31007" xr:uid="{404FE748-C998-43B1-8DF0-91C2D43EF687}"/>
    <cellStyle name="highlightPD 8" xfId="31008" xr:uid="{6136108B-2D52-42EB-A856-6E46BFE37C7E}"/>
    <cellStyle name="highlightPD 9" xfId="31009" xr:uid="{FE76B5F3-C4AE-48E2-A16A-F3F05F07A523}"/>
    <cellStyle name="highlightPD_Annexe 6 IAS" xfId="31010" xr:uid="{3AA47080-57DF-4349-A40A-DEAB0D2DFC3D}"/>
    <cellStyle name="highlightPercentage" xfId="9321" xr:uid="{00000000-0005-0000-0000-0000C4240000}"/>
    <cellStyle name="highlightPercentage 10" xfId="31012" xr:uid="{7A6B2A17-2951-41DB-83EF-EEA2C8E421E3}"/>
    <cellStyle name="highlightPercentage 11" xfId="31011" xr:uid="{E56F3577-FE2E-4F3E-AD93-6493E03AB341}"/>
    <cellStyle name="highlightPercentage 12" xfId="37612" xr:uid="{CEC244DA-1C4B-457B-A888-B5F50D85FA33}"/>
    <cellStyle name="highlightPercentage 13" xfId="21501" xr:uid="{B2BFD133-2F80-4ECD-85CD-D6652C1726CE}"/>
    <cellStyle name="highlightPercentage 2" xfId="21296" xr:uid="{00000000-0005-0000-0000-0000C5240000}"/>
    <cellStyle name="highlightPercentage 2 2" xfId="31014" xr:uid="{7893B43F-2D97-4639-85B6-15AA5842F760}"/>
    <cellStyle name="highlightPercentage 2 3" xfId="31015" xr:uid="{2BEAB0A5-B1C0-4FF8-9CFF-0591686CF1DC}"/>
    <cellStyle name="highlightPercentage 2 3 2" xfId="37614" xr:uid="{E4424102-7DF3-44F7-BAF8-AA976768D9CD}"/>
    <cellStyle name="highlightPercentage 2 4" xfId="31016" xr:uid="{FAC4FC5B-E4EF-4C6C-B84F-F6757448548E}"/>
    <cellStyle name="highlightPercentage 2 4 2" xfId="37615" xr:uid="{3D969A68-9879-4A37-A622-62A56BD355E3}"/>
    <cellStyle name="highlightPercentage 2 5" xfId="31017" xr:uid="{BB184DCE-A3CD-4012-89D7-F96F870F7462}"/>
    <cellStyle name="highlightPercentage 2 5 2" xfId="37616" xr:uid="{5A34F176-E2A0-4890-AE6C-10400D361C54}"/>
    <cellStyle name="highlightPercentage 2 6" xfId="31018" xr:uid="{3E65D7B6-5747-4337-AD08-CDB4B567666B}"/>
    <cellStyle name="highlightPercentage 2 6 2" xfId="37617" xr:uid="{9CE4A719-CCA1-432D-B301-D39498AF1962}"/>
    <cellStyle name="highlightPercentage 2 7" xfId="37613" xr:uid="{D16B59E7-5F6E-41EA-B998-02AC778C97F7}"/>
    <cellStyle name="highlightPercentage 2 8" xfId="31013" xr:uid="{95E6B915-32E0-49FC-B2E8-6C57B88A5EBB}"/>
    <cellStyle name="highlightPercentage 2_Annexe 6 IAS" xfId="31019" xr:uid="{7FAAB4AC-7402-4695-9DFF-D3D4EC437B4D}"/>
    <cellStyle name="highlightPercentage 3" xfId="31020" xr:uid="{FAC49601-AD05-49CA-BEFA-234FA442F8FF}"/>
    <cellStyle name="highlightPercentage 3 2" xfId="31021" xr:uid="{8B8B3001-E24B-4167-97F8-6ED5454C6DBA}"/>
    <cellStyle name="highlightPercentage 3 3" xfId="31022" xr:uid="{FCC4F4F1-66B3-4D92-AF12-B5983864E95F}"/>
    <cellStyle name="highlightPercentage 3 3 2" xfId="37618" xr:uid="{7BC688AC-496D-451B-B162-AF07DA591A03}"/>
    <cellStyle name="highlightPercentage 3 4" xfId="31023" xr:uid="{EBCF9FD7-7DA0-4952-9873-B0E83BD48EC1}"/>
    <cellStyle name="highlightPercentage 3 4 2" xfId="37619" xr:uid="{156253B1-F7CF-41B1-85A5-9697E2A9AFFC}"/>
    <cellStyle name="highlightPercentage 3 5" xfId="31024" xr:uid="{FDB577A9-A1CF-4459-8AE7-9158C6846F78}"/>
    <cellStyle name="highlightPercentage 3 5 2" xfId="37620" xr:uid="{99389997-05B7-46C9-B4A2-959339071867}"/>
    <cellStyle name="highlightPercentage 3 6" xfId="31025" xr:uid="{0D55C4FA-688F-4BEE-8EAC-50327C9D59DC}"/>
    <cellStyle name="highlightPercentage 3 6 2" xfId="37621" xr:uid="{C1C8F1D0-8F54-4415-A7CF-EA1A151E0D63}"/>
    <cellStyle name="highlightPercentage 3_Annexe 6 IAS" xfId="31026" xr:uid="{9625CF92-82C8-408D-BD9B-0E2DFB095DBE}"/>
    <cellStyle name="highlightPercentage 4" xfId="31027" xr:uid="{98FAF84F-9837-4BB4-8FC9-B629EB5CD23F}"/>
    <cellStyle name="highlightPercentage 5" xfId="31028" xr:uid="{F8E0E4FF-3143-4FFE-8C87-5C13A1E2484B}"/>
    <cellStyle name="highlightPercentage 6" xfId="31029" xr:uid="{CE6822A6-3895-4B76-827C-CBD73F72E945}"/>
    <cellStyle name="highlightPercentage 7" xfId="31030" xr:uid="{15964845-4AF0-41DC-B0FE-3095771C35A5}"/>
    <cellStyle name="highlightPercentage 8" xfId="31031" xr:uid="{769A801D-ECC5-44DF-9197-BB2BD83C2474}"/>
    <cellStyle name="highlightPercentage 9" xfId="31032" xr:uid="{39853DFB-8BA9-4B80-A5CE-3431C9744BD9}"/>
    <cellStyle name="highlightPercentage_Annexe 6 IAS" xfId="31033" xr:uid="{E26C5CAC-F58B-4224-B2B0-268C5DBB374E}"/>
    <cellStyle name="highlightText" xfId="9322" xr:uid="{00000000-0005-0000-0000-0000C6240000}"/>
    <cellStyle name="highlightText 10" xfId="31035" xr:uid="{6E0DD129-5300-4A88-A9C2-E349B0E0442A}"/>
    <cellStyle name="highlightText 11" xfId="31036" xr:uid="{A90235CB-16E4-4A9F-91CD-0B6F78D88980}"/>
    <cellStyle name="highlightText 12" xfId="31037" xr:uid="{7344BEE1-1435-4F34-96FA-5BA245E39D0A}"/>
    <cellStyle name="highlightText 13" xfId="31038" xr:uid="{ECEB5A2C-6C55-4271-8F2E-AB6FE197CEBD}"/>
    <cellStyle name="highlightText 14" xfId="31039" xr:uid="{1862996C-0C5B-4F74-8F29-CE072A41F9FF}"/>
    <cellStyle name="highlightText 15" xfId="31040" xr:uid="{850034E3-63FD-4C6E-AB5F-C08E76006F9D}"/>
    <cellStyle name="highlightText 16" xfId="31041" xr:uid="{B4651475-9535-454E-B611-E1BC42B747E2}"/>
    <cellStyle name="highlightText 17" xfId="31042" xr:uid="{674572A3-B521-45A7-B6A4-FC96C1202B10}"/>
    <cellStyle name="highlightText 18" xfId="31034" xr:uid="{D8969B66-2D3F-4D5A-8B6D-D5A9EA14136D}"/>
    <cellStyle name="highlightText 19" xfId="37622" xr:uid="{37C1491C-968E-4513-BBB8-B4411091774D}"/>
    <cellStyle name="highlightText 2" xfId="21295" xr:uid="{00000000-0005-0000-0000-0000C7240000}"/>
    <cellStyle name="highlightText 2 2" xfId="31044" xr:uid="{9B58648D-B180-448C-B15B-8A1875246A8C}"/>
    <cellStyle name="highlightText 2 3" xfId="31045" xr:uid="{E97EE540-765B-43EE-BDEF-72E27C7821BB}"/>
    <cellStyle name="highlightText 2 3 2" xfId="37624" xr:uid="{CD2FD041-1213-48D8-9612-97519AC6294B}"/>
    <cellStyle name="highlightText 2 4" xfId="31046" xr:uid="{A1CB4F0D-3BB2-4900-BF6B-2D8EB20B568F}"/>
    <cellStyle name="highlightText 2 4 2" xfId="37625" xr:uid="{C06F0001-F2F9-4F27-8AB8-F3E91704191B}"/>
    <cellStyle name="highlightText 2 5" xfId="31047" xr:uid="{042F32F3-4D52-4B34-A8DA-C6BD50A1783A}"/>
    <cellStyle name="highlightText 2 5 2" xfId="37626" xr:uid="{8017FEBE-2DEA-4496-A23D-9EBD51EBC868}"/>
    <cellStyle name="highlightText 2 6" xfId="31048" xr:uid="{B50A5604-C042-4700-AB60-422661D3B2EB}"/>
    <cellStyle name="highlightText 2 6 2" xfId="37627" xr:uid="{88C0CA82-EA23-47AC-8ED1-E5AB5A852EA7}"/>
    <cellStyle name="highlightText 2 7" xfId="37623" xr:uid="{3094E88E-50E8-4312-8139-07C238329636}"/>
    <cellStyle name="highlightText 2 8" xfId="31043" xr:uid="{4AA9E71D-6912-425D-B76E-1A3364AACCE2}"/>
    <cellStyle name="highlightText 2_Annexe 6 IAS" xfId="31049" xr:uid="{6AD42FD4-5CCF-4ACF-9CF5-2BC6B66D0BD5}"/>
    <cellStyle name="highlightText 20" xfId="21502" xr:uid="{88CB2E1F-AB1B-4A20-9B3D-BD0169956532}"/>
    <cellStyle name="highlightText 3" xfId="31050" xr:uid="{6BE31E79-44AE-440F-A5EE-576D5E20435A}"/>
    <cellStyle name="highlightText 3 2" xfId="31051" xr:uid="{F65C1013-4153-47E1-8F3A-97B2DC5A7546}"/>
    <cellStyle name="highlightText 3 3" xfId="31052" xr:uid="{BF66B288-45BB-42B6-B7AE-CE33AC068243}"/>
    <cellStyle name="highlightText 3 3 2" xfId="37628" xr:uid="{B9CEB890-3CEA-45F0-B12B-1D9A86FBEFFD}"/>
    <cellStyle name="highlightText 3 4" xfId="31053" xr:uid="{05930FF3-BCD6-4351-B9DA-A0F56DC26754}"/>
    <cellStyle name="highlightText 3 4 2" xfId="37629" xr:uid="{1A3B86B0-095B-4359-AAEC-5A9A032CDDD0}"/>
    <cellStyle name="highlightText 3 5" xfId="31054" xr:uid="{60B91FA3-F7A0-4274-9346-2613E2A87B9D}"/>
    <cellStyle name="highlightText 3 5 2" xfId="37630" xr:uid="{FDE75F15-F6F8-4735-9755-66547D3F3AAA}"/>
    <cellStyle name="highlightText 3 6" xfId="31055" xr:uid="{5B0EA74E-55EF-4A9C-81CA-E297D1B380A5}"/>
    <cellStyle name="highlightText 3 6 2" xfId="37631" xr:uid="{1F378957-4BBE-46D9-9E43-2E309899DA03}"/>
    <cellStyle name="highlightText 3_Annexe 6 IAS" xfId="31056" xr:uid="{C6001EA6-44F6-4E72-9CBC-3B246ACCDF50}"/>
    <cellStyle name="highlightText 4" xfId="31057" xr:uid="{F02543D5-2348-403E-9461-10406C83090F}"/>
    <cellStyle name="highlightText 4 2" xfId="31058" xr:uid="{D6333480-BF9E-45C6-A415-C9DD64B603EE}"/>
    <cellStyle name="highlightText 4_Annexe 6 IAS" xfId="31059" xr:uid="{5EF6D2A0-4F66-4136-B2E5-F66254180838}"/>
    <cellStyle name="highlightText 5" xfId="31060" xr:uid="{1FA3F587-2D7C-4985-B897-82714D657581}"/>
    <cellStyle name="highlightText 5 2" xfId="31061" xr:uid="{9A381C14-9DC9-4411-91D0-56A0E65D79EC}"/>
    <cellStyle name="highlightText 5_Annexe 6 IAS" xfId="31062" xr:uid="{5F00DCE7-72AC-4EE2-B749-B7A4E5FCE263}"/>
    <cellStyle name="highlightText 6" xfId="31063" xr:uid="{D69BFF57-BFC2-4828-9469-439A0AC96121}"/>
    <cellStyle name="highlightText 7" xfId="31064" xr:uid="{5761A053-2B27-4F06-BDB8-05516D6FE658}"/>
    <cellStyle name="highlightText 8" xfId="31065" xr:uid="{47769387-5A38-412C-8DAD-E063A50E4AF8}"/>
    <cellStyle name="highlightText 9" xfId="31066" xr:uid="{811DD4B6-C103-4E99-9F76-1D7E6C59058C}"/>
    <cellStyle name="highlightText_Annexe 6 IAS" xfId="31067" xr:uid="{0BA41F41-8EB3-42C2-8718-56EFB508BC66}"/>
    <cellStyle name="HistoricData" xfId="31068" xr:uid="{F562CAF8-7804-4EAE-AB03-7A8A99DB88C2}"/>
    <cellStyle name="HistoricData 2" xfId="31069" xr:uid="{48123FA2-AEBA-46F7-A7FF-5F16ABBECBE5}"/>
    <cellStyle name="HistoricData_Annexe 6 IAS" xfId="31070" xr:uid="{DDC5AEAD-F79C-400E-8CA1-EC777C99A96A}"/>
    <cellStyle name="Horizontal" xfId="9323" xr:uid="{00000000-0005-0000-0000-0000C8240000}"/>
    <cellStyle name="Horizontal 2" xfId="9324" xr:uid="{00000000-0005-0000-0000-0000C9240000}"/>
    <cellStyle name="Horizontal 3" xfId="9325" xr:uid="{00000000-0005-0000-0000-0000CA240000}"/>
    <cellStyle name="hotlinks" xfId="31071" xr:uid="{A13C17D0-26D3-4EF2-865E-C95E42726F15}"/>
    <cellStyle name="hotlinks 2" xfId="31072" xr:uid="{CB6E33CB-BF90-43D5-93D8-397BBDEA7EBC}"/>
    <cellStyle name="hotlinks_Annexe 6 IAS" xfId="31073" xr:uid="{9B085AE6-1EAB-4010-B3F5-67867CA1E8A5}"/>
    <cellStyle name="Hyperlink" xfId="15" builtinId="8"/>
    <cellStyle name="Hyperlink 2" xfId="9326" xr:uid="{00000000-0005-0000-0000-0000CC240000}"/>
    <cellStyle name="Hyperlink 2 2" xfId="9327" xr:uid="{00000000-0005-0000-0000-0000CD240000}"/>
    <cellStyle name="Hyperlink 2 3" xfId="9328" xr:uid="{00000000-0005-0000-0000-0000CE240000}"/>
    <cellStyle name="Hyperlink 3" xfId="37327" hidden="1" xr:uid="{2F4D1A82-BCFE-4088-B0F0-A2E57EAE3B7E}"/>
    <cellStyle name="Hyperlink 3" xfId="38258" hidden="1" xr:uid="{A82E99AA-08C7-4E84-B8D8-6F31417D14AD}"/>
    <cellStyle name="Hyperlink Parcurs" xfId="31074" xr:uid="{6BA26142-7F79-497D-BECA-12451FDDFE5B}"/>
    <cellStyle name="Hyperlink Parcurs 10" xfId="31075" xr:uid="{DDA751C6-C03F-4DCE-B982-458A52FB30B2}"/>
    <cellStyle name="Hyperlink Parcurs 11" xfId="31076" xr:uid="{85726FF1-C9D4-4EBA-9A2D-F1174C581785}"/>
    <cellStyle name="Hyperlink Parcurs 12" xfId="31077" xr:uid="{3E76DDD5-08A6-457E-89FF-2490FB75F0E0}"/>
    <cellStyle name="Hyperlink Parcurs 13" xfId="31078" xr:uid="{06D95991-9BEF-4698-AE7E-76E836DB852C}"/>
    <cellStyle name="Hyperlink Parcurs 14" xfId="31079" xr:uid="{F14586E8-7DD7-4F91-ADC4-0F13D11D40DC}"/>
    <cellStyle name="Hyperlink Parcurs 15" xfId="31080" xr:uid="{AC9014F9-EB0A-43AA-8A3A-3D71486E4C9F}"/>
    <cellStyle name="Hyperlink Parcurs 16" xfId="31081" xr:uid="{ED3CB40F-EAF6-4A28-A8DF-4B27E7CD3B04}"/>
    <cellStyle name="Hyperlink Parcurs 17" xfId="31082" xr:uid="{62E6D0E1-2D73-4542-A4C3-651A132C41E1}"/>
    <cellStyle name="Hyperlink Parcurs 2" xfId="31083" xr:uid="{E739CF28-11D6-4861-813C-063AEFFD62BD}"/>
    <cellStyle name="Hyperlink Parcurs 2 2" xfId="31084" xr:uid="{7BFDB97E-0934-4E5E-BE92-CDBBD01999FE}"/>
    <cellStyle name="Hyperlink Parcurs 2_Annexe 6 IAS" xfId="31085" xr:uid="{25D04CC4-CCCB-4BC2-98F2-EE3CD884BCE6}"/>
    <cellStyle name="Hyperlink Parcurs 3" xfId="31086" xr:uid="{B70B53FA-9260-44FE-A488-37D9EFCFD932}"/>
    <cellStyle name="Hyperlink Parcurs 3 2" xfId="31087" xr:uid="{4C19864E-C5FB-4171-989C-9D8B069027B5}"/>
    <cellStyle name="Hyperlink Parcurs 3_Annexe 6 IAS" xfId="31088" xr:uid="{44740A52-1E34-4378-890C-547C9EC129E1}"/>
    <cellStyle name="Hyperlink Parcurs 4" xfId="31089" xr:uid="{F63FB560-3E16-4DBD-9E11-6B30562891A6}"/>
    <cellStyle name="Hyperlink Parcurs 5" xfId="31090" xr:uid="{69B63A49-A10D-4AA7-BDFF-FEFA711DA4BD}"/>
    <cellStyle name="Hyperlink Parcurs 6" xfId="31091" xr:uid="{84D12B3D-DE76-456E-8BE2-1C449F8B30AD}"/>
    <cellStyle name="Hyperlink Parcurs 7" xfId="31092" xr:uid="{1E5CB038-7A84-4873-9CE7-872BEC6CBCA9}"/>
    <cellStyle name="Hyperlink Parcurs 8" xfId="31093" xr:uid="{142D9867-3751-461C-AA7E-F2A0034CA52D}"/>
    <cellStyle name="Hyperlink Parcurs 9" xfId="31094" xr:uid="{15642A66-7AD5-451B-951E-B6D070BF2F59}"/>
    <cellStyle name="Hyperlink Parcurs_~0950885" xfId="31095" xr:uid="{6E55B93E-0FA1-4BA7-AAF9-6150B66A5A8C}"/>
    <cellStyle name="Îáû÷íûé_23_1 " xfId="9329" xr:uid="{00000000-0005-0000-0000-0000CF240000}"/>
    <cellStyle name="Important" xfId="31096" xr:uid="{E83A47E0-7943-45FF-B147-6B0EE7E53501}"/>
    <cellStyle name="Important 10" xfId="31097" xr:uid="{02CD664C-0739-4827-97C1-29D778E1B3D7}"/>
    <cellStyle name="Important 11" xfId="31098" xr:uid="{DDB0B287-8D89-48CF-8D09-EFAA9C9982CB}"/>
    <cellStyle name="Important 12" xfId="31099" xr:uid="{94A9EF46-F53F-40A9-9A09-82D7D557D377}"/>
    <cellStyle name="Important 13" xfId="31100" xr:uid="{84B029E9-1B11-4BB5-8E6F-8EC8217510AA}"/>
    <cellStyle name="Important 14" xfId="31101" xr:uid="{3AA78039-10F9-4485-80B7-C5FB3C1A6B27}"/>
    <cellStyle name="Important 15" xfId="31102" xr:uid="{E83B8EFF-E5C2-4903-85A1-79876F9B2183}"/>
    <cellStyle name="Important 16" xfId="31103" xr:uid="{B736859A-D3F8-4723-AF77-71A3254E8BA7}"/>
    <cellStyle name="Important 17" xfId="31104" xr:uid="{8544E69E-1422-4024-BE2A-186D3578FA44}"/>
    <cellStyle name="Important 2" xfId="31105" xr:uid="{A144294E-39F4-4491-96A6-6AF051E43ABE}"/>
    <cellStyle name="Important 3" xfId="31106" xr:uid="{2F194056-D838-4435-A8D6-AC91AA7F61D4}"/>
    <cellStyle name="Important 4" xfId="31107" xr:uid="{023ACA5D-CA51-495B-84E2-AE938F0C8CBC}"/>
    <cellStyle name="Important 5" xfId="31108" xr:uid="{725DFB68-A466-44D5-BDA8-ACB3E5E82D57}"/>
    <cellStyle name="Important 6" xfId="31109" xr:uid="{05E45374-CFDF-41E2-AAE3-3F7CD8EBC2E9}"/>
    <cellStyle name="Important 7" xfId="31110" xr:uid="{FDCD0B0A-D3AC-4E76-8101-719A0887BCCC}"/>
    <cellStyle name="Important 8" xfId="31111" xr:uid="{0FC8F1F9-17B8-4171-A526-55D96352E392}"/>
    <cellStyle name="Important 9" xfId="31112" xr:uid="{A1D8B08C-37B2-42A7-8255-A57F63E8C31B}"/>
    <cellStyle name="Important_Annexe 6 IAS" xfId="31113" xr:uid="{D30CD694-5931-4C41-8EF2-995FCF6E1E5D}"/>
    <cellStyle name="Indefinido" xfId="31114" xr:uid="{7A2C146A-BD85-48EF-B41E-8E7CD2914D24}"/>
    <cellStyle name="Input - heading" xfId="31116" xr:uid="{3CAA1622-0498-41E5-B850-D74FC13A432C}"/>
    <cellStyle name="Input - heading 10" xfId="31117" xr:uid="{BD285D80-D7A9-4AE0-8F2A-6543735405CE}"/>
    <cellStyle name="Input - heading 11" xfId="31118" xr:uid="{84786167-5075-4068-8CCF-CBCDE7905F81}"/>
    <cellStyle name="Input - heading 12" xfId="31119" xr:uid="{6F9DFAF3-023F-4DB2-98C7-20D4B3FB887F}"/>
    <cellStyle name="Input - heading 13" xfId="31120" xr:uid="{E02622DA-78C2-4108-ADED-B67AB52C69B1}"/>
    <cellStyle name="Input - heading 14" xfId="31121" xr:uid="{8A703313-32A6-4057-8F4B-CDD56EE7C3DE}"/>
    <cellStyle name="Input - heading 15" xfId="31122" xr:uid="{B10D8FDE-E13D-4F5A-B61E-11945F8B12A4}"/>
    <cellStyle name="Input - heading 16" xfId="31123" xr:uid="{284C008A-68DD-4285-A25E-A057CC1E0DCF}"/>
    <cellStyle name="Input - heading 17" xfId="31124" xr:uid="{1ACF7D28-38E7-4711-AAFF-9DE7ECF0F270}"/>
    <cellStyle name="Input - heading 2" xfId="31125" xr:uid="{A10BCA95-D40C-4C15-85F5-423665068A07}"/>
    <cellStyle name="Input - heading 2 2" xfId="31126" xr:uid="{1C81F943-6887-4654-83D8-B3850A2522AB}"/>
    <cellStyle name="Input - heading 3" xfId="31127" xr:uid="{AA7DF273-B0FC-4EB0-89F1-CDFA559BBFF4}"/>
    <cellStyle name="Input - heading 4" xfId="31128" xr:uid="{A9963F5A-E8A5-49B9-8B42-97342F87EA4B}"/>
    <cellStyle name="Input - heading 5" xfId="31129" xr:uid="{829AC85C-B8A5-4D70-AC46-602A0F401273}"/>
    <cellStyle name="Input - heading 6" xfId="31130" xr:uid="{04D8C9A6-3AA0-46EF-AF7C-FB5C8A8102E4}"/>
    <cellStyle name="Input - heading 7" xfId="31131" xr:uid="{B1A9C4FD-30C2-492C-96FB-AE0B232CEA06}"/>
    <cellStyle name="Input - heading 8" xfId="31132" xr:uid="{373E1571-319F-4F7D-B095-D8941C566DD8}"/>
    <cellStyle name="Input - heading 9" xfId="31133" xr:uid="{E29F8854-966D-41A4-BA1F-F0F9542C48ED}"/>
    <cellStyle name="Input - heading_Annexe 6 IAS" xfId="31134" xr:uid="{25986CE2-A98F-4F44-A1E8-9DD65CDD1BAF}"/>
    <cellStyle name="Input - numbers" xfId="31135" xr:uid="{CBF4F409-38D8-40D0-85D1-0F5471B5AB9B}"/>
    <cellStyle name="Input - numbers 10" xfId="31136" xr:uid="{3D5B6BCB-5263-4D88-B4B0-97A0A50B1365}"/>
    <cellStyle name="Input - numbers 11" xfId="31137" xr:uid="{8154C52C-CABD-4893-9839-A1D45590CD54}"/>
    <cellStyle name="Input - numbers 12" xfId="31138" xr:uid="{CD4A44EF-4290-4836-BA6B-07796B1442A3}"/>
    <cellStyle name="Input - numbers 13" xfId="31139" xr:uid="{D2463269-AAB2-4A47-B330-6061B068C96A}"/>
    <cellStyle name="Input - numbers 14" xfId="31140" xr:uid="{BDFC6148-E8E3-4106-A34E-9BA75064959A}"/>
    <cellStyle name="Input - numbers 15" xfId="31141" xr:uid="{4349A896-36A6-41E7-A400-3857C17F23D4}"/>
    <cellStyle name="Input - numbers 16" xfId="31142" xr:uid="{01A34E9D-B983-4E68-85EF-A71C74A37AC6}"/>
    <cellStyle name="Input - numbers 17" xfId="31143" xr:uid="{1F215306-72E0-43B9-8352-1DCABABEF247}"/>
    <cellStyle name="Input - numbers 2" xfId="31144" xr:uid="{20983D55-AE01-41D3-BF8F-ABC9A2A8E3FE}"/>
    <cellStyle name="Input - numbers 3" xfId="31145" xr:uid="{E989B3EA-5E08-4A8C-8BD6-4BEEE4773F91}"/>
    <cellStyle name="Input - numbers 4" xfId="31146" xr:uid="{5A5C0ABC-97D0-45E0-89E6-44415BB0D073}"/>
    <cellStyle name="Input - numbers 5" xfId="31147" xr:uid="{3967C619-5242-4EEB-8227-7D2EC0CE937B}"/>
    <cellStyle name="Input - numbers 6" xfId="31148" xr:uid="{D4982097-E34D-44E0-83F0-6C025696D1CB}"/>
    <cellStyle name="Input - numbers 7" xfId="31149" xr:uid="{89D713D8-28F9-458C-B908-0F4E0BE1DC0E}"/>
    <cellStyle name="Input - numbers 8" xfId="31150" xr:uid="{442314B2-D2A4-4C63-953C-BC52DF72A544}"/>
    <cellStyle name="Input - numbers 9" xfId="31151" xr:uid="{8C79342A-BE18-4CB4-86DC-5C3C217A54FE}"/>
    <cellStyle name="Input - numbers_Annexe 6 IAS" xfId="31152" xr:uid="{56697115-2CFB-4111-94F4-0AA7038106D5}"/>
    <cellStyle name="Input (£m)" xfId="31153" xr:uid="{952E3FB2-A436-466E-BDC3-F4E297811A02}"/>
    <cellStyle name="Input (£m) 2" xfId="31154" xr:uid="{908F4AE2-0AC0-42CB-9B8B-90095B8B4963}"/>
    <cellStyle name="Input (£m) 2 2" xfId="31155" xr:uid="{DB28AE6C-89FC-4033-8D60-6A289A8C10C0}"/>
    <cellStyle name="Input (£m) 2 2 2" xfId="31156" xr:uid="{87E71AB3-A1AF-4B35-8F56-462CD6B6B172}"/>
    <cellStyle name="Input (£m) 2 3" xfId="31157" xr:uid="{0E869590-598D-47B0-9B9D-B749DC9763AD}"/>
    <cellStyle name="Input (£m) 3" xfId="31158" xr:uid="{181C07A3-DEEF-4DA8-90AB-E2DB432E967A}"/>
    <cellStyle name="Input (£m) 3 2" xfId="31159" xr:uid="{D5C175F4-872C-4A18-9EF5-906427DBED41}"/>
    <cellStyle name="Input (£m) 4" xfId="31160" xr:uid="{DF09BB6D-42D7-46E1-967D-063B3390E27B}"/>
    <cellStyle name="Input (£m)_Cadrage conso" xfId="31161" xr:uid="{6081466D-4616-4DEB-8EE3-531048EC57F3}"/>
    <cellStyle name="Input [yellow]" xfId="31162" xr:uid="{E95392AA-AF1D-4911-B2CC-EC67116ADBF6}"/>
    <cellStyle name="Input [yellow] 10" xfId="31163" xr:uid="{04C07154-38E7-4064-BEA0-FEC062C44117}"/>
    <cellStyle name="Input [yellow] 11" xfId="31164" xr:uid="{C8A6E4FA-FEAA-4F5E-B185-DD2B0690267E}"/>
    <cellStyle name="Input [yellow] 12" xfId="31165" xr:uid="{F3C6E9F9-311A-4026-9494-28F695D29A90}"/>
    <cellStyle name="Input [yellow] 13" xfId="31166" xr:uid="{DD5DDACD-FAA2-4AC1-BFDA-F3648111065B}"/>
    <cellStyle name="Input [yellow] 14" xfId="31167" xr:uid="{C1807EF6-773F-4250-BD67-9A1D1E67735E}"/>
    <cellStyle name="Input [yellow] 15" xfId="31168" xr:uid="{D4728853-8103-4826-BEF7-36049C78170C}"/>
    <cellStyle name="Input [yellow] 16" xfId="31169" xr:uid="{91385F0B-12DA-4D85-9159-70688047509C}"/>
    <cellStyle name="Input [yellow] 17" xfId="31170" xr:uid="{FB534C0A-6170-4627-BE3D-ECE1D80E9C4C}"/>
    <cellStyle name="Input [yellow] 18" xfId="31171" xr:uid="{0DB5273A-520A-4929-80DC-3ED7F863CFF5}"/>
    <cellStyle name="Input [yellow] 19" xfId="31172" xr:uid="{44C0EE7C-ED41-426A-BAC0-B2DA5D2BDD05}"/>
    <cellStyle name="Input [yellow] 2" xfId="31173" xr:uid="{59C4200C-AAB5-456C-B985-84867AC7D39E}"/>
    <cellStyle name="Input [yellow] 2 2" xfId="31174" xr:uid="{40112ADE-B598-4662-B1A2-B7592C15023A}"/>
    <cellStyle name="Input [yellow] 2 3" xfId="31175" xr:uid="{2B95D41B-3E48-4C5A-AC8E-E48C94749465}"/>
    <cellStyle name="Input [yellow] 2 3 2" xfId="37635" xr:uid="{C5528992-8955-42E4-B0E6-22BD9959AAD9}"/>
    <cellStyle name="Input [yellow] 2 4" xfId="31176" xr:uid="{F0B59B74-DACC-4DC5-A181-A6E1CA0859E0}"/>
    <cellStyle name="Input [yellow] 2 4 2" xfId="37636" xr:uid="{713A6D84-7B7C-464B-B45A-42859B3AC348}"/>
    <cellStyle name="Input [yellow] 2 5" xfId="31177" xr:uid="{95F594F2-5736-433C-92D3-2C8873855F67}"/>
    <cellStyle name="Input [yellow] 2 5 2" xfId="37637" xr:uid="{A60203B3-4DD7-4852-BC76-CB2AB7654A3E}"/>
    <cellStyle name="Input [yellow] 2 6" xfId="31178" xr:uid="{D5DC3D31-F967-4748-932A-A89C40B6EED4}"/>
    <cellStyle name="Input [yellow] 2 6 2" xfId="37638" xr:uid="{8316172E-0215-466E-ABD3-3840F9555823}"/>
    <cellStyle name="Input [yellow] 2 7" xfId="37634" xr:uid="{9DF47C1D-ECF5-4535-80C6-6788EAEADDBF}"/>
    <cellStyle name="Input [yellow] 2_Annexe 6 IAS" xfId="31179" xr:uid="{69B658BD-5E02-4476-958A-0095FA545C05}"/>
    <cellStyle name="Input [yellow] 20" xfId="31180" xr:uid="{039C98C0-B88F-4F72-AA24-AC7A1889F9C1}"/>
    <cellStyle name="Input [yellow] 21" xfId="31181" xr:uid="{0BD4FD4E-3185-4955-A9E2-125F3366A733}"/>
    <cellStyle name="Input [yellow] 22" xfId="31182" xr:uid="{24523865-40DB-44D3-BE3E-14A0624C7417}"/>
    <cellStyle name="Input [yellow] 23" xfId="37633" xr:uid="{9A058346-BF56-41D7-8E3C-843BBE7F3D8E}"/>
    <cellStyle name="Input [yellow] 3" xfId="31183" xr:uid="{47E8069F-CE49-44C6-BFD5-8EF6F8652049}"/>
    <cellStyle name="Input [yellow] 3 2" xfId="31184" xr:uid="{2316196A-3109-4396-9895-4B505C024B4A}"/>
    <cellStyle name="Input [yellow] 3_Annexe 6 IAS" xfId="31185" xr:uid="{998B52CF-066A-4F9E-B9ED-F5B29D316A20}"/>
    <cellStyle name="Input [yellow] 4" xfId="31186" xr:uid="{CC2D3A19-F26F-432B-872B-2F3DF034FD14}"/>
    <cellStyle name="Input [yellow] 4 2" xfId="31187" xr:uid="{DD3E75F9-2489-4257-9941-9BD8E9DA5E71}"/>
    <cellStyle name="Input [yellow] 4_Annexe 6 IAS" xfId="31188" xr:uid="{F28FFF15-437E-444E-B9C9-5327A526C9EB}"/>
    <cellStyle name="Input [yellow] 5" xfId="31189" xr:uid="{E46DE135-AD78-47C4-90E0-6C41E46E8F58}"/>
    <cellStyle name="Input [yellow] 5 2" xfId="31190" xr:uid="{9CBDF872-B45A-443A-9AFB-873367BB9330}"/>
    <cellStyle name="Input [yellow] 5_Annexe 6 IAS" xfId="31191" xr:uid="{EC991C92-77D8-4CF7-88C9-2BD295D94F60}"/>
    <cellStyle name="Input [yellow] 6" xfId="31192" xr:uid="{DA27BDF4-881E-48E6-9073-5D7A3B1A525E}"/>
    <cellStyle name="Input [yellow] 6 2" xfId="31193" xr:uid="{1E6F88AB-5221-45B2-8CA9-0A2490A9BEC2}"/>
    <cellStyle name="Input [yellow] 6_Annexe 6 IAS" xfId="31194" xr:uid="{174FD9BA-71A2-49DC-8F1A-517327AC1B06}"/>
    <cellStyle name="Input [yellow] 7" xfId="31195" xr:uid="{54000CE7-F08D-43CF-80CD-4217C051BD9A}"/>
    <cellStyle name="Input [yellow] 7 2" xfId="31196" xr:uid="{CA67E6A8-5391-46FD-8DB6-B649978E73AB}"/>
    <cellStyle name="Input [yellow] 7_Annexe 6 IAS" xfId="31197" xr:uid="{C7300AF6-C15C-4760-A3F9-10875684BC07}"/>
    <cellStyle name="Input [yellow] 8" xfId="31198" xr:uid="{0BFFDB08-F949-439A-9E2B-0EBCE222124B}"/>
    <cellStyle name="Input [yellow] 9" xfId="31199" xr:uid="{C4D3530F-D6E5-4184-B859-AAE7273A6385}"/>
    <cellStyle name="Input [yellow]_Annexe 6 IAS" xfId="31200" xr:uid="{217AFD8F-8325-463C-ABAF-87C2652A874D}"/>
    <cellStyle name="Input 10" xfId="31201" xr:uid="{FCA88EE4-677A-45C6-AAB5-8F88F95A4705}"/>
    <cellStyle name="Input 10 2" xfId="31202" xr:uid="{61C6DBA7-7B26-4EF0-898D-24029626F12C}"/>
    <cellStyle name="Input 10 2 2" xfId="37640" xr:uid="{A4413F8A-19F3-42DA-960E-B12694710221}"/>
    <cellStyle name="Input 10 3" xfId="37639" xr:uid="{7FE746B4-471E-4401-80E2-3154256FFC55}"/>
    <cellStyle name="Input 10_Annexe 6 IAS" xfId="31203" xr:uid="{6ACFBFEA-6A59-4FCB-8DDE-5A76A76EACC1}"/>
    <cellStyle name="Input 11" xfId="31204" xr:uid="{F63DE34F-CE09-499B-9471-BA57385E34EC}"/>
    <cellStyle name="Input 11 2" xfId="31205" xr:uid="{26BFA51E-FB90-4C89-B888-3181AE691471}"/>
    <cellStyle name="Input 11 2 2" xfId="37642" xr:uid="{03115E5E-A295-4691-9376-09CACD725840}"/>
    <cellStyle name="Input 11 3" xfId="37641" xr:uid="{4ED83382-2379-4EBD-9B34-D055CD388C7D}"/>
    <cellStyle name="Input 11_Annexe 6 IAS" xfId="31206" xr:uid="{0F7AD5C6-926E-4D5E-A590-06AA34B15970}"/>
    <cellStyle name="Input 12" xfId="31207" xr:uid="{2C5B2D21-EAD4-40CB-92CB-B081EF3A7922}"/>
    <cellStyle name="Input 12 2" xfId="31208" xr:uid="{F424EF4A-AAA9-4BB0-9E33-434B05E9C887}"/>
    <cellStyle name="Input 12 2 2" xfId="37644" xr:uid="{F8C5C702-159C-4BE5-9208-2394C82C974F}"/>
    <cellStyle name="Input 12 3" xfId="37643" xr:uid="{3F1615AE-3C43-401D-89C0-47EA05A03947}"/>
    <cellStyle name="Input 12_Annexe 6 IAS" xfId="31209" xr:uid="{F262679A-8004-4109-94B5-E31AD695CD91}"/>
    <cellStyle name="Input 13" xfId="31210" xr:uid="{060D373C-ED97-411E-A7FD-44EA6F3A7D54}"/>
    <cellStyle name="Input 13 2" xfId="31211" xr:uid="{A1F7C19D-688C-4663-A659-1B17A8871D51}"/>
    <cellStyle name="Input 13 2 2" xfId="37646" xr:uid="{8DFDECBE-6C40-49AD-B2E8-9597F2996C92}"/>
    <cellStyle name="Input 13 3" xfId="37645" xr:uid="{C85AE4C8-DC8D-4EE4-AD72-66BFCF8D1ED0}"/>
    <cellStyle name="Input 13_Annexe 6 IAS" xfId="31212" xr:uid="{1AD2C84B-181C-487D-A1D1-AA1B5479066B}"/>
    <cellStyle name="Input 14" xfId="31213" xr:uid="{EEA9B62C-4780-4ADE-B0E7-2D5D2834F81D}"/>
    <cellStyle name="Input 15" xfId="31214" xr:uid="{242A4836-18B9-4250-908A-44D7023B93C2}"/>
    <cellStyle name="Input 16" xfId="31115" xr:uid="{3BD10B17-51A3-41DD-96B4-9CC41A340FF6}"/>
    <cellStyle name="Input 17" xfId="37632" xr:uid="{3217CFAC-5C4E-4AF5-B72E-694A590A618A}"/>
    <cellStyle name="Input 2" xfId="9330" xr:uid="{00000000-0005-0000-0000-0000D0240000}"/>
    <cellStyle name="Input 2 10" xfId="9331" xr:uid="{00000000-0005-0000-0000-0000D1240000}"/>
    <cellStyle name="Input 2 10 2" xfId="9332" xr:uid="{00000000-0005-0000-0000-0000D2240000}"/>
    <cellStyle name="Input 2 10 2 2" xfId="21293" xr:uid="{00000000-0005-0000-0000-0000D3240000}"/>
    <cellStyle name="Input 2 10 2 3" xfId="21504" xr:uid="{F10853C8-63B9-446A-B870-DA0D857AEFD4}"/>
    <cellStyle name="Input 2 10 3" xfId="9333" xr:uid="{00000000-0005-0000-0000-0000D4240000}"/>
    <cellStyle name="Input 2 10 3 2" xfId="21292" xr:uid="{00000000-0005-0000-0000-0000D5240000}"/>
    <cellStyle name="Input 2 10 3 3" xfId="21505" xr:uid="{7A40050D-6088-478B-80D1-435AEE8DBF03}"/>
    <cellStyle name="Input 2 10 4" xfId="9334" xr:uid="{00000000-0005-0000-0000-0000D6240000}"/>
    <cellStyle name="Input 2 10 4 2" xfId="21291" xr:uid="{00000000-0005-0000-0000-0000D7240000}"/>
    <cellStyle name="Input 2 10 4 3" xfId="21506" xr:uid="{B1A3982F-5405-4953-80D6-5E56B65BA4E3}"/>
    <cellStyle name="Input 2 10 5" xfId="9335" xr:uid="{00000000-0005-0000-0000-0000D8240000}"/>
    <cellStyle name="Input 2 10 5 2" xfId="21290" xr:uid="{00000000-0005-0000-0000-0000D9240000}"/>
    <cellStyle name="Input 2 10 5 3" xfId="21507" xr:uid="{C90EBB1D-2BB9-46D9-8D70-13F112AAF00F}"/>
    <cellStyle name="Input 2 11" xfId="9336" xr:uid="{00000000-0005-0000-0000-0000DA240000}"/>
    <cellStyle name="Input 2 11 2" xfId="9337" xr:uid="{00000000-0005-0000-0000-0000DB240000}"/>
    <cellStyle name="Input 2 11 2 2" xfId="21288" xr:uid="{00000000-0005-0000-0000-0000DC240000}"/>
    <cellStyle name="Input 2 11 2 3" xfId="21509" xr:uid="{42748F22-2BDC-4C5B-A397-FDDEA7AC909E}"/>
    <cellStyle name="Input 2 11 3" xfId="9338" xr:uid="{00000000-0005-0000-0000-0000DD240000}"/>
    <cellStyle name="Input 2 11 3 2" xfId="21287" xr:uid="{00000000-0005-0000-0000-0000DE240000}"/>
    <cellStyle name="Input 2 11 3 3" xfId="21510" xr:uid="{814FA1BA-CB9D-42C4-9010-745775C30161}"/>
    <cellStyle name="Input 2 11 4" xfId="9339" xr:uid="{00000000-0005-0000-0000-0000DF240000}"/>
    <cellStyle name="Input 2 11 4 2" xfId="21286" xr:uid="{00000000-0005-0000-0000-0000E0240000}"/>
    <cellStyle name="Input 2 11 4 3" xfId="21511" xr:uid="{984C6796-EE56-4833-804E-99A5A0BFD08A}"/>
    <cellStyle name="Input 2 11 5" xfId="9340" xr:uid="{00000000-0005-0000-0000-0000E1240000}"/>
    <cellStyle name="Input 2 11 5 2" xfId="21285" xr:uid="{00000000-0005-0000-0000-0000E2240000}"/>
    <cellStyle name="Input 2 11 5 3" xfId="21512" xr:uid="{C8ABD1C7-C703-44E2-AA06-C26FE0661D41}"/>
    <cellStyle name="Input 2 11 6" xfId="21289" xr:uid="{00000000-0005-0000-0000-0000E3240000}"/>
    <cellStyle name="Input 2 11 7" xfId="21508" xr:uid="{D8CCD676-48D6-45AF-B898-8E9002D3675D}"/>
    <cellStyle name="Input 2 12" xfId="9341" xr:uid="{00000000-0005-0000-0000-0000E4240000}"/>
    <cellStyle name="Input 2 12 2" xfId="9342" xr:uid="{00000000-0005-0000-0000-0000E5240000}"/>
    <cellStyle name="Input 2 12 2 2" xfId="21283" xr:uid="{00000000-0005-0000-0000-0000E6240000}"/>
    <cellStyle name="Input 2 12 2 3" xfId="21514" xr:uid="{6FDF7D71-7733-495F-8093-BC3ABFDBC64A}"/>
    <cellStyle name="Input 2 12 3" xfId="9343" xr:uid="{00000000-0005-0000-0000-0000E7240000}"/>
    <cellStyle name="Input 2 12 3 2" xfId="21282" xr:uid="{00000000-0005-0000-0000-0000E8240000}"/>
    <cellStyle name="Input 2 12 3 3" xfId="21515" xr:uid="{2E4F0A5A-61BE-4775-828F-7D72C167C1E9}"/>
    <cellStyle name="Input 2 12 4" xfId="9344" xr:uid="{00000000-0005-0000-0000-0000E9240000}"/>
    <cellStyle name="Input 2 12 4 2" xfId="21281" xr:uid="{00000000-0005-0000-0000-0000EA240000}"/>
    <cellStyle name="Input 2 12 4 3" xfId="21516" xr:uid="{111E3B51-AE26-4E11-95B2-6FEF6BC4047E}"/>
    <cellStyle name="Input 2 12 5" xfId="9345" xr:uid="{00000000-0005-0000-0000-0000EB240000}"/>
    <cellStyle name="Input 2 12 5 2" xfId="21280" xr:uid="{00000000-0005-0000-0000-0000EC240000}"/>
    <cellStyle name="Input 2 12 5 3" xfId="21517" xr:uid="{BF5EA2F7-2268-406B-B221-F8D324E096A2}"/>
    <cellStyle name="Input 2 12 6" xfId="21284" xr:uid="{00000000-0005-0000-0000-0000ED240000}"/>
    <cellStyle name="Input 2 12 7" xfId="21513" xr:uid="{D611C0BF-F3B4-42C6-ADE8-2BBC23AAF859}"/>
    <cellStyle name="Input 2 13" xfId="9346" xr:uid="{00000000-0005-0000-0000-0000EE240000}"/>
    <cellStyle name="Input 2 13 2" xfId="9347" xr:uid="{00000000-0005-0000-0000-0000EF240000}"/>
    <cellStyle name="Input 2 13 2 2" xfId="21278" xr:uid="{00000000-0005-0000-0000-0000F0240000}"/>
    <cellStyle name="Input 2 13 2 3" xfId="21519" xr:uid="{8B9BAD5E-D1CD-4B89-93CB-956D817F6DBF}"/>
    <cellStyle name="Input 2 13 3" xfId="9348" xr:uid="{00000000-0005-0000-0000-0000F1240000}"/>
    <cellStyle name="Input 2 13 3 2" xfId="21277" xr:uid="{00000000-0005-0000-0000-0000F2240000}"/>
    <cellStyle name="Input 2 13 3 3" xfId="21520" xr:uid="{E72D51C2-E88D-4071-9826-30A8AFB1B093}"/>
    <cellStyle name="Input 2 13 4" xfId="9349" xr:uid="{00000000-0005-0000-0000-0000F3240000}"/>
    <cellStyle name="Input 2 13 4 2" xfId="21276" xr:uid="{00000000-0005-0000-0000-0000F4240000}"/>
    <cellStyle name="Input 2 13 4 3" xfId="21521" xr:uid="{890A4317-D71E-4CBC-AC6B-FC4A3DDEEA31}"/>
    <cellStyle name="Input 2 13 5" xfId="21279" xr:uid="{00000000-0005-0000-0000-0000F5240000}"/>
    <cellStyle name="Input 2 13 6" xfId="21518" xr:uid="{941C3E74-2103-4E10-993E-627F767F3B9A}"/>
    <cellStyle name="Input 2 14" xfId="9350" xr:uid="{00000000-0005-0000-0000-0000F6240000}"/>
    <cellStyle name="Input 2 14 2" xfId="21275" xr:uid="{00000000-0005-0000-0000-0000F7240000}"/>
    <cellStyle name="Input 2 14 3" xfId="21522" xr:uid="{585C7D69-653F-449A-936F-C572AAFE5723}"/>
    <cellStyle name="Input 2 15" xfId="9351" xr:uid="{00000000-0005-0000-0000-0000F8240000}"/>
    <cellStyle name="Input 2 15 2" xfId="21274" xr:uid="{00000000-0005-0000-0000-0000F9240000}"/>
    <cellStyle name="Input 2 15 3" xfId="21523" xr:uid="{D3182945-ADC5-444D-89FD-B478456E7C70}"/>
    <cellStyle name="Input 2 16" xfId="9352" xr:uid="{00000000-0005-0000-0000-0000FA240000}"/>
    <cellStyle name="Input 2 16 2" xfId="21273" xr:uid="{00000000-0005-0000-0000-0000FB240000}"/>
    <cellStyle name="Input 2 16 3" xfId="21524" xr:uid="{EF665DD7-0D3B-437D-8A0C-999EA451F1BA}"/>
    <cellStyle name="Input 2 17" xfId="21294" xr:uid="{00000000-0005-0000-0000-0000FC240000}"/>
    <cellStyle name="Input 2 17 2" xfId="31215" xr:uid="{BF23780A-2E19-4BDE-8A3B-BC42A1D821E4}"/>
    <cellStyle name="Input 2 18" xfId="21503" xr:uid="{EC438C64-F06C-4DAE-BD2F-86507021A9D3}"/>
    <cellStyle name="Input 2 2" xfId="9353" xr:uid="{00000000-0005-0000-0000-0000FD240000}"/>
    <cellStyle name="Input 2 2 10" xfId="21272" xr:uid="{00000000-0005-0000-0000-0000FE240000}"/>
    <cellStyle name="Input 2 2 10 2" xfId="31216" xr:uid="{D21AC7DE-61CD-459D-8A74-EC0E387E5082}"/>
    <cellStyle name="Input 2 2 11" xfId="21525" xr:uid="{D5DF4638-D725-4F42-96B4-822A337E7D8D}"/>
    <cellStyle name="Input 2 2 2" xfId="9354" xr:uid="{00000000-0005-0000-0000-0000FF240000}"/>
    <cellStyle name="Input 2 2 2 2" xfId="9355" xr:uid="{00000000-0005-0000-0000-000000250000}"/>
    <cellStyle name="Input 2 2 2 2 2" xfId="21270" xr:uid="{00000000-0005-0000-0000-000001250000}"/>
    <cellStyle name="Input 2 2 2 2 3" xfId="21527" xr:uid="{2D6CCC54-E718-4CBF-A5C0-FB14F63A8754}"/>
    <cellStyle name="Input 2 2 2 3" xfId="9356" xr:uid="{00000000-0005-0000-0000-000002250000}"/>
    <cellStyle name="Input 2 2 2 3 2" xfId="21269" xr:uid="{00000000-0005-0000-0000-000003250000}"/>
    <cellStyle name="Input 2 2 2 3 3" xfId="21528" xr:uid="{628AED8A-A8CD-4D00-960A-1B8E4406DA3F}"/>
    <cellStyle name="Input 2 2 2 4" xfId="9357" xr:uid="{00000000-0005-0000-0000-000004250000}"/>
    <cellStyle name="Input 2 2 2 4 2" xfId="21268" xr:uid="{00000000-0005-0000-0000-000005250000}"/>
    <cellStyle name="Input 2 2 2 4 3" xfId="21529" xr:uid="{D2C57CED-1579-46CB-A330-AC8FE5A9E9CB}"/>
    <cellStyle name="Input 2 2 2 5" xfId="21271" xr:uid="{00000000-0005-0000-0000-000006250000}"/>
    <cellStyle name="Input 2 2 2 5 2" xfId="31217" xr:uid="{40453A6A-22CF-4A32-8C6F-E44134BC4696}"/>
    <cellStyle name="Input 2 2 2 6" xfId="21526" xr:uid="{8E10E22D-06BB-4558-9741-2E284DE38BC2}"/>
    <cellStyle name="Input 2 2 3" xfId="9358" xr:uid="{00000000-0005-0000-0000-000007250000}"/>
    <cellStyle name="Input 2 2 3 2" xfId="9359" xr:uid="{00000000-0005-0000-0000-000008250000}"/>
    <cellStyle name="Input 2 2 3 2 2" xfId="21266" xr:uid="{00000000-0005-0000-0000-000009250000}"/>
    <cellStyle name="Input 2 2 3 2 3" xfId="21531" xr:uid="{13D2B706-3EE1-4914-AC4E-389CFFB1EB52}"/>
    <cellStyle name="Input 2 2 3 3" xfId="9360" xr:uid="{00000000-0005-0000-0000-00000A250000}"/>
    <cellStyle name="Input 2 2 3 3 2" xfId="21265" xr:uid="{00000000-0005-0000-0000-00000B250000}"/>
    <cellStyle name="Input 2 2 3 3 3" xfId="21532" xr:uid="{EFC8B965-9B53-4BBC-9174-D6DC9905CF4D}"/>
    <cellStyle name="Input 2 2 3 4" xfId="9361" xr:uid="{00000000-0005-0000-0000-00000C250000}"/>
    <cellStyle name="Input 2 2 3 4 2" xfId="21264" xr:uid="{00000000-0005-0000-0000-00000D250000}"/>
    <cellStyle name="Input 2 2 3 4 3" xfId="21533" xr:uid="{388CDEA9-BB41-47F9-8E5E-57C2303B0A39}"/>
    <cellStyle name="Input 2 2 3 5" xfId="21267" xr:uid="{00000000-0005-0000-0000-00000E250000}"/>
    <cellStyle name="Input 2 2 3 6" xfId="21530" xr:uid="{789FC20C-9CBE-439A-8D68-1B0141A40CBD}"/>
    <cellStyle name="Input 2 2 4" xfId="9362" xr:uid="{00000000-0005-0000-0000-00000F250000}"/>
    <cellStyle name="Input 2 2 4 2" xfId="9363" xr:uid="{00000000-0005-0000-0000-000010250000}"/>
    <cellStyle name="Input 2 2 4 2 2" xfId="21262" xr:uid="{00000000-0005-0000-0000-000011250000}"/>
    <cellStyle name="Input 2 2 4 2 3" xfId="21535" xr:uid="{35182FF6-C0D7-4E2D-B33B-698F401CA909}"/>
    <cellStyle name="Input 2 2 4 3" xfId="9364" xr:uid="{00000000-0005-0000-0000-000012250000}"/>
    <cellStyle name="Input 2 2 4 3 2" xfId="21261" xr:uid="{00000000-0005-0000-0000-000013250000}"/>
    <cellStyle name="Input 2 2 4 3 3" xfId="21536" xr:uid="{66943B4A-9848-4D81-8A67-ED02616C5655}"/>
    <cellStyle name="Input 2 2 4 4" xfId="9365" xr:uid="{00000000-0005-0000-0000-000014250000}"/>
    <cellStyle name="Input 2 2 4 4 2" xfId="21260" xr:uid="{00000000-0005-0000-0000-000015250000}"/>
    <cellStyle name="Input 2 2 4 4 3" xfId="21537" xr:uid="{74FD8605-9C50-4165-8405-6AF1C85FE2D1}"/>
    <cellStyle name="Input 2 2 4 5" xfId="21263" xr:uid="{00000000-0005-0000-0000-000016250000}"/>
    <cellStyle name="Input 2 2 4 6" xfId="21534" xr:uid="{BB165DE6-62A9-4544-B091-266E6C4CC9CA}"/>
    <cellStyle name="Input 2 2 5" xfId="9366" xr:uid="{00000000-0005-0000-0000-000017250000}"/>
    <cellStyle name="Input 2 2 5 2" xfId="9367" xr:uid="{00000000-0005-0000-0000-000018250000}"/>
    <cellStyle name="Input 2 2 5 2 2" xfId="21258" xr:uid="{00000000-0005-0000-0000-000019250000}"/>
    <cellStyle name="Input 2 2 5 2 3" xfId="21539" xr:uid="{24991CC4-922C-454D-9B07-ACC3A5A1E697}"/>
    <cellStyle name="Input 2 2 5 3" xfId="9368" xr:uid="{00000000-0005-0000-0000-00001A250000}"/>
    <cellStyle name="Input 2 2 5 3 2" xfId="21257" xr:uid="{00000000-0005-0000-0000-00001B250000}"/>
    <cellStyle name="Input 2 2 5 3 3" xfId="21540" xr:uid="{CB22887B-F5E5-49F5-83DF-2F3158E97EAC}"/>
    <cellStyle name="Input 2 2 5 4" xfId="9369" xr:uid="{00000000-0005-0000-0000-00001C250000}"/>
    <cellStyle name="Input 2 2 5 4 2" xfId="21256" xr:uid="{00000000-0005-0000-0000-00001D250000}"/>
    <cellStyle name="Input 2 2 5 4 3" xfId="21541" xr:uid="{19A5767A-C4F1-45C0-A6EE-D408AEB781A9}"/>
    <cellStyle name="Input 2 2 5 5" xfId="21259" xr:uid="{00000000-0005-0000-0000-00001E250000}"/>
    <cellStyle name="Input 2 2 5 6" xfId="21538" xr:uid="{5FFAEA73-4D24-4C86-B29F-A02FE8F5DD28}"/>
    <cellStyle name="Input 2 2 6" xfId="9370" xr:uid="{00000000-0005-0000-0000-00001F250000}"/>
    <cellStyle name="Input 2 2 6 2" xfId="21255" xr:uid="{00000000-0005-0000-0000-000020250000}"/>
    <cellStyle name="Input 2 2 6 3" xfId="21542" xr:uid="{36ABB358-638A-43D5-9D71-FF2DB18F85F6}"/>
    <cellStyle name="Input 2 2 7" xfId="9371" xr:uid="{00000000-0005-0000-0000-000021250000}"/>
    <cellStyle name="Input 2 2 7 2" xfId="21254" xr:uid="{00000000-0005-0000-0000-000022250000}"/>
    <cellStyle name="Input 2 2 7 3" xfId="21543" xr:uid="{4BFCB473-1A69-44B0-862F-C9F8820AC5A5}"/>
    <cellStyle name="Input 2 2 8" xfId="9372" xr:uid="{00000000-0005-0000-0000-000023250000}"/>
    <cellStyle name="Input 2 2 8 2" xfId="21253" xr:uid="{00000000-0005-0000-0000-000024250000}"/>
    <cellStyle name="Input 2 2 8 3" xfId="21544" xr:uid="{61B1FB92-348E-4823-A04C-67FD82888C53}"/>
    <cellStyle name="Input 2 2 9" xfId="9373" xr:uid="{00000000-0005-0000-0000-000025250000}"/>
    <cellStyle name="Input 2 2 9 2" xfId="21252" xr:uid="{00000000-0005-0000-0000-000026250000}"/>
    <cellStyle name="Input 2 2 9 3" xfId="21545" xr:uid="{54C7F714-B0F8-4A5E-8318-4BC556FFC87C}"/>
    <cellStyle name="Input 2 3" xfId="9374" xr:uid="{00000000-0005-0000-0000-000027250000}"/>
    <cellStyle name="Input 2 3 2" xfId="9375" xr:uid="{00000000-0005-0000-0000-000028250000}"/>
    <cellStyle name="Input 2 3 2 2" xfId="21251" xr:uid="{00000000-0005-0000-0000-000029250000}"/>
    <cellStyle name="Input 2 3 2 3" xfId="21546" xr:uid="{34030D07-5BF0-432C-9108-097E2C2B1DEF}"/>
    <cellStyle name="Input 2 3 3" xfId="9376" xr:uid="{00000000-0005-0000-0000-00002A250000}"/>
    <cellStyle name="Input 2 3 3 2" xfId="21250" xr:uid="{00000000-0005-0000-0000-00002B250000}"/>
    <cellStyle name="Input 2 3 3 3" xfId="21547" xr:uid="{3649A6BA-B7AC-4808-A2F7-D8FD275CEE56}"/>
    <cellStyle name="Input 2 3 4" xfId="9377" xr:uid="{00000000-0005-0000-0000-00002C250000}"/>
    <cellStyle name="Input 2 3 4 2" xfId="21249" xr:uid="{00000000-0005-0000-0000-00002D250000}"/>
    <cellStyle name="Input 2 3 4 3" xfId="21548" xr:uid="{080C7CA3-999D-44D7-85B9-6664D6129F72}"/>
    <cellStyle name="Input 2 3 5" xfId="9378" xr:uid="{00000000-0005-0000-0000-00002E250000}"/>
    <cellStyle name="Input 2 3 5 2" xfId="21248" xr:uid="{00000000-0005-0000-0000-00002F250000}"/>
    <cellStyle name="Input 2 3 5 3" xfId="21549" xr:uid="{E4921C82-D5CC-49DC-AD41-320356C94F3D}"/>
    <cellStyle name="Input 2 3 6" xfId="31218" xr:uid="{6E406651-07EC-4C2E-B2A8-A1D152CDEDC8}"/>
    <cellStyle name="Input 2 4" xfId="9379" xr:uid="{00000000-0005-0000-0000-000030250000}"/>
    <cellStyle name="Input 2 4 2" xfId="9380" xr:uid="{00000000-0005-0000-0000-000031250000}"/>
    <cellStyle name="Input 2 4 2 2" xfId="21247" xr:uid="{00000000-0005-0000-0000-000032250000}"/>
    <cellStyle name="Input 2 4 2 3" xfId="21550" xr:uid="{1279EB41-4415-4C06-A116-DA6992CB81B3}"/>
    <cellStyle name="Input 2 4 3" xfId="9381" xr:uid="{00000000-0005-0000-0000-000033250000}"/>
    <cellStyle name="Input 2 4 3 2" xfId="21246" xr:uid="{00000000-0005-0000-0000-000034250000}"/>
    <cellStyle name="Input 2 4 3 3" xfId="21551" xr:uid="{59FE349A-0B48-44B0-8093-A10BD229A9D3}"/>
    <cellStyle name="Input 2 4 4" xfId="9382" xr:uid="{00000000-0005-0000-0000-000035250000}"/>
    <cellStyle name="Input 2 4 4 2" xfId="21245" xr:uid="{00000000-0005-0000-0000-000036250000}"/>
    <cellStyle name="Input 2 4 4 3" xfId="21552" xr:uid="{70229516-FF74-4858-B026-617AAA7DB7EF}"/>
    <cellStyle name="Input 2 4 5" xfId="9383" xr:uid="{00000000-0005-0000-0000-000037250000}"/>
    <cellStyle name="Input 2 4 5 2" xfId="21244" xr:uid="{00000000-0005-0000-0000-000038250000}"/>
    <cellStyle name="Input 2 4 5 3" xfId="21553" xr:uid="{2D109345-6E95-4D4E-888F-78A4DB905966}"/>
    <cellStyle name="Input 2 4 6" xfId="31219" xr:uid="{7E34743B-EF63-4C8E-AB84-9853C5E9CCAD}"/>
    <cellStyle name="Input 2 5" xfId="9384" xr:uid="{00000000-0005-0000-0000-000039250000}"/>
    <cellStyle name="Input 2 5 2" xfId="9385" xr:uid="{00000000-0005-0000-0000-00003A250000}"/>
    <cellStyle name="Input 2 5 2 2" xfId="21243" xr:uid="{00000000-0005-0000-0000-00003B250000}"/>
    <cellStyle name="Input 2 5 2 3" xfId="21554" xr:uid="{B7E8A1F7-1969-4300-8F45-492A637C5560}"/>
    <cellStyle name="Input 2 5 3" xfId="9386" xr:uid="{00000000-0005-0000-0000-00003C250000}"/>
    <cellStyle name="Input 2 5 3 2" xfId="21242" xr:uid="{00000000-0005-0000-0000-00003D250000}"/>
    <cellStyle name="Input 2 5 3 3" xfId="21555" xr:uid="{BB099551-FB7E-4ABB-8441-134B853A3ADE}"/>
    <cellStyle name="Input 2 5 4" xfId="9387" xr:uid="{00000000-0005-0000-0000-00003E250000}"/>
    <cellStyle name="Input 2 5 4 2" xfId="21241" xr:uid="{00000000-0005-0000-0000-00003F250000}"/>
    <cellStyle name="Input 2 5 4 3" xfId="21556" xr:uid="{8F2F6CCC-43FD-446C-80BE-DFB583C738D0}"/>
    <cellStyle name="Input 2 5 5" xfId="9388" xr:uid="{00000000-0005-0000-0000-000040250000}"/>
    <cellStyle name="Input 2 5 5 2" xfId="21240" xr:uid="{00000000-0005-0000-0000-000041250000}"/>
    <cellStyle name="Input 2 5 5 3" xfId="21557" xr:uid="{0E93EFD4-2535-401D-AF26-D9FC962DF706}"/>
    <cellStyle name="Input 2 5 6" xfId="31220" xr:uid="{6BA57D58-3233-489E-9A95-90101141458F}"/>
    <cellStyle name="Input 2 6" xfId="9389" xr:uid="{00000000-0005-0000-0000-000042250000}"/>
    <cellStyle name="Input 2 6 2" xfId="9390" xr:uid="{00000000-0005-0000-0000-000043250000}"/>
    <cellStyle name="Input 2 6 2 2" xfId="21239" xr:uid="{00000000-0005-0000-0000-000044250000}"/>
    <cellStyle name="Input 2 6 2 3" xfId="21558" xr:uid="{A04EB5A7-6962-41C1-9A8A-F7F7516B72C8}"/>
    <cellStyle name="Input 2 6 3" xfId="9391" xr:uid="{00000000-0005-0000-0000-000045250000}"/>
    <cellStyle name="Input 2 6 3 2" xfId="21238" xr:uid="{00000000-0005-0000-0000-000046250000}"/>
    <cellStyle name="Input 2 6 3 3" xfId="21559" xr:uid="{0434AB74-D35B-457A-B8F7-93FEA34D8479}"/>
    <cellStyle name="Input 2 6 4" xfId="9392" xr:uid="{00000000-0005-0000-0000-000047250000}"/>
    <cellStyle name="Input 2 6 4 2" xfId="21237" xr:uid="{00000000-0005-0000-0000-000048250000}"/>
    <cellStyle name="Input 2 6 4 3" xfId="21560" xr:uid="{807E0B72-7BB4-4646-8233-DDEC81D08C93}"/>
    <cellStyle name="Input 2 6 5" xfId="9393" xr:uid="{00000000-0005-0000-0000-000049250000}"/>
    <cellStyle name="Input 2 6 5 2" xfId="21236" xr:uid="{00000000-0005-0000-0000-00004A250000}"/>
    <cellStyle name="Input 2 6 5 3" xfId="21561" xr:uid="{22D30DD5-9E1C-4291-A95A-FE8EF0587E47}"/>
    <cellStyle name="Input 2 7" xfId="9394" xr:uid="{00000000-0005-0000-0000-00004B250000}"/>
    <cellStyle name="Input 2 7 2" xfId="9395" xr:uid="{00000000-0005-0000-0000-00004C250000}"/>
    <cellStyle name="Input 2 7 2 2" xfId="21235" xr:uid="{00000000-0005-0000-0000-00004D250000}"/>
    <cellStyle name="Input 2 7 2 3" xfId="21562" xr:uid="{36EF6FE5-AD62-4085-AF92-E9F55467BA1F}"/>
    <cellStyle name="Input 2 7 3" xfId="9396" xr:uid="{00000000-0005-0000-0000-00004E250000}"/>
    <cellStyle name="Input 2 7 3 2" xfId="21234" xr:uid="{00000000-0005-0000-0000-00004F250000}"/>
    <cellStyle name="Input 2 7 3 3" xfId="21563" xr:uid="{640ADC76-238B-42A8-9EB5-0006B169DD45}"/>
    <cellStyle name="Input 2 7 4" xfId="9397" xr:uid="{00000000-0005-0000-0000-000050250000}"/>
    <cellStyle name="Input 2 7 4 2" xfId="21233" xr:uid="{00000000-0005-0000-0000-000051250000}"/>
    <cellStyle name="Input 2 7 4 3" xfId="21564" xr:uid="{93753718-3D07-4208-B678-D64374D680F9}"/>
    <cellStyle name="Input 2 7 5" xfId="9398" xr:uid="{00000000-0005-0000-0000-000052250000}"/>
    <cellStyle name="Input 2 7 5 2" xfId="21232" xr:uid="{00000000-0005-0000-0000-000053250000}"/>
    <cellStyle name="Input 2 7 5 3" xfId="21565" xr:uid="{74885279-10A7-4761-A824-51351DC3601E}"/>
    <cellStyle name="Input 2 8" xfId="9399" xr:uid="{00000000-0005-0000-0000-000054250000}"/>
    <cellStyle name="Input 2 8 2" xfId="9400" xr:uid="{00000000-0005-0000-0000-000055250000}"/>
    <cellStyle name="Input 2 8 2 2" xfId="21231" xr:uid="{00000000-0005-0000-0000-000056250000}"/>
    <cellStyle name="Input 2 8 2 3" xfId="21566" xr:uid="{BCECD3BF-05F6-4BC3-9DB0-1E933BD0D0A2}"/>
    <cellStyle name="Input 2 8 3" xfId="9401" xr:uid="{00000000-0005-0000-0000-000057250000}"/>
    <cellStyle name="Input 2 8 3 2" xfId="21230" xr:uid="{00000000-0005-0000-0000-000058250000}"/>
    <cellStyle name="Input 2 8 3 3" xfId="21567" xr:uid="{980124F1-694D-4168-8F64-7985FDB1126D}"/>
    <cellStyle name="Input 2 8 4" xfId="9402" xr:uid="{00000000-0005-0000-0000-000059250000}"/>
    <cellStyle name="Input 2 8 4 2" xfId="21229" xr:uid="{00000000-0005-0000-0000-00005A250000}"/>
    <cellStyle name="Input 2 8 4 3" xfId="21568" xr:uid="{F5277A5B-1AF1-461A-9D50-809E29B1307E}"/>
    <cellStyle name="Input 2 8 5" xfId="9403" xr:uid="{00000000-0005-0000-0000-00005B250000}"/>
    <cellStyle name="Input 2 8 5 2" xfId="21228" xr:uid="{00000000-0005-0000-0000-00005C250000}"/>
    <cellStyle name="Input 2 8 5 3" xfId="21569" xr:uid="{9929D6D5-19F4-426B-971D-C610E4C86F75}"/>
    <cellStyle name="Input 2 9" xfId="9404" xr:uid="{00000000-0005-0000-0000-00005D250000}"/>
    <cellStyle name="Input 2 9 2" xfId="9405" xr:uid="{00000000-0005-0000-0000-00005E250000}"/>
    <cellStyle name="Input 2 9 2 2" xfId="21227" xr:uid="{00000000-0005-0000-0000-00005F250000}"/>
    <cellStyle name="Input 2 9 2 3" xfId="21570" xr:uid="{AD12C39D-0245-4FC5-82EC-537608536CA1}"/>
    <cellStyle name="Input 2 9 3" xfId="9406" xr:uid="{00000000-0005-0000-0000-000060250000}"/>
    <cellStyle name="Input 2 9 3 2" xfId="21226" xr:uid="{00000000-0005-0000-0000-000061250000}"/>
    <cellStyle name="Input 2 9 3 3" xfId="21571" xr:uid="{E49B5CD7-EA7B-4B85-91BF-5708F137E6B9}"/>
    <cellStyle name="Input 2 9 4" xfId="9407" xr:uid="{00000000-0005-0000-0000-000062250000}"/>
    <cellStyle name="Input 2 9 4 2" xfId="21225" xr:uid="{00000000-0005-0000-0000-000063250000}"/>
    <cellStyle name="Input 2 9 4 3" xfId="21572" xr:uid="{03C38A5C-4781-498C-ADB4-3A7851093220}"/>
    <cellStyle name="Input 2 9 5" xfId="9408" xr:uid="{00000000-0005-0000-0000-000064250000}"/>
    <cellStyle name="Input 2 9 5 2" xfId="21224" xr:uid="{00000000-0005-0000-0000-000065250000}"/>
    <cellStyle name="Input 2 9 5 3" xfId="21573" xr:uid="{D8FAB0FA-21C3-4748-A15B-4E70C694B6D2}"/>
    <cellStyle name="Input 2_Cadrage conso" xfId="31221" xr:uid="{698A6FC4-A16C-4F25-9A26-67F047674AD7}"/>
    <cellStyle name="Input 3" xfId="9409" xr:uid="{00000000-0005-0000-0000-000066250000}"/>
    <cellStyle name="Input 3 2" xfId="9410" xr:uid="{00000000-0005-0000-0000-000067250000}"/>
    <cellStyle name="Input 3 2 2" xfId="21222" xr:uid="{00000000-0005-0000-0000-000068250000}"/>
    <cellStyle name="Input 3 2 2 2" xfId="31224" xr:uid="{4F0F4C82-A8E0-4D37-9482-58413585806B}"/>
    <cellStyle name="Input 3 2 3" xfId="31223" xr:uid="{BB6EB927-588A-458A-9285-0A89B5575E4D}"/>
    <cellStyle name="Input 3 2 4" xfId="21575" xr:uid="{99548F3D-CF88-4308-AB47-68C3E6C24A7C}"/>
    <cellStyle name="Input 3 3" xfId="9411" xr:uid="{00000000-0005-0000-0000-000069250000}"/>
    <cellStyle name="Input 3 3 2" xfId="21221" xr:uid="{00000000-0005-0000-0000-00006A250000}"/>
    <cellStyle name="Input 3 3 2 2" xfId="31225" xr:uid="{CA556751-4A0B-4D3F-BE0E-AA5AABF4CC05}"/>
    <cellStyle name="Input 3 3 3" xfId="21576" xr:uid="{FA54BA51-4363-4787-B804-B29B19907E2C}"/>
    <cellStyle name="Input 3 4" xfId="21223" xr:uid="{00000000-0005-0000-0000-00006B250000}"/>
    <cellStyle name="Input 3 4 2" xfId="31226" xr:uid="{E8DB5089-D6FA-4D7C-B5A2-135D4753992D}"/>
    <cellStyle name="Input 3 5" xfId="31227" xr:uid="{6ED2D104-18AF-4345-A0BF-E8607CFC2F04}"/>
    <cellStyle name="Input 3 6" xfId="31222" xr:uid="{6E8849CF-A942-4521-B63E-7C10F4D310C9}"/>
    <cellStyle name="Input 3 7" xfId="21574" xr:uid="{455F849F-B3F8-43D3-AB95-50123CB4AA98}"/>
    <cellStyle name="Input 3_Cadrage conso" xfId="31228" xr:uid="{44708F0D-0186-4949-9D17-E1918E2E9CF8}"/>
    <cellStyle name="Input 4" xfId="9412" xr:uid="{00000000-0005-0000-0000-00006C250000}"/>
    <cellStyle name="Input 4 2" xfId="9413" xr:uid="{00000000-0005-0000-0000-00006D250000}"/>
    <cellStyle name="Input 4 2 2" xfId="21219" xr:uid="{00000000-0005-0000-0000-00006E250000}"/>
    <cellStyle name="Input 4 2 2 2" xfId="31231" xr:uid="{DA5D02F3-D29F-4187-A612-0726B3F34929}"/>
    <cellStyle name="Input 4 2 3" xfId="31230" xr:uid="{57766958-A9D5-4E0B-9F60-1BF0EBFE3921}"/>
    <cellStyle name="Input 4 2 4" xfId="21578" xr:uid="{E4D51883-89AC-4ECA-A6F1-FA34A5C6F800}"/>
    <cellStyle name="Input 4 3" xfId="9414" xr:uid="{00000000-0005-0000-0000-00006F250000}"/>
    <cellStyle name="Input 4 3 2" xfId="21218" xr:uid="{00000000-0005-0000-0000-000070250000}"/>
    <cellStyle name="Input 4 3 2 2" xfId="31232" xr:uid="{908A5D22-8C01-44A4-99B2-5838C00627C0}"/>
    <cellStyle name="Input 4 3 3" xfId="21579" xr:uid="{991B1751-AED5-4703-992A-CAF1A7DD1624}"/>
    <cellStyle name="Input 4 4" xfId="21220" xr:uid="{00000000-0005-0000-0000-000071250000}"/>
    <cellStyle name="Input 4 4 2" xfId="31233" xr:uid="{24ECEA9E-8DF5-468A-8767-DBB9082C94B1}"/>
    <cellStyle name="Input 4 5" xfId="31234" xr:uid="{428F01C0-27F8-4C24-8787-B34FB5BC3E11}"/>
    <cellStyle name="Input 4 6" xfId="31229" xr:uid="{DE124660-B789-4696-A63C-C847141FD078}"/>
    <cellStyle name="Input 4 7" xfId="21577" xr:uid="{8ED47657-A190-4530-A37F-DEF3A5212805}"/>
    <cellStyle name="Input 4_Cadrage conso" xfId="31235" xr:uid="{481F15F4-3A37-40A0-95BB-03A418A0B050}"/>
    <cellStyle name="Input 5" xfId="9415" xr:uid="{00000000-0005-0000-0000-000072250000}"/>
    <cellStyle name="Input 5 2" xfId="9416" xr:uid="{00000000-0005-0000-0000-000073250000}"/>
    <cellStyle name="Input 5 2 2" xfId="21216" xr:uid="{00000000-0005-0000-0000-000074250000}"/>
    <cellStyle name="Input 5 2 2 2" xfId="31237" xr:uid="{1A65200B-5C64-4685-AF13-282356DC3D8D}"/>
    <cellStyle name="Input 5 2 3" xfId="37648" xr:uid="{AEA69668-3E8F-4B28-BB00-3787F97DEA2B}"/>
    <cellStyle name="Input 5 2 4" xfId="21581" xr:uid="{55B5B211-AAC2-48D8-AB6D-588F82CEBA9C}"/>
    <cellStyle name="Input 5 3" xfId="9417" xr:uid="{00000000-0005-0000-0000-000075250000}"/>
    <cellStyle name="Input 5 3 2" xfId="21215" xr:uid="{00000000-0005-0000-0000-000076250000}"/>
    <cellStyle name="Input 5 3 2 2" xfId="31238" xr:uid="{74A195BB-738C-4A10-9EC3-594CA27CA229}"/>
    <cellStyle name="Input 5 3 3" xfId="21582" xr:uid="{3EC9E402-F328-41BE-B879-BCABDE8A021D}"/>
    <cellStyle name="Input 5 4" xfId="21217" xr:uid="{00000000-0005-0000-0000-000077250000}"/>
    <cellStyle name="Input 5 4 2" xfId="31239" xr:uid="{77F4D433-8C56-4505-8CDB-C8F562F360D2}"/>
    <cellStyle name="Input 5 5" xfId="31240" xr:uid="{89C81214-252E-4211-A58A-2A9EA5720410}"/>
    <cellStyle name="Input 5 6" xfId="31241" xr:uid="{A947A404-44ED-4EA9-A64F-35F8A237CA96}"/>
    <cellStyle name="Input 5 7" xfId="31236" xr:uid="{462B5EA1-7550-4C8A-8A88-99D37DB0E42D}"/>
    <cellStyle name="Input 5 8" xfId="37647" xr:uid="{F1D9DA04-1003-48EE-ACC4-D094D520543A}"/>
    <cellStyle name="Input 5 9" xfId="21580" xr:uid="{F717353F-7B10-402A-8806-4EF7AF6E7DCA}"/>
    <cellStyle name="Input 5_Annexe 6 IAS" xfId="31242" xr:uid="{196742F5-596E-485E-92D2-2D8D717C66C3}"/>
    <cellStyle name="Input 6" xfId="9418" xr:uid="{00000000-0005-0000-0000-000078250000}"/>
    <cellStyle name="Input 6 2" xfId="9419" xr:uid="{00000000-0005-0000-0000-000079250000}"/>
    <cellStyle name="Input 6 2 2" xfId="21213" xr:uid="{00000000-0005-0000-0000-00007A250000}"/>
    <cellStyle name="Input 6 2 2 2" xfId="31244" xr:uid="{0F34F0EC-6854-420F-AAC0-E7BE9FC168D7}"/>
    <cellStyle name="Input 6 2 3" xfId="37650" xr:uid="{FA233142-8E81-4409-9B2E-1FAA0570B629}"/>
    <cellStyle name="Input 6 2 4" xfId="21584" xr:uid="{072DC2C7-6850-4761-B5FE-CC1A90967930}"/>
    <cellStyle name="Input 6 3" xfId="9420" xr:uid="{00000000-0005-0000-0000-00007B250000}"/>
    <cellStyle name="Input 6 3 2" xfId="21212" xr:uid="{00000000-0005-0000-0000-00007C250000}"/>
    <cellStyle name="Input 6 3 3" xfId="21585" xr:uid="{1AC48718-03F4-418A-BE3C-B398132110BB}"/>
    <cellStyle name="Input 6 4" xfId="21214" xr:uid="{00000000-0005-0000-0000-00007D250000}"/>
    <cellStyle name="Input 6 4 2" xfId="31243" xr:uid="{38BAD181-2D2C-4252-98D5-3BDF8146C679}"/>
    <cellStyle name="Input 6 5" xfId="37649" xr:uid="{17606E9C-E16A-4BB7-A138-797FF04E03F2}"/>
    <cellStyle name="Input 6 6" xfId="21583" xr:uid="{7280FB48-D2AE-4449-B434-D1FE89288343}"/>
    <cellStyle name="Input 6_Annexe 6 IAS" xfId="31245" xr:uid="{674E134A-BFCE-4EFB-91EA-624F1965DADF}"/>
    <cellStyle name="Input 7" xfId="9421" xr:uid="{00000000-0005-0000-0000-00007E250000}"/>
    <cellStyle name="Input 7 2" xfId="21211" xr:uid="{00000000-0005-0000-0000-00007F250000}"/>
    <cellStyle name="Input 7 2 2" xfId="37652" xr:uid="{C4A805FE-C7A3-427A-A5DC-C553D517E8F4}"/>
    <cellStyle name="Input 7 2 3" xfId="31247" xr:uid="{3A24645B-AC1B-45FF-9331-DE4F3DEA7BCC}"/>
    <cellStyle name="Input 7 3" xfId="31246" xr:uid="{26D4B5C8-AA07-4973-92F2-38C71D317658}"/>
    <cellStyle name="Input 7 4" xfId="37651" xr:uid="{C747D8B1-3328-451F-8DDF-FA7F0C3A34E1}"/>
    <cellStyle name="Input 7 5" xfId="21586" xr:uid="{44C93D15-21AC-47E7-A720-764361C4FAD1}"/>
    <cellStyle name="Input 7_Annexe 6 IAS" xfId="31248" xr:uid="{F8B6B0D3-8AE3-4A41-B9CD-0430F78633D1}"/>
    <cellStyle name="Input 8" xfId="31249" xr:uid="{DC6F2F96-0E2B-40DF-AF28-454E3F0F8504}"/>
    <cellStyle name="Input 8 2" xfId="31250" xr:uid="{348145A1-5B38-4B8B-B5B9-37C6820BF052}"/>
    <cellStyle name="Input 8 2 2" xfId="37654" xr:uid="{8B84D725-F6BE-4664-A718-F4FFD1763A6F}"/>
    <cellStyle name="Input 8 3" xfId="37653" xr:uid="{589442DC-78CD-4965-B942-5785F2622254}"/>
    <cellStyle name="Input 8_Annexe 6 IAS" xfId="31251" xr:uid="{9A344BE3-A2AE-49E6-A7E0-B902623FC767}"/>
    <cellStyle name="Input 9" xfId="31252" xr:uid="{C412477A-23D7-499D-8B80-BE873E566803}"/>
    <cellStyle name="Input 9 2" xfId="31253" xr:uid="{1FD8C857-5C03-416E-BCEE-CF5A98E405BE}"/>
    <cellStyle name="Input 9 2 2" xfId="37656" xr:uid="{E4A0816D-BFE7-4342-B8FD-BABAEDA2B6CD}"/>
    <cellStyle name="Input 9 3" xfId="37655" xr:uid="{9236CCAC-FE79-4BF5-83B5-813EA2E270DC}"/>
    <cellStyle name="Input 9_Annexe 6 IAS" xfId="31254" xr:uid="{C1D30C94-AE4B-40D1-80A7-082F9CC3A151}"/>
    <cellStyle name="Input normal" xfId="31255" xr:uid="{384F8C53-41DB-4288-B9D1-73180CE1D73A}"/>
    <cellStyle name="Input normal 2" xfId="31256" xr:uid="{2B2BD6E3-20D0-4180-A0D7-EA9CFA58BAA1}"/>
    <cellStyle name="Input normal 2 2" xfId="31257" xr:uid="{8F856E8D-65EF-4E29-ADDE-A3492FCEFC02}"/>
    <cellStyle name="Input normal 3" xfId="31258" xr:uid="{1A5355B6-6E09-4BF2-AEBC-0AE6EC713AE0}"/>
    <cellStyle name="Input normal 3 2" xfId="31259" xr:uid="{9845747F-8C64-4944-9917-B942D7B11FB3}"/>
    <cellStyle name="Input normal 4" xfId="31260" xr:uid="{13655FFB-285D-4401-B21A-B8D3B331B357}"/>
    <cellStyle name="Input normal 5" xfId="31261" xr:uid="{5BDCFBCF-73E0-437F-BB11-B7AC5AE5FA9D}"/>
    <cellStyle name="Input normal 6" xfId="31262" xr:uid="{E97A8FED-79EC-4E75-9561-623D62FDF3F7}"/>
    <cellStyle name="Input number" xfId="31263" xr:uid="{708CF53A-B60E-42F6-839D-022A9BF2F992}"/>
    <cellStyle name="Input number (0.0)" xfId="31264" xr:uid="{463354DA-E8C2-4D3D-8D2D-7A9B5D59AB36}"/>
    <cellStyle name="Input number (0.0) 2" xfId="31265" xr:uid="{714F99DD-DEC1-440A-A04F-4E58AB36A29F}"/>
    <cellStyle name="Input number (0.0)_Cadrage conso" xfId="31266" xr:uid="{1D4BCD18-166A-4819-A106-8FBFF4F6DFAF}"/>
    <cellStyle name="Input number (0.00)" xfId="31267" xr:uid="{841564B5-04B4-4186-8889-A4D390EC4E8C}"/>
    <cellStyle name="Input number (0.00) 2" xfId="31268" xr:uid="{C5C8B93F-939F-49D4-8824-FE9998698578}"/>
    <cellStyle name="Input number (0.00)_Cadrage conso" xfId="31269" xr:uid="{912CC506-269B-4054-9800-EFA8BE17E10D}"/>
    <cellStyle name="Input number 10" xfId="31270" xr:uid="{31E47B48-8007-4BD1-91A2-1C11DF51D0D0}"/>
    <cellStyle name="Input number 11" xfId="31271" xr:uid="{8C163729-7E25-4BB0-B78F-B2E42F604CA3}"/>
    <cellStyle name="Input number 12" xfId="31272" xr:uid="{6C51BDFE-46BC-4FF0-9336-1B91F84A99B3}"/>
    <cellStyle name="Input number 13" xfId="31273" xr:uid="{4EE8B23C-DC7E-4DC9-99A5-4E5F7F91D841}"/>
    <cellStyle name="Input number 2" xfId="31274" xr:uid="{FF6E6878-D8F7-4AC0-AD75-12295F4529CE}"/>
    <cellStyle name="Input number 3" xfId="31275" xr:uid="{C9A557DB-2F18-4305-8C22-861A5A9306FA}"/>
    <cellStyle name="Input number 4" xfId="31276" xr:uid="{17A3B9CB-6A70-48BF-A82F-1C49B74C9B16}"/>
    <cellStyle name="Input number 5" xfId="31277" xr:uid="{9278AF79-FA58-4AFF-92C1-4A47D5D4E9E0}"/>
    <cellStyle name="Input number 6" xfId="31278" xr:uid="{5D43266D-9BE5-4FDC-8BAD-FB82B4EBC19F}"/>
    <cellStyle name="Input number 7" xfId="31279" xr:uid="{1E73132E-FEA3-403E-8AB9-B370C5AD7FA2}"/>
    <cellStyle name="Input number 8" xfId="31280" xr:uid="{B388E60D-80B5-4FDC-B32C-D02FE4ECB7B8}"/>
    <cellStyle name="Input number 9" xfId="31281" xr:uid="{3AE6B1F0-E17C-4B1A-9858-F159AB5E3705}"/>
    <cellStyle name="Input number_Annexe 6 IAS" xfId="31282" xr:uid="{8B3BF795-BBA8-42B2-9763-9697DCC61A41}"/>
    <cellStyle name="Input2" xfId="31283" xr:uid="{3B8E1900-6091-43B3-A6DC-21934CC9D91D}"/>
    <cellStyle name="Input2 10" xfId="31284" xr:uid="{E9D34151-8C24-4A4E-9EDD-7B9AD8C564FD}"/>
    <cellStyle name="Input2 11" xfId="31285" xr:uid="{AC484FF7-D295-44E2-B37C-95906FA6BAE9}"/>
    <cellStyle name="Input2 12" xfId="31286" xr:uid="{7558BF96-C765-45E1-A84E-C2E57BE3BF8F}"/>
    <cellStyle name="Input2 13" xfId="31287" xr:uid="{6BF4A2ED-083F-4B26-8C46-6299FF0D04F8}"/>
    <cellStyle name="Input2 14" xfId="31288" xr:uid="{7102F9B1-D8B8-40C8-A2C9-4FC93844AB35}"/>
    <cellStyle name="Input2 15" xfId="31289" xr:uid="{E2562782-5C67-4EB9-B055-7D56D611215A}"/>
    <cellStyle name="Input2 16" xfId="31290" xr:uid="{D6B6DBC9-E2A7-4E14-A120-644CF9385A0A}"/>
    <cellStyle name="Input2 17" xfId="31291" xr:uid="{62B59BFC-3571-4801-B10E-AB2905ABBE14}"/>
    <cellStyle name="Input2 18" xfId="37657" xr:uid="{6F55C1D7-7231-4630-A21D-BAFA3DB181B4}"/>
    <cellStyle name="Input2 2" xfId="31292" xr:uid="{B69B7640-1A93-4E58-8AA4-DFD35FF8EF41}"/>
    <cellStyle name="Input2 2 2" xfId="31293" xr:uid="{1D4F1199-B8BC-4DDD-8986-6F4BD5411F78}"/>
    <cellStyle name="Input2 2_Annexe 6 IAS" xfId="31294" xr:uid="{87BB6731-31FB-49DD-9468-A5B80C5A3987}"/>
    <cellStyle name="Input2 3" xfId="31295" xr:uid="{9C06F5F3-83DE-4A23-9295-CDEB15918338}"/>
    <cellStyle name="Input2 3 2" xfId="31296" xr:uid="{9227B008-4A84-4CC7-A135-1C7A579EF5AB}"/>
    <cellStyle name="Input2 3_Annexe 6 IAS" xfId="31297" xr:uid="{655C5626-5A82-4F0B-B376-B785B077CF8D}"/>
    <cellStyle name="Input2 4" xfId="31298" xr:uid="{A213B137-BE30-41FB-8BE3-ABD44305B8E0}"/>
    <cellStyle name="Input2 4 2" xfId="31299" xr:uid="{562E26E4-AD4D-4815-9D0A-EB64800D9AD9}"/>
    <cellStyle name="Input2 4_Annexe 6 IAS" xfId="31300" xr:uid="{6BD0FB0D-8D77-43AA-A9DE-0F938172AEA7}"/>
    <cellStyle name="Input2 5" xfId="31301" xr:uid="{64185116-8998-4EF3-9551-B9180AFF1ECD}"/>
    <cellStyle name="Input2 5 2" xfId="31302" xr:uid="{891A9710-6543-4AB1-BBAC-0FDC76EF9419}"/>
    <cellStyle name="Input2 5_Annexe 6 IAS" xfId="31303" xr:uid="{AC773F38-4360-481A-9126-5B824398C6CD}"/>
    <cellStyle name="Input2 6" xfId="31304" xr:uid="{4511AF43-5171-450E-8EFF-AD1D0FA8C24B}"/>
    <cellStyle name="Input2 7" xfId="31305" xr:uid="{1F23BBA5-36A2-4638-9541-D6AF9ACCA4E3}"/>
    <cellStyle name="Input2 8" xfId="31306" xr:uid="{89E31D7E-BFC7-47F3-B707-5116E46B29B7}"/>
    <cellStyle name="Input2 9" xfId="31307" xr:uid="{7C79644E-CD8F-4F2B-89D1-86BDCD44FC01}"/>
    <cellStyle name="Input2_Annexe 6 IAS" xfId="31308" xr:uid="{6C420389-BD09-4B43-BB16-8DE04B779A13}"/>
    <cellStyle name="InputBlueFont" xfId="31309" xr:uid="{F90825C7-FDE3-433E-8D26-BAE52C28E6BA}"/>
    <cellStyle name="InputBlueFont 2" xfId="31310" xr:uid="{782839A4-85BD-4D82-B32D-733C1B9F3974}"/>
    <cellStyle name="InputBlueFont_Annexe 6 IAS" xfId="31311" xr:uid="{11740F0A-0830-45FB-88CA-71EC747F16B1}"/>
    <cellStyle name="inputDate" xfId="31312" xr:uid="{533AA5C7-D422-48FF-93FF-A79C41E9EAFD}"/>
    <cellStyle name="inputDate 10" xfId="31313" xr:uid="{609496C4-DE52-4AD6-8C5C-A3AC72AD7DDA}"/>
    <cellStyle name="inputDate 11" xfId="37658" xr:uid="{336CBAA3-F314-42AF-99C4-E73810B826A9}"/>
    <cellStyle name="inputDate 2" xfId="31314" xr:uid="{FF0CD3A1-0AED-48D4-AB0D-E0F6C21D4E7A}"/>
    <cellStyle name="inputDate 2 2" xfId="31315" xr:uid="{FC590692-AB0A-48D1-99E3-D8F636F373B1}"/>
    <cellStyle name="inputDate 2 3" xfId="31316" xr:uid="{D9882CEB-BE08-43C9-A3C3-710ACA99A1CB}"/>
    <cellStyle name="inputDate 2 3 2" xfId="37660" xr:uid="{3A1783EC-E95F-4560-8F18-8C76CEBC87BE}"/>
    <cellStyle name="inputDate 2 4" xfId="31317" xr:uid="{66903751-9D65-49D2-B001-AD376E420185}"/>
    <cellStyle name="inputDate 2 4 2" xfId="37661" xr:uid="{EEE4AFA7-FFA7-4FC5-9590-EDBD98814F90}"/>
    <cellStyle name="inputDate 2 5" xfId="31318" xr:uid="{0B535394-19EE-4E1B-8763-3A7BB00F2426}"/>
    <cellStyle name="inputDate 2 5 2" xfId="37662" xr:uid="{1F21A3AE-44F1-4DB5-BF78-590D9CD4453D}"/>
    <cellStyle name="inputDate 2 6" xfId="31319" xr:uid="{E59499C6-46C9-46C0-9DF7-227DC3C4DA7F}"/>
    <cellStyle name="inputDate 2 6 2" xfId="37663" xr:uid="{BED6B250-AFE5-4A83-BCD5-DA024145E529}"/>
    <cellStyle name="inputDate 2 7" xfId="37659" xr:uid="{F694221F-1465-4B1F-A245-0852B3548FCC}"/>
    <cellStyle name="inputDate 2_Annexe 6 IAS" xfId="31320" xr:uid="{355D3E0D-A50D-460C-8C78-C88B2897A504}"/>
    <cellStyle name="inputDate 3" xfId="31321" xr:uid="{AB8E12A5-D93C-4A83-AB9C-1DBC500D9924}"/>
    <cellStyle name="inputDate 3 2" xfId="31322" xr:uid="{C21A3935-0D89-4A24-AB0B-76E2D8D02D59}"/>
    <cellStyle name="inputDate 3 3" xfId="31323" xr:uid="{94B69001-A77F-4749-B7FD-1BF3EFE0F2EA}"/>
    <cellStyle name="inputDate 3 3 2" xfId="37664" xr:uid="{591276D8-351B-4B9B-BDA3-06311F0E739D}"/>
    <cellStyle name="inputDate 3 4" xfId="31324" xr:uid="{D92A8429-640C-48C8-9B8D-CD2CC1E623C4}"/>
    <cellStyle name="inputDate 3 4 2" xfId="37665" xr:uid="{205FDC8D-8743-4B10-8CC2-93F92E4A6D87}"/>
    <cellStyle name="inputDate 3 5" xfId="31325" xr:uid="{C0A5DB7A-B182-40A3-8BD7-7DB9AB9DD566}"/>
    <cellStyle name="inputDate 3 5 2" xfId="37666" xr:uid="{F72D1E2F-A58F-47EF-8510-DC00EDB02B45}"/>
    <cellStyle name="inputDate 3 6" xfId="31326" xr:uid="{A9DBD268-0BEB-4E41-989A-34DE2C26ABAB}"/>
    <cellStyle name="inputDate 3 6 2" xfId="37667" xr:uid="{288A2A50-99C3-4B6C-A1AB-675C4B13C011}"/>
    <cellStyle name="inputDate 3_Annexe 6 IAS" xfId="31327" xr:uid="{D6076A6B-0499-48BC-8D28-6719A037952D}"/>
    <cellStyle name="inputDate 4" xfId="31328" xr:uid="{5D75349C-7B52-4232-A312-8E5A41EB90CF}"/>
    <cellStyle name="inputDate 5" xfId="31329" xr:uid="{BD177B69-C46A-4ABA-B84C-F274B8F39D9F}"/>
    <cellStyle name="inputDate 6" xfId="31330" xr:uid="{A2AD326B-9BDD-476E-972A-5A6C4E519FA8}"/>
    <cellStyle name="inputDate 7" xfId="31331" xr:uid="{80757467-07F8-4153-85F0-51FB10245D35}"/>
    <cellStyle name="inputDate 8" xfId="31332" xr:uid="{99C31E13-97AA-4870-A2C7-0C8399A164AD}"/>
    <cellStyle name="inputDate 9" xfId="31333" xr:uid="{101D3C83-AC55-4B96-8C44-BC7519522A14}"/>
    <cellStyle name="inputDate_Annexe 6 IAS" xfId="31334" xr:uid="{14904843-6D6F-4DE9-ADF5-A7E71D1240E0}"/>
    <cellStyle name="inputExposure" xfId="9422" xr:uid="{00000000-0005-0000-0000-000080250000}"/>
    <cellStyle name="inputExposure 10" xfId="31336" xr:uid="{2A166F7B-F58E-42CC-9C5B-6213F7667FC5}"/>
    <cellStyle name="inputExposure 11" xfId="31335" xr:uid="{0649DEF4-EAF4-4E8D-A299-3A481607DAF1}"/>
    <cellStyle name="inputExposure 12" xfId="37668" xr:uid="{FE4529D6-9896-46B4-AAB8-55A20AC2BACB}"/>
    <cellStyle name="inputExposure 13" xfId="21587" xr:uid="{96B4F0ED-C2E0-4977-8A33-393A79D15541}"/>
    <cellStyle name="inputExposure 2" xfId="21210" xr:uid="{00000000-0005-0000-0000-000081250000}"/>
    <cellStyle name="inputExposure 2 2" xfId="31338" xr:uid="{749F869C-AE25-408F-ABD5-91CBF7816FD1}"/>
    <cellStyle name="inputExposure 2 2 2" xfId="31339" xr:uid="{89618C2D-5A1A-490C-823A-A7627439A4E1}"/>
    <cellStyle name="inputExposure 2 2 3" xfId="31340" xr:uid="{C56BE105-1275-466A-90E4-5B023635F87A}"/>
    <cellStyle name="inputExposure 2 2 3 2" xfId="37670" xr:uid="{1C463BE1-63DA-42F8-A633-AD79E0B965C6}"/>
    <cellStyle name="inputExposure 2 2 4" xfId="31341" xr:uid="{E959B6DA-D74A-4133-8435-5D8A9B63C91F}"/>
    <cellStyle name="inputExposure 2 2 4 2" xfId="37671" xr:uid="{D33485E5-47E8-4809-BEFA-8C2C504D5622}"/>
    <cellStyle name="inputExposure 2 2 5" xfId="31342" xr:uid="{FCB8F805-1C4C-4F88-9A36-E4B796DE86D3}"/>
    <cellStyle name="inputExposure 2 2 5 2" xfId="37672" xr:uid="{5B87C938-0825-4641-B358-2E4C368FEBBA}"/>
    <cellStyle name="inputExposure 2 2 6" xfId="31343" xr:uid="{3D05BD64-E7A8-4BB9-BF00-23B76DB7E221}"/>
    <cellStyle name="inputExposure 2 2 6 2" xfId="37673" xr:uid="{BE1CCD17-9801-4FAA-9AE5-B396D5A2108F}"/>
    <cellStyle name="inputExposure 2 3" xfId="31344" xr:uid="{8941EFA0-A361-4734-8D6B-476E056A5D24}"/>
    <cellStyle name="inputExposure 2 3 2" xfId="37674" xr:uid="{BEE75691-2836-45B0-AF81-5DB753220A7F}"/>
    <cellStyle name="inputExposure 2 4" xfId="31345" xr:uid="{D970F1BC-4F20-4E6E-A36B-0E865872CB58}"/>
    <cellStyle name="inputExposure 2 4 2" xfId="37675" xr:uid="{F35F5AB3-5BA5-4622-A60F-3B7DBD5ECA0F}"/>
    <cellStyle name="inputExposure 2 5" xfId="31346" xr:uid="{FC91D94C-085A-461B-A800-896C2DE15EDB}"/>
    <cellStyle name="inputExposure 2 5 2" xfId="37676" xr:uid="{1C95FFBC-03AA-43C2-8506-8FC38C895345}"/>
    <cellStyle name="inputExposure 2 6" xfId="31347" xr:uid="{5767E0B3-51F2-49AE-9BD8-984018BC739F}"/>
    <cellStyle name="inputExposure 2 6 2" xfId="37677" xr:uid="{D15615D3-638C-4348-90E8-4EDD582BD964}"/>
    <cellStyle name="inputExposure 2 7" xfId="31348" xr:uid="{944736B5-45D0-48E0-992A-667E65362689}"/>
    <cellStyle name="inputExposure 2 7 2" xfId="37678" xr:uid="{D7FB1260-C4B4-45DF-B324-CA9DF7ABCA05}"/>
    <cellStyle name="inputExposure 2 8" xfId="37669" xr:uid="{88AFFFB5-B7C3-4C13-A85A-2EB4387E76A5}"/>
    <cellStyle name="inputExposure 2 9" xfId="31337" xr:uid="{7F2B13A0-F0F7-4BCA-94C0-F89925CC1F64}"/>
    <cellStyle name="inputExposure 2_Annexe 6 IAS" xfId="31349" xr:uid="{9D613E43-E6B8-416C-BB3E-C443F547F8EE}"/>
    <cellStyle name="inputExposure 3" xfId="31350" xr:uid="{375002CE-B2ED-43B5-8523-87FCAB180F1D}"/>
    <cellStyle name="inputExposure 3 2" xfId="31351" xr:uid="{57D47F6F-FE34-46DE-AB9D-746B9FA05D65}"/>
    <cellStyle name="inputExposure 3 3" xfId="31352" xr:uid="{CE3BD803-3859-40D8-922E-1E72E9161857}"/>
    <cellStyle name="inputExposure 3 3 2" xfId="37679" xr:uid="{17CDB279-F76F-4228-9156-5EE0628D37BE}"/>
    <cellStyle name="inputExposure 3 4" xfId="31353" xr:uid="{05A3C8B9-FF18-4D02-B384-3590C4C150B4}"/>
    <cellStyle name="inputExposure 3 4 2" xfId="37680" xr:uid="{F09644F5-E0A1-470E-A513-31DB80CF0E7D}"/>
    <cellStyle name="inputExposure 3 5" xfId="31354" xr:uid="{D354C7AE-E7E9-43BD-8F21-9E9195A020CC}"/>
    <cellStyle name="inputExposure 3 5 2" xfId="37681" xr:uid="{6B742F42-5604-4376-BA43-71C982768F9E}"/>
    <cellStyle name="inputExposure 3 6" xfId="31355" xr:uid="{5AB8F939-50C2-43F3-825A-0AEF9018F80A}"/>
    <cellStyle name="inputExposure 3 6 2" xfId="37682" xr:uid="{2B5F078A-808E-4B79-B8D5-07A1DD02A8DE}"/>
    <cellStyle name="inputExposure 3_Annexe 6 IAS" xfId="31356" xr:uid="{C250A0B0-D58C-4F64-AA04-194D6ACE9F17}"/>
    <cellStyle name="inputExposure 4" xfId="31357" xr:uid="{2947A435-8B38-49DA-8F2D-76332A16A3E3}"/>
    <cellStyle name="inputExposure 5" xfId="31358" xr:uid="{A7ED7716-4ED7-407B-922A-CBC03F755496}"/>
    <cellStyle name="inputExposure 6" xfId="31359" xr:uid="{78918B42-A7A1-48E2-88B2-EE873A2BC510}"/>
    <cellStyle name="inputExposure 7" xfId="31360" xr:uid="{E48E9E70-91C4-4C6A-8F8C-1BD2C978DD2D}"/>
    <cellStyle name="inputExposure 8" xfId="31361" xr:uid="{39FB9389-C63C-4A68-92F4-6E41B78F3F2E}"/>
    <cellStyle name="inputExposure 9" xfId="31362" xr:uid="{71BB7C68-1061-4B6F-9321-53D0EB6E0B13}"/>
    <cellStyle name="inputExposure_Annexe 6 IAS" xfId="31363" xr:uid="{06C81910-A325-4880-8872-A89C75F88626}"/>
    <cellStyle name="inputMaturity" xfId="31364" xr:uid="{95786207-9A02-45BB-A338-55818824C9E5}"/>
    <cellStyle name="inputMaturity 10" xfId="31365" xr:uid="{855B0603-EB41-452C-8D67-922F7B107A78}"/>
    <cellStyle name="inputMaturity 11" xfId="37683" xr:uid="{E13A8A7C-DBBC-4054-BAB4-DF1F368BD859}"/>
    <cellStyle name="inputMaturity 2" xfId="31366" xr:uid="{D14F277C-EA86-423D-9EBE-5F95F71A8633}"/>
    <cellStyle name="inputMaturity 2 2" xfId="31367" xr:uid="{650AEE11-6826-4B5C-8758-796BAC51B673}"/>
    <cellStyle name="inputMaturity 2 3" xfId="31368" xr:uid="{AD34DCB0-A930-4EA2-988F-FFD8BA6056D2}"/>
    <cellStyle name="inputMaturity 2 3 2" xfId="37685" xr:uid="{9FDC17B8-5D06-4F15-BBE8-4B45DE3493B7}"/>
    <cellStyle name="inputMaturity 2 4" xfId="31369" xr:uid="{E8FB6FE8-B98E-4253-837D-0C2BE7AC1A05}"/>
    <cellStyle name="inputMaturity 2 4 2" xfId="37686" xr:uid="{FA575DCF-D6EE-4D87-8E23-4BE703EF8478}"/>
    <cellStyle name="inputMaturity 2 5" xfId="31370" xr:uid="{E718D93A-7AD4-48B8-A737-15D1D1019A83}"/>
    <cellStyle name="inputMaturity 2 5 2" xfId="37687" xr:uid="{DA805053-62AA-428C-BA7E-C8A403071C71}"/>
    <cellStyle name="inputMaturity 2 6" xfId="31371" xr:uid="{C77F0972-6395-4FC9-B06D-6CC4A2EBB611}"/>
    <cellStyle name="inputMaturity 2 6 2" xfId="37688" xr:uid="{08D65678-1C12-491B-9EA9-8CB4AF1F9A4D}"/>
    <cellStyle name="inputMaturity 2 7" xfId="37684" xr:uid="{426DCEED-5437-409E-AAD0-31EDC9BC3B6F}"/>
    <cellStyle name="inputMaturity 2_Annexe 6 IAS" xfId="31372" xr:uid="{9FA8C2AC-053F-426B-BA69-56EC5001F693}"/>
    <cellStyle name="inputMaturity 3" xfId="31373" xr:uid="{E6F08B65-B906-43E3-BF8E-145772E9E41B}"/>
    <cellStyle name="inputMaturity 3 2" xfId="31374" xr:uid="{E6B7D00F-EEEB-447B-9FC0-FF5AC3514BAF}"/>
    <cellStyle name="inputMaturity 3 3" xfId="31375" xr:uid="{44F3E9B6-D773-4A3C-BD26-0A57AB3F16BD}"/>
    <cellStyle name="inputMaturity 3 3 2" xfId="37689" xr:uid="{2B8760BC-69DA-4292-A64C-2078093B9C6F}"/>
    <cellStyle name="inputMaturity 3 4" xfId="31376" xr:uid="{A221F013-2D49-46CA-9F84-ABCC9E1DDEDA}"/>
    <cellStyle name="inputMaturity 3 4 2" xfId="37690" xr:uid="{683ACE51-706E-47CB-84F9-DDA664E1685A}"/>
    <cellStyle name="inputMaturity 3 5" xfId="31377" xr:uid="{12F3EBD4-0AFD-462F-88BF-89E85C906122}"/>
    <cellStyle name="inputMaturity 3 5 2" xfId="37691" xr:uid="{23310E55-2C41-4DAF-B803-C1E37F71ED91}"/>
    <cellStyle name="inputMaturity 3 6" xfId="31378" xr:uid="{8202CE16-DE90-452E-95F3-60B28343BFC4}"/>
    <cellStyle name="inputMaturity 3 6 2" xfId="37692" xr:uid="{1D87FE7B-AA74-4927-B38B-48A7C6084705}"/>
    <cellStyle name="inputMaturity 3_Annexe 6 IAS" xfId="31379" xr:uid="{1612FD45-C574-407E-8D76-242F2A946A83}"/>
    <cellStyle name="inputMaturity 4" xfId="31380" xr:uid="{E95FF40B-BA35-4433-B112-B35A74BC346E}"/>
    <cellStyle name="inputMaturity 5" xfId="31381" xr:uid="{F75BC0D1-04A3-4D95-9135-9D34D10A8966}"/>
    <cellStyle name="inputMaturity 6" xfId="31382" xr:uid="{8DB1C07E-C556-4308-A323-CC6DBF9593A7}"/>
    <cellStyle name="inputMaturity 7" xfId="31383" xr:uid="{150B6264-2B87-424C-9E77-08BFFC7FE4A2}"/>
    <cellStyle name="inputMaturity 8" xfId="31384" xr:uid="{61F333B1-9A10-4AC8-9335-E4823FDBD0BF}"/>
    <cellStyle name="inputMaturity 9" xfId="31385" xr:uid="{C31BF681-569B-4A0C-8599-D9760F577DA2}"/>
    <cellStyle name="inputMaturity_Annexe 6 IAS" xfId="31386" xr:uid="{18967292-9771-498C-8B7A-43DF79F11AA8}"/>
    <cellStyle name="inputParameterE" xfId="31387" xr:uid="{49DF9594-EA12-405F-BCA1-8AD47286C877}"/>
    <cellStyle name="inputParameterE 10" xfId="31388" xr:uid="{8F604ED2-B57E-4B4A-8956-FEA80A63A6EB}"/>
    <cellStyle name="inputParameterE 11" xfId="31389" xr:uid="{5431EDB5-F40D-4A8B-8276-A4512F1D2C16}"/>
    <cellStyle name="inputParameterE 12" xfId="31390" xr:uid="{D4F4ECB1-1E45-4BB1-AD0C-C0275D7028B9}"/>
    <cellStyle name="inputParameterE 13" xfId="31391" xr:uid="{E1465FED-80C8-4708-9E9E-07B2FFF77C59}"/>
    <cellStyle name="inputParameterE 14" xfId="31392" xr:uid="{E9B189C9-B126-4F89-A995-4282A2CF68E2}"/>
    <cellStyle name="inputParameterE 15" xfId="31393" xr:uid="{5CAF749A-3C63-4B94-9B5E-923AA336CDE2}"/>
    <cellStyle name="inputParameterE 16" xfId="31394" xr:uid="{C6733990-88AA-41E3-B596-A01A5B6C0B4F}"/>
    <cellStyle name="inputParameterE 17" xfId="31395" xr:uid="{92C3FA08-1D47-4D5B-91A9-C58C9336DCC8}"/>
    <cellStyle name="inputParameterE 18" xfId="31396" xr:uid="{4F8ACCAE-0741-401B-B13F-B0A08E9CAB8F}"/>
    <cellStyle name="inputParameterE 19" xfId="31397" xr:uid="{9AB472E9-F649-4FA7-B665-AA9205AFA9AA}"/>
    <cellStyle name="inputParameterE 2" xfId="31398" xr:uid="{F600A57F-A16D-4C33-9948-541A2DD61A8C}"/>
    <cellStyle name="inputParameterE 2 2" xfId="31399" xr:uid="{F22A013A-5330-436D-BEEC-0B4197ABA2F5}"/>
    <cellStyle name="inputParameterE 2_Annexe 6 IAS" xfId="31400" xr:uid="{49E9C76C-9B38-4AE0-A17F-FD068BFA3DBE}"/>
    <cellStyle name="inputParameterE 20" xfId="31401" xr:uid="{FBB171BE-E6C0-4AD0-B8C5-9F9D222858AB}"/>
    <cellStyle name="inputParameterE 21" xfId="31402" xr:uid="{17323D86-6D07-49D2-87B4-30035743A079}"/>
    <cellStyle name="inputParameterE 22" xfId="31403" xr:uid="{B92D4559-412A-42BC-901B-7A4D28461430}"/>
    <cellStyle name="inputParameterE 3" xfId="31404" xr:uid="{E96FC033-931B-45B3-B25D-A7B11DF1A838}"/>
    <cellStyle name="inputParameterE 3 2" xfId="31405" xr:uid="{85EDE687-8465-4D5A-BC0F-EBFF6EE24F9C}"/>
    <cellStyle name="inputParameterE 3_Annexe 6 IAS" xfId="31406" xr:uid="{4E4E821D-0B1E-4F97-B90B-62F7E4432F9C}"/>
    <cellStyle name="inputParameterE 4" xfId="31407" xr:uid="{325CAE06-366C-4862-A520-32C98D5595A9}"/>
    <cellStyle name="inputParameterE 4 2" xfId="31408" xr:uid="{34AE4064-26F0-44E5-A721-06FE4DE34D69}"/>
    <cellStyle name="inputParameterE 4_Annexe 6 IAS" xfId="31409" xr:uid="{AB2F88BB-0442-49BB-9454-22C07B7AEB7A}"/>
    <cellStyle name="inputParameterE 5" xfId="31410" xr:uid="{7F3A1386-F71C-46F0-83F7-C39A1DC5407A}"/>
    <cellStyle name="inputParameterE 5 2" xfId="31411" xr:uid="{686BC29C-ADFA-4683-827A-BF46F23E5CE0}"/>
    <cellStyle name="inputParameterE 5_Annexe 6 IAS" xfId="31412" xr:uid="{4CB803CC-7167-43E2-9A2B-6CD1A49D9D96}"/>
    <cellStyle name="inputParameterE 6" xfId="31413" xr:uid="{5EE41C68-CD21-4A6F-98B1-C6518A173698}"/>
    <cellStyle name="inputParameterE 6 2" xfId="31414" xr:uid="{05D64BED-A90A-419A-BCD6-2E8BFF937EF0}"/>
    <cellStyle name="inputParameterE 6_Annexe 6 IAS" xfId="31415" xr:uid="{37FFE778-79C0-426C-8A02-3D2EE94524D6}"/>
    <cellStyle name="inputParameterE 7" xfId="31416" xr:uid="{9653FA7D-4BCE-44F5-A645-8F977ABD4237}"/>
    <cellStyle name="inputParameterE 7 2" xfId="31417" xr:uid="{11F982B8-82DE-464B-A3E9-151FECC81CB9}"/>
    <cellStyle name="inputParameterE 7_Annexe 6 IAS" xfId="31418" xr:uid="{42C5E3A8-BC60-42BB-A058-5374AF787258}"/>
    <cellStyle name="inputParameterE 8" xfId="31419" xr:uid="{9A8491C1-5FDB-4B2F-8C5C-2DE2FFE231CF}"/>
    <cellStyle name="inputParameterE 9" xfId="31420" xr:uid="{4A82BDE4-698A-4126-BA4F-E2A13118E3C9}"/>
    <cellStyle name="inputParameterE_Annexe 6 IAS" xfId="31421" xr:uid="{EF7B17FA-A34C-440D-92D4-79E976B0DCD2}"/>
    <cellStyle name="inputPD" xfId="31422" xr:uid="{12B9048E-5F46-4727-8419-807716EB4CD2}"/>
    <cellStyle name="inputPD 10" xfId="31423" xr:uid="{7A15AAE3-CE17-4DC8-AA61-7F0AA0F42E4B}"/>
    <cellStyle name="inputPD 11" xfId="37693" xr:uid="{57258CCB-5677-4090-A292-907D5E11B053}"/>
    <cellStyle name="inputPD 2" xfId="31424" xr:uid="{B51D0D8A-B050-43C6-9CBB-A0A3C35E6E5B}"/>
    <cellStyle name="inputPD 2 2" xfId="31425" xr:uid="{3BF76642-E060-40BE-ADA2-511BD5EC6749}"/>
    <cellStyle name="inputPD 2 3" xfId="31426" xr:uid="{64AE929A-FCC4-4DF5-943B-8632D5091BEB}"/>
    <cellStyle name="inputPD 2 3 2" xfId="37695" xr:uid="{18745A54-36BA-48FF-98A9-D01EA52B2FB2}"/>
    <cellStyle name="inputPD 2 4" xfId="31427" xr:uid="{2DD0BA67-AE24-430F-8412-CA2221E4FD86}"/>
    <cellStyle name="inputPD 2 4 2" xfId="37696" xr:uid="{39C3767E-7977-4A14-889F-C1A07B7A683A}"/>
    <cellStyle name="inputPD 2 5" xfId="31428" xr:uid="{020CC81D-D547-41D1-8B8C-1A102F2E1FC9}"/>
    <cellStyle name="inputPD 2 5 2" xfId="37697" xr:uid="{439748AC-2E60-4D45-AF18-24667E583A4B}"/>
    <cellStyle name="inputPD 2 6" xfId="31429" xr:uid="{AE885064-3EE8-4808-A0E6-DFA25E6BE78D}"/>
    <cellStyle name="inputPD 2 6 2" xfId="37698" xr:uid="{3C4CAEC2-3288-4FEB-9123-A316BEC12883}"/>
    <cellStyle name="inputPD 2 7" xfId="37694" xr:uid="{F28BBC0D-4B32-4938-8723-D429290F7517}"/>
    <cellStyle name="inputPD 2_Annexe 6 IAS" xfId="31430" xr:uid="{152D7063-9932-4402-A6A6-770AE0B37F57}"/>
    <cellStyle name="inputPD 3" xfId="31431" xr:uid="{B9CEA21F-BC21-4B0D-A06E-737F012A57CD}"/>
    <cellStyle name="inputPD 3 2" xfId="31432" xr:uid="{449F94BF-4DA0-4B7A-9255-0665CB29A367}"/>
    <cellStyle name="inputPD 3 3" xfId="31433" xr:uid="{F433450D-D2A5-4088-AA87-018401132BF0}"/>
    <cellStyle name="inputPD 3 3 2" xfId="37699" xr:uid="{7FD02BEF-B18F-4E26-8151-E2870A7DEE9B}"/>
    <cellStyle name="inputPD 3 4" xfId="31434" xr:uid="{6117A5A4-4CEA-4C19-BF0A-B2CC1467D548}"/>
    <cellStyle name="inputPD 3 4 2" xfId="37700" xr:uid="{AA48D0DB-A0F9-4CE2-B613-3AA01C04C80B}"/>
    <cellStyle name="inputPD 3 5" xfId="31435" xr:uid="{B2D618A2-B5F2-46C4-A648-C6D88305386B}"/>
    <cellStyle name="inputPD 3 5 2" xfId="37701" xr:uid="{B39E4855-B960-4FCC-A904-19A7AD6C5D37}"/>
    <cellStyle name="inputPD 3 6" xfId="31436" xr:uid="{987FB71E-850B-4350-9270-7F0BB9743B12}"/>
    <cellStyle name="inputPD 3 6 2" xfId="37702" xr:uid="{0CA23636-124A-44A8-8313-FBB51A2E7E90}"/>
    <cellStyle name="inputPD 3_Annexe 6 IAS" xfId="31437" xr:uid="{07B4C5DB-5AFD-4BE7-BDF7-6F63952CA3DB}"/>
    <cellStyle name="inputPD 4" xfId="31438" xr:uid="{A19DC12E-4529-4227-984B-1C7AA6E83BBB}"/>
    <cellStyle name="inputPD 5" xfId="31439" xr:uid="{C7D69B0B-F937-4BFD-862B-5A9E0C44D34E}"/>
    <cellStyle name="inputPD 6" xfId="31440" xr:uid="{5E9ED156-FF82-453E-B3EE-C59DF43A8C0A}"/>
    <cellStyle name="inputPD 7" xfId="31441" xr:uid="{43A4188A-0875-4892-BA67-11B2DF4E2F28}"/>
    <cellStyle name="inputPD 8" xfId="31442" xr:uid="{AB9F3A00-7182-48B1-B7F9-E8BF502B419B}"/>
    <cellStyle name="inputPD 9" xfId="31443" xr:uid="{878A1ED2-38FF-49CD-8E32-638B7FD1CEAA}"/>
    <cellStyle name="inputPD_Annexe 6 IAS" xfId="31444" xr:uid="{C3797415-F556-46D4-BCF8-86FD69AF5EEE}"/>
    <cellStyle name="inputPercentage" xfId="31445" xr:uid="{F1316634-CCE8-4837-B77E-CA02FEFD77D9}"/>
    <cellStyle name="inputPercentage 10" xfId="31446" xr:uid="{12EF6EE9-B844-48AE-877D-E8EE8E0E60EE}"/>
    <cellStyle name="inputPercentage 11" xfId="31447" xr:uid="{7DB1621C-0884-4E3E-B82E-CA5413767004}"/>
    <cellStyle name="inputPercentage 12" xfId="31448" xr:uid="{8B26EB5E-6046-49B4-854C-9DD743F40A8B}"/>
    <cellStyle name="inputPercentage 13" xfId="31449" xr:uid="{176E9BE0-1876-491C-841E-781D510247C5}"/>
    <cellStyle name="inputPercentage 14" xfId="31450" xr:uid="{AD78D6E3-C24D-44AD-9F14-39D64219DBD2}"/>
    <cellStyle name="inputPercentage 15" xfId="31451" xr:uid="{80A2BD7F-27AD-4D31-AF6D-F193CD41F997}"/>
    <cellStyle name="inputPercentage 16" xfId="31452" xr:uid="{0048DF30-28F0-4782-AA8B-18C327C92D5A}"/>
    <cellStyle name="inputPercentage 17" xfId="31453" xr:uid="{1CE246CC-5C95-4FC9-BA5E-FEF4167904CE}"/>
    <cellStyle name="inputPercentage 18" xfId="37703" xr:uid="{F8D475D4-7200-4EB5-B919-AD6059FB175B}"/>
    <cellStyle name="inputPercentage 2" xfId="31454" xr:uid="{C2C9D506-4C1B-4186-8F1A-F6EAAB587253}"/>
    <cellStyle name="inputPercentage 2 2" xfId="31455" xr:uid="{5F41BAB2-A145-4AF1-A584-E1A8CE6238C5}"/>
    <cellStyle name="inputPercentage 2 2 2" xfId="31456" xr:uid="{3325207E-0194-4B5B-A529-1D384B8350CA}"/>
    <cellStyle name="inputPercentage 2 3" xfId="31457" xr:uid="{7B08020D-03FC-49A2-B467-171C2199A130}"/>
    <cellStyle name="inputPercentage 2 3 2" xfId="31458" xr:uid="{251CBB42-2F3F-40FA-B858-BFB76A61353C}"/>
    <cellStyle name="inputPercentage 2 4" xfId="31459" xr:uid="{6E72F08D-4D09-4CE3-AAEF-CA9D258C25D3}"/>
    <cellStyle name="inputPercentage 2 4 2" xfId="31460" xr:uid="{505B22B9-BE51-4A08-8A60-1157DEA843F4}"/>
    <cellStyle name="inputPercentage 2 5" xfId="31461" xr:uid="{638BB8F5-FA10-444F-9948-6F10F55B3371}"/>
    <cellStyle name="inputPercentage 2 5 2" xfId="37705" xr:uid="{6D26C753-7EBF-4ABE-AA5B-E8B819D40363}"/>
    <cellStyle name="inputPercentage 2 6" xfId="31462" xr:uid="{B495CBCD-F074-4F0D-90CF-A35989F105F7}"/>
    <cellStyle name="inputPercentage 2 6 2" xfId="37706" xr:uid="{8F56D532-58C3-497F-883C-899E2967173C}"/>
    <cellStyle name="inputPercentage 2 7" xfId="37704" xr:uid="{501DCB7D-3119-415B-9011-92C35ECE486F}"/>
    <cellStyle name="inputPercentage 2_Annexe 6 IAS" xfId="31463" xr:uid="{90F88A45-C652-481E-9668-F2E9713B7D9E}"/>
    <cellStyle name="inputPercentage 3" xfId="31464" xr:uid="{D1F9A945-86F4-47E5-9C0C-042F5F91644C}"/>
    <cellStyle name="inputPercentage 3 2" xfId="31465" xr:uid="{CCA619ED-B2C6-4E39-A9BF-D6643B01B89B}"/>
    <cellStyle name="inputPercentage 3 3" xfId="31466" xr:uid="{BFEABFD2-7C87-4B96-99BE-8E230D4874A7}"/>
    <cellStyle name="inputPercentage 3 3 2" xfId="37707" xr:uid="{2251929F-99A5-4B61-AA69-71579A3A80CA}"/>
    <cellStyle name="inputPercentage 3 4" xfId="31467" xr:uid="{A92D1D66-FE0A-4D47-9B02-2D8FBEAD414F}"/>
    <cellStyle name="inputPercentage 3 4 2" xfId="37708" xr:uid="{24C6562C-EC1A-403A-A52A-6E1D2DDEDCF1}"/>
    <cellStyle name="inputPercentage 3 5" xfId="31468" xr:uid="{665DF2A5-91AB-4651-8B11-6A68844FC3B4}"/>
    <cellStyle name="inputPercentage 3 5 2" xfId="37709" xr:uid="{D682A0D5-03FF-43CA-883B-50EB304DEF46}"/>
    <cellStyle name="inputPercentage 3 6" xfId="31469" xr:uid="{97D2239F-2FC7-4E2E-908D-5380E3EC3E8A}"/>
    <cellStyle name="inputPercentage 3 6 2" xfId="37710" xr:uid="{094F6544-9E62-49BD-B897-8A01BA04F01E}"/>
    <cellStyle name="inputPercentage 3_Annexe 6 IAS" xfId="31470" xr:uid="{F00D06F7-0782-4B99-AB67-D0BF90F4DEDA}"/>
    <cellStyle name="inputPercentage 4" xfId="31471" xr:uid="{E43A392F-7AC9-41E1-8BEE-18CCAC722EBC}"/>
    <cellStyle name="inputPercentage 4 2" xfId="31472" xr:uid="{D694675A-D9F9-45DE-BD11-0A23E024F7AA}"/>
    <cellStyle name="inputPercentage 4_Annexe 6 IAS" xfId="31473" xr:uid="{3FB71787-2C12-4720-8183-DE3D788EA96D}"/>
    <cellStyle name="inputPercentage 5" xfId="31474" xr:uid="{B657071B-1A51-4708-8259-B70113386E2A}"/>
    <cellStyle name="inputPercentage 5 2" xfId="31475" xr:uid="{4F94E580-E095-4F9A-9AFE-6A39930EE252}"/>
    <cellStyle name="inputPercentage 5_Annexe 6 IAS" xfId="31476" xr:uid="{227F9B01-3667-4254-985D-45BF26590890}"/>
    <cellStyle name="inputPercentage 6" xfId="31477" xr:uid="{F9361F47-FCC0-4E16-98FE-6D0AD66047F8}"/>
    <cellStyle name="inputPercentage 7" xfId="31478" xr:uid="{77E1FF16-F1C6-411B-B465-EF0699DB7F05}"/>
    <cellStyle name="inputPercentage 8" xfId="31479" xr:uid="{4CA33663-688C-4507-A8F6-942748DDAC1F}"/>
    <cellStyle name="inputPercentage 9" xfId="31480" xr:uid="{ECD8F0ED-067E-4613-863E-968DFE02562B}"/>
    <cellStyle name="inputPercentage_Annexe 6 IAS" xfId="31481" xr:uid="{99401977-6DCA-40A6-80AC-CC4A2314006D}"/>
    <cellStyle name="inputPercentageL" xfId="31482" xr:uid="{E4CAD0C5-C076-4EDF-9C56-DFDD0218C750}"/>
    <cellStyle name="inputPercentageL 10" xfId="31483" xr:uid="{C5E906A9-07EB-4B28-8847-3E44928CCB1E}"/>
    <cellStyle name="inputPercentageL 2" xfId="31484" xr:uid="{1C2D5667-1408-42D3-9694-FCF27FA36A4C}"/>
    <cellStyle name="inputPercentageL 2 2" xfId="31485" xr:uid="{44C181CC-1A1B-4FCC-9301-D7C2ED340B33}"/>
    <cellStyle name="inputPercentageL 2_Annexe 6 IAS" xfId="31486" xr:uid="{E9FDFC19-5742-4684-A3DE-B72CC7AE91E0}"/>
    <cellStyle name="inputPercentageL 3" xfId="31487" xr:uid="{2F093F79-4064-4C83-8E56-3DA3B23A4527}"/>
    <cellStyle name="inputPercentageL 3 2" xfId="31488" xr:uid="{1C62C776-8F8A-4F26-BDF0-691DFF894029}"/>
    <cellStyle name="inputPercentageL 3_Annexe 6 IAS" xfId="31489" xr:uid="{5EF3CFB1-2D03-4D17-B6B7-4E8AFB3B81B2}"/>
    <cellStyle name="inputPercentageL 4" xfId="31490" xr:uid="{7EC1FAD8-5CF7-4426-981D-77E62E728F71}"/>
    <cellStyle name="inputPercentageL 5" xfId="31491" xr:uid="{8E8AB9C0-1EC5-46A1-A221-DEC31392DE89}"/>
    <cellStyle name="inputPercentageL 6" xfId="31492" xr:uid="{B4A63705-5108-4390-A56B-B2BFF7A3D968}"/>
    <cellStyle name="inputPercentageL 7" xfId="31493" xr:uid="{07437244-BFB1-4C75-869C-46D6D21B5480}"/>
    <cellStyle name="inputPercentageL 8" xfId="31494" xr:uid="{7E03EC8E-1164-407D-8273-0486BD4D39C3}"/>
    <cellStyle name="inputPercentageL 9" xfId="31495" xr:uid="{4DF76DB9-0C50-4B77-B344-5D83BA3B6F8E}"/>
    <cellStyle name="inputPercentageL_Annexe 6 IAS" xfId="31496" xr:uid="{9C2B7A99-E694-43D3-8679-5AF6520A0E25}"/>
    <cellStyle name="inputPercentageS" xfId="31497" xr:uid="{EEDC15EE-A667-4C0B-ABAA-6E607B9FEF55}"/>
    <cellStyle name="inputPercentageS 10" xfId="31498" xr:uid="{FDE09C16-95AA-4C50-B1CD-E7EF191A6C5E}"/>
    <cellStyle name="inputPercentageS 11" xfId="31499" xr:uid="{C3CF9171-4173-450C-B843-749FC80902A5}"/>
    <cellStyle name="inputPercentageS 12" xfId="31500" xr:uid="{C26E751D-A3E2-4C2F-BCA8-D429309E1535}"/>
    <cellStyle name="inputPercentageS 13" xfId="31501" xr:uid="{97202A79-6C43-4D20-872E-2190B1753502}"/>
    <cellStyle name="inputPercentageS 14" xfId="31502" xr:uid="{426667FA-BEC4-441F-BF1B-0EB49F3F893C}"/>
    <cellStyle name="inputPercentageS 15" xfId="31503" xr:uid="{60536476-B0D7-4A3E-9045-CE3C6632A1E0}"/>
    <cellStyle name="inputPercentageS 16" xfId="31504" xr:uid="{C4FAE806-ECB8-4790-980C-2A7DF92EF533}"/>
    <cellStyle name="inputPercentageS 17" xfId="31505" xr:uid="{D1E7D075-08AD-4536-9BFA-D1B0E39364CF}"/>
    <cellStyle name="inputPercentageS 2" xfId="31506" xr:uid="{0B58311F-DE01-4FF4-A78F-7E6A665A8DDB}"/>
    <cellStyle name="inputPercentageS 2 2" xfId="31507" xr:uid="{A7BE4EB4-5074-41A9-AE87-56856A70404D}"/>
    <cellStyle name="inputPercentageS 2_Annexe 6 IAS" xfId="31508" xr:uid="{A41FF8B0-3F84-44CB-B576-54C7E81ADBE4}"/>
    <cellStyle name="inputPercentageS 3" xfId="31509" xr:uid="{5B299DD7-C344-428A-BE60-8261D13DC787}"/>
    <cellStyle name="inputPercentageS 3 2" xfId="31510" xr:uid="{51A2516C-69A1-4FD3-9A36-1900DC5350BB}"/>
    <cellStyle name="inputPercentageS 3_Annexe 6 IAS" xfId="31511" xr:uid="{57FE2BE8-BE8D-4644-82DB-93AF719AE8A5}"/>
    <cellStyle name="inputPercentageS 4" xfId="31512" xr:uid="{F6B7D9A5-67D6-4E59-9D52-028B91AD540D}"/>
    <cellStyle name="inputPercentageS 4 2" xfId="31513" xr:uid="{7B299E05-856F-4CD0-9192-38BD83B3215A}"/>
    <cellStyle name="inputPercentageS 4_Annexe 6 IAS" xfId="31514" xr:uid="{D4852C85-0FA5-4808-AE14-37893DAB5AC8}"/>
    <cellStyle name="inputPercentageS 5" xfId="31515" xr:uid="{DB6736FA-BF3B-44E4-917D-050C2D8AC544}"/>
    <cellStyle name="inputPercentageS 5 2" xfId="31516" xr:uid="{42C2F076-30A6-4BC5-BE45-74D14B4AB5A2}"/>
    <cellStyle name="inputPercentageS 5_Annexe 6 IAS" xfId="31517" xr:uid="{F970F76C-8E4B-4C2D-A828-A6DD605104A1}"/>
    <cellStyle name="inputPercentageS 6" xfId="31518" xr:uid="{75A7301B-0BA1-4E22-910A-D0F2002E9C95}"/>
    <cellStyle name="inputPercentageS 7" xfId="31519" xr:uid="{BCEED7AB-4FFE-4D81-8640-FD7EE72BE2A9}"/>
    <cellStyle name="inputPercentageS 8" xfId="31520" xr:uid="{E78A38C4-4BB2-4BFC-8096-F475530EA107}"/>
    <cellStyle name="inputPercentageS 9" xfId="31521" xr:uid="{42DE6626-E207-443D-A7CF-489295FDE6E1}"/>
    <cellStyle name="inputPercentageS_Annexe 6 IAS" xfId="31522" xr:uid="{5013A8EE-83FD-4F87-9A66-C766DFE55F2D}"/>
    <cellStyle name="inputSelection" xfId="31523" xr:uid="{CE200CC0-BCD9-426F-ADDB-900467B6992A}"/>
    <cellStyle name="inputSelection 10" xfId="31524" xr:uid="{3A4D8038-D44A-49D0-AD62-EC2B4B0287C6}"/>
    <cellStyle name="inputSelection 11" xfId="37711" xr:uid="{537A6DEB-65E4-4749-84D0-A8AA457483FF}"/>
    <cellStyle name="inputSelection 2" xfId="31525" xr:uid="{58D8A429-2056-423E-BB7A-AFF375E19BA5}"/>
    <cellStyle name="inputSelection 2 2" xfId="31526" xr:uid="{77165F7B-F21C-457B-BA41-150CB4793261}"/>
    <cellStyle name="inputSelection 2 3" xfId="31527" xr:uid="{0E2535AA-2224-4C5B-9B76-B80D63FAC3DC}"/>
    <cellStyle name="inputSelection 2 3 2" xfId="37713" xr:uid="{BA33C07B-3F57-4405-8D7F-48973DE645AC}"/>
    <cellStyle name="inputSelection 2 4" xfId="31528" xr:uid="{436880DE-0CF6-4006-B8C4-289964A377FF}"/>
    <cellStyle name="inputSelection 2 4 2" xfId="37714" xr:uid="{AF7BC4F4-273D-4BA8-88C2-E5044B1CBA47}"/>
    <cellStyle name="inputSelection 2 5" xfId="31529" xr:uid="{B75D9BB0-5C0F-46CF-966F-6F72C156CA6B}"/>
    <cellStyle name="inputSelection 2 5 2" xfId="37715" xr:uid="{1554D557-944C-4583-AEC5-B38F3B7EA2F3}"/>
    <cellStyle name="inputSelection 2 6" xfId="31530" xr:uid="{F4399A86-ECAB-4707-A438-EE6DE9B0EE8C}"/>
    <cellStyle name="inputSelection 2 6 2" xfId="37716" xr:uid="{C5A9586D-730F-485C-9309-A255A8D5A6E0}"/>
    <cellStyle name="inputSelection 2 7" xfId="37712" xr:uid="{BF73DE36-C407-474B-B36F-13FE216EFA17}"/>
    <cellStyle name="inputSelection 2_Annexe 6 IAS" xfId="31531" xr:uid="{95A99765-20C0-4E19-9BA6-57A9C77BBD97}"/>
    <cellStyle name="inputSelection 3" xfId="31532" xr:uid="{DA9D9E79-8DA3-439C-9F18-5957591B3281}"/>
    <cellStyle name="inputSelection 3 2" xfId="31533" xr:uid="{E262A6DA-163E-4A5F-AA5C-CAB1B0F9DAE1}"/>
    <cellStyle name="inputSelection 3 3" xfId="31534" xr:uid="{CA0522A6-F1B8-4994-9B96-CC10C27AD5AB}"/>
    <cellStyle name="inputSelection 3 3 2" xfId="37717" xr:uid="{04EA43A5-F87F-4FCD-8CEF-65DFCE1427AF}"/>
    <cellStyle name="inputSelection 3 4" xfId="31535" xr:uid="{F5F8D161-9022-491B-A7FB-FA53E5DAC543}"/>
    <cellStyle name="inputSelection 3 4 2" xfId="37718" xr:uid="{3F3F14DE-417C-4F56-885B-15EB075D0023}"/>
    <cellStyle name="inputSelection 3 5" xfId="31536" xr:uid="{A2553DFC-BA64-4371-8994-DD2B9D5F401D}"/>
    <cellStyle name="inputSelection 3 5 2" xfId="37719" xr:uid="{C4E9C1D2-7496-488A-B28C-74E72E8AED66}"/>
    <cellStyle name="inputSelection 3 6" xfId="31537" xr:uid="{5032379B-7248-4DBB-B27F-6E7E86DC1B59}"/>
    <cellStyle name="inputSelection 3 6 2" xfId="37720" xr:uid="{EE465511-2E04-47C5-B85F-153748A95331}"/>
    <cellStyle name="inputSelection 3_Annexe 6 IAS" xfId="31538" xr:uid="{38EF9D2D-B225-434C-BCBA-E29FF9A6596E}"/>
    <cellStyle name="inputSelection 4" xfId="31539" xr:uid="{D2D24955-DCA1-4CDD-9B02-A34D2C65E20A}"/>
    <cellStyle name="inputSelection 5" xfId="31540" xr:uid="{11DA0EA1-70B2-47D0-8337-07FBF6D94465}"/>
    <cellStyle name="inputSelection 6" xfId="31541" xr:uid="{1415AB39-CF84-4D5F-B65A-22D42C20FDE2}"/>
    <cellStyle name="inputSelection 7" xfId="31542" xr:uid="{2ADFAD40-0F4D-4431-96DA-8AE4494893DB}"/>
    <cellStyle name="inputSelection 8" xfId="31543" xr:uid="{FD0570D6-A9F0-41D9-A892-07E9C74D1679}"/>
    <cellStyle name="inputSelection 9" xfId="31544" xr:uid="{CD0D647F-A0A1-4272-BEC3-37C4918121B6}"/>
    <cellStyle name="inputSelection_Annexe 6 IAS" xfId="31545" xr:uid="{6956FC02-8DDB-4B0C-9C94-D82CD2ED289E}"/>
    <cellStyle name="inputText" xfId="31546" xr:uid="{873BC7EA-BDE1-47CE-ACAC-2936B49A0896}"/>
    <cellStyle name="inputText 10" xfId="31547" xr:uid="{5C5BC8DE-A2AC-4491-B8BB-DE871F69D608}"/>
    <cellStyle name="inputText 10 2" xfId="31548" xr:uid="{3137AF5B-21D5-4FD8-9D46-7C4B3B19BD26}"/>
    <cellStyle name="inputText 10_Annexe 6 IAS" xfId="31549" xr:uid="{433284BB-33BE-4946-BC85-E4409A9572F3}"/>
    <cellStyle name="inputText 11" xfId="31550" xr:uid="{7543898F-D109-461F-83DE-5E6AA70AF172}"/>
    <cellStyle name="inputText 12" xfId="31551" xr:uid="{88DD9A29-4031-4209-A657-9F393561E104}"/>
    <cellStyle name="inputText 13" xfId="37721" xr:uid="{02971F16-6837-4102-B172-0A5ED4E0F9FD}"/>
    <cellStyle name="inputText 2" xfId="31552" xr:uid="{0A462905-E9EB-43B6-B82A-B39165B1B7EA}"/>
    <cellStyle name="inputText 2 2" xfId="31553" xr:uid="{06D5AF70-1383-433F-A67A-C89A9E93D332}"/>
    <cellStyle name="inputText 2 2 2" xfId="31554" xr:uid="{4ECA8DE1-15AD-4DD4-9746-23534455229D}"/>
    <cellStyle name="inputText 2 2 3" xfId="31555" xr:uid="{1B69ACC1-A266-4ACD-BE1D-BC9209C79FBD}"/>
    <cellStyle name="inputText 2 2_Annexe 6 IAS" xfId="31556" xr:uid="{E1ABE461-9B00-4CAE-A8A9-3C3F2B71A7FE}"/>
    <cellStyle name="inputText 2 3" xfId="31557" xr:uid="{8C3089B3-72D3-4E4E-AC0D-99AB11FC79CD}"/>
    <cellStyle name="inputText 2 4" xfId="31558" xr:uid="{E16E4C8E-FEDE-4313-A517-20D4D835B457}"/>
    <cellStyle name="inputText 2 5" xfId="31559" xr:uid="{EA9DF395-D317-456D-9DF7-B3A6BF93F91F}"/>
    <cellStyle name="inputText 2 6" xfId="31560" xr:uid="{D2999F8E-F63A-4EBC-B280-A74CDBF69425}"/>
    <cellStyle name="inputText 2 7" xfId="37722" xr:uid="{85135288-4814-4FD7-B6F0-B48D3B58DF61}"/>
    <cellStyle name="inputText 2_Annexe 6 IAS" xfId="31561" xr:uid="{905609EC-3DB2-4CAE-9862-62ADD2AC6644}"/>
    <cellStyle name="inputText 3" xfId="31562" xr:uid="{9BD5050C-19BA-41E5-957E-C49033F672A0}"/>
    <cellStyle name="inputText 3 2" xfId="31563" xr:uid="{E3410C18-A82A-42C2-A401-9B99E670739D}"/>
    <cellStyle name="inputText 3 2 2" xfId="31564" xr:uid="{F8B8DAAB-D3DD-4F6C-8FF5-153C8F10E410}"/>
    <cellStyle name="inputText 3 2 3" xfId="31565" xr:uid="{9A0DB9BE-26C5-4350-BC20-F4F4EF8CE7E2}"/>
    <cellStyle name="inputText 3 2_Annexe 6 IAS" xfId="31566" xr:uid="{30B311BF-36A5-4E12-8047-717F8DFE4A4C}"/>
    <cellStyle name="inputText 3 3" xfId="31567" xr:uid="{0438FED8-6264-437D-9EF4-900B60C4C817}"/>
    <cellStyle name="inputText 3 4" xfId="31568" xr:uid="{5E388EAA-FC1C-4B05-937A-6B478E3B0F30}"/>
    <cellStyle name="inputText 3 5" xfId="31569" xr:uid="{E2220967-6FD1-4D6F-A165-4A09ECFBB619}"/>
    <cellStyle name="inputText 3 6" xfId="31570" xr:uid="{5DD08716-6AF8-419B-9986-6FE9E639C3A1}"/>
    <cellStyle name="inputText 3_Annexe 6 IAS" xfId="31571" xr:uid="{40D7C622-3565-40E2-B0EE-FA7C117179CF}"/>
    <cellStyle name="inputText 4" xfId="31572" xr:uid="{828EAAB8-F49F-42FC-8849-22B3875B698B}"/>
    <cellStyle name="inputText 4 2" xfId="31573" xr:uid="{BE29E410-9F90-4632-B439-FB182F7AD57C}"/>
    <cellStyle name="inputText 4 2 2" xfId="31574" xr:uid="{67F42360-2615-400E-A852-195134722216}"/>
    <cellStyle name="inputText 4 2_Annexe 6 IAS" xfId="31575" xr:uid="{D22B7160-9CB8-4B22-A4DC-008962C09C03}"/>
    <cellStyle name="inputText 4 3" xfId="31576" xr:uid="{2DEAB4CA-5C9D-47E7-9B8C-538CCFBA57A4}"/>
    <cellStyle name="inputText 4 4" xfId="31577" xr:uid="{2C4ED19A-8D1F-474A-AEA5-BDF39885AA95}"/>
    <cellStyle name="inputText 4 5" xfId="31578" xr:uid="{3C84293F-6A5A-400B-8A81-7A862D13FA25}"/>
    <cellStyle name="inputText 4_Annexe 6 IAS" xfId="31579" xr:uid="{00E259A0-ED43-48AC-96DE-D2CA8AFE60FC}"/>
    <cellStyle name="inputText 5" xfId="31580" xr:uid="{BEEB2759-FAEB-4EEE-89BA-AE6414C96962}"/>
    <cellStyle name="inputText 5 2" xfId="31581" xr:uid="{0CC6DCAB-CA75-421D-9074-B85BD3CD5BFE}"/>
    <cellStyle name="inputText 5 2 2" xfId="31582" xr:uid="{B83094FC-1D1C-4A23-8CA0-BA19228B2C3E}"/>
    <cellStyle name="inputText 5 2_Annexe 6 IAS" xfId="31583" xr:uid="{D0570DCB-7395-4F9A-BB3D-A99795E98A5A}"/>
    <cellStyle name="inputText 5 3" xfId="31584" xr:uid="{D54269CD-D45E-4451-81C0-8622FD5A15A1}"/>
    <cellStyle name="inputText 5 4" xfId="31585" xr:uid="{E75CFFAE-1A48-4FDB-A2C9-3E9186EFFC27}"/>
    <cellStyle name="inputText 5 5" xfId="31586" xr:uid="{8E31622C-84F2-4A76-8199-60CAFEDC600A}"/>
    <cellStyle name="inputText 5_Annexe 6 IAS" xfId="31587" xr:uid="{2A3D1290-4231-4C77-80CE-F3A6A2C45440}"/>
    <cellStyle name="inputText 6" xfId="31588" xr:uid="{3EFFAA7E-BEA4-47DE-BB8B-5D6D13D71283}"/>
    <cellStyle name="inputText 6 2" xfId="31589" xr:uid="{BD825DD6-835F-48AF-9C03-D908ADD3E2D3}"/>
    <cellStyle name="inputText 6 2 2" xfId="31590" xr:uid="{77D752B0-6133-427A-9934-2C6A6D9C6714}"/>
    <cellStyle name="inputText 6 2_Annexe 6 IAS" xfId="31591" xr:uid="{3BE1D6D1-C6B3-477F-84DE-F2DCFB09A5C9}"/>
    <cellStyle name="inputText 6 3" xfId="31592" xr:uid="{FDFF36FE-6891-40D6-BF3B-94BFAB8BF341}"/>
    <cellStyle name="inputText 6 4" xfId="31593" xr:uid="{7598AB80-1E8D-494F-AEEB-70ACEC69D3DA}"/>
    <cellStyle name="inputText 6_Annexe 6 IAS" xfId="31594" xr:uid="{472BCBEE-722D-41FD-8A28-E289DD8F8D01}"/>
    <cellStyle name="inputText 7" xfId="31595" xr:uid="{22F8ED19-95F0-4EC3-8D86-932D59873A10}"/>
    <cellStyle name="inputText 7 2" xfId="31596" xr:uid="{330F7667-6A56-4DBF-B857-E20BFEA4ABD4}"/>
    <cellStyle name="inputText 7 3" xfId="31597" xr:uid="{474D27C6-7257-47CC-A32B-8976DCA6779C}"/>
    <cellStyle name="inputText 7 4" xfId="31598" xr:uid="{2284B06C-A682-4746-8913-C9A3CFB71DE2}"/>
    <cellStyle name="inputText 7_Annexe 6 IAS" xfId="31599" xr:uid="{520E9FAE-7329-4DC5-AAA6-97948EA3F4C1}"/>
    <cellStyle name="inputText 8" xfId="31600" xr:uid="{2BD710BA-53C3-45AC-9B3A-48391FB6EA73}"/>
    <cellStyle name="inputText 8 2" xfId="31601" xr:uid="{45D8542B-0502-4E80-A93E-FE47CAB88B0D}"/>
    <cellStyle name="inputText 8 3" xfId="31602" xr:uid="{03C69F58-0207-471A-8422-10CE2BD290FF}"/>
    <cellStyle name="inputText 8 4" xfId="31603" xr:uid="{29E506B3-8CBE-4A82-AB9E-3E00483BBEE2}"/>
    <cellStyle name="inputText 8_Annexe 6 IAS" xfId="31604" xr:uid="{B8C355F4-D5DF-43EB-AFE5-05D0C9D51C29}"/>
    <cellStyle name="inputText 9" xfId="31605" xr:uid="{67C91656-DC35-4A74-8CD3-C304C59FB536}"/>
    <cellStyle name="inputText 9 2" xfId="31606" xr:uid="{B5390567-07DD-42A1-A25C-909FC683416D}"/>
    <cellStyle name="inputText 9 3" xfId="31607" xr:uid="{A26480ED-0FBC-4A35-B8A6-2528FF6E3BE9}"/>
    <cellStyle name="inputText 9 4" xfId="31608" xr:uid="{F721BCE1-ACC5-4864-B99E-5708EEC10574}"/>
    <cellStyle name="inputText 9_Annexe 6 IAS" xfId="31609" xr:uid="{2939A268-E04D-49F2-AA6A-C8201B0A5C83}"/>
    <cellStyle name="inputText_Annexe 6 IAS" xfId="31610" xr:uid="{65364254-E201-4723-8D42-EAE74017E152}"/>
    <cellStyle name="Insatisfaisant 10" xfId="31611" xr:uid="{BC9D7DE7-5976-4D9F-B01E-D14F06242EDA}"/>
    <cellStyle name="Insatisfaisant 11" xfId="31612" xr:uid="{7FCED9C5-5CE3-46D6-8913-5B995D410BA6}"/>
    <cellStyle name="Insatisfaisant 12" xfId="31613" xr:uid="{C3ED7EB9-31DF-4649-840F-330262BBA498}"/>
    <cellStyle name="Insatisfaisant 2" xfId="31614" xr:uid="{86B0BD0F-E8A1-4911-853E-84AB8AC39335}"/>
    <cellStyle name="Insatisfaisant 3" xfId="31615" xr:uid="{DC9434EB-C97B-4276-9BCF-349648E8416C}"/>
    <cellStyle name="Insatisfaisant 4" xfId="31616" xr:uid="{FCCA8A36-DADA-4737-A18F-07E753E53B17}"/>
    <cellStyle name="Insatisfaisant 4 2" xfId="31617" xr:uid="{294C7C92-DBAA-42AB-99DD-AAF02D8C0D07}"/>
    <cellStyle name="Insatisfaisant 4 3" xfId="31618" xr:uid="{59D6944F-61CD-472F-9E8D-AB3D0C0E7C19}"/>
    <cellStyle name="Insatisfaisant 4_Annexe 6 IAS" xfId="31619" xr:uid="{83BF8E57-E078-4061-8248-9999C7B566D8}"/>
    <cellStyle name="Insatisfaisant 5" xfId="31620" xr:uid="{C6C3D2B7-B261-4135-B88C-F2CB3EAFF806}"/>
    <cellStyle name="Insatisfaisant 6" xfId="31621" xr:uid="{4C6729D0-F517-46C0-B14D-B08515630009}"/>
    <cellStyle name="Insatisfaisant 7" xfId="31622" xr:uid="{C00DE939-C50D-40E2-BC7D-8DB5097830F1}"/>
    <cellStyle name="Insatisfaisant 8" xfId="31623" xr:uid="{D84CDFFC-3786-45B6-B506-A3390BDDAFB2}"/>
    <cellStyle name="Insatisfaisant 8 2" xfId="31624" xr:uid="{40945D68-23BE-4B38-BF54-4634097CB0B4}"/>
    <cellStyle name="Insatisfaisant 8_Annexe 6 IAS" xfId="31625" xr:uid="{A8A65978-3F0E-4644-A0A2-0634692D0545}"/>
    <cellStyle name="Insatisfaisant 9" xfId="31626" xr:uid="{9955D23E-16DD-47CB-86E8-CC27CEA9EC26}"/>
    <cellStyle name="Integer" xfId="31627" xr:uid="{825FD7E5-5D79-40CD-A05B-FF1791AF9336}"/>
    <cellStyle name="Intermediate" xfId="31628" xr:uid="{6D7DA31D-BE58-43B7-91EC-1915F17D1E02}"/>
    <cellStyle name="Intermediate 10" xfId="31629" xr:uid="{E604B56C-5639-4888-A991-441ACA585244}"/>
    <cellStyle name="Intermediate 11" xfId="31630" xr:uid="{488CA1C0-CB26-42AE-A66C-A6FA541E7FA7}"/>
    <cellStyle name="Intermediate 12" xfId="31631" xr:uid="{8F9DC52E-C0FC-44D8-B2B7-7CA8CC2F5122}"/>
    <cellStyle name="Intermediate 13" xfId="31632" xr:uid="{063E016D-68D8-4593-B164-FB93E097D034}"/>
    <cellStyle name="Intermediate 14" xfId="31633" xr:uid="{993B35BB-B83D-43D3-91DD-C3F9E5C750B0}"/>
    <cellStyle name="Intermediate 15" xfId="31634" xr:uid="{596F889E-46AB-46C6-9BBC-C766FAD9CC91}"/>
    <cellStyle name="Intermediate 16" xfId="31635" xr:uid="{2FF6C97F-338C-4B42-9A06-829211FD85B9}"/>
    <cellStyle name="Intermediate 17" xfId="31636" xr:uid="{4B88C0E1-9706-4649-94F4-AA3544FB1A52}"/>
    <cellStyle name="Intermediate 2" xfId="31637" xr:uid="{AC09456D-C367-4EAD-945F-1847DEB9AA4C}"/>
    <cellStyle name="Intermediate 3" xfId="31638" xr:uid="{7CD329A9-6A46-4DE5-8027-E39945356600}"/>
    <cellStyle name="Intermediate 4" xfId="31639" xr:uid="{A628D0B6-B194-433C-8E50-D3C80735D5C7}"/>
    <cellStyle name="Intermediate 5" xfId="31640" xr:uid="{690133D2-F638-485A-B3AB-F9D7692852E9}"/>
    <cellStyle name="Intermediate 6" xfId="31641" xr:uid="{18BFE5B8-70B8-4EF0-842F-0E2DC7E545D7}"/>
    <cellStyle name="Intermediate 7" xfId="31642" xr:uid="{A976D4AE-B3DC-4CC0-9B78-5B75AC597E47}"/>
    <cellStyle name="Intermediate 8" xfId="31643" xr:uid="{0F565937-C61D-4C2A-84FD-3F153391F8F1}"/>
    <cellStyle name="Intermediate 9" xfId="31644" xr:uid="{BEC1B745-4BCD-46D9-B077-0A190470E31F}"/>
    <cellStyle name="Intermediate_Annexe 6 IAS" xfId="31645" xr:uid="{2F881EE2-18FA-4640-BA3F-819EA748A197}"/>
    <cellStyle name="Invisible_white" xfId="31646" xr:uid="{56607525-5EFD-4FA1-A12F-BAC6209CE299}"/>
    <cellStyle name="Invoer" xfId="31647" xr:uid="{5AD9EE6D-A91D-4D1D-B138-1D038EC9DE94}"/>
    <cellStyle name="ItalicHeader" xfId="31648" xr:uid="{7F6BE3A7-421A-4C5B-98DE-C0A6FAA71628}"/>
    <cellStyle name="KljhDate" xfId="31649" xr:uid="{063692A7-D4DB-44C1-B851-0B19D2867F94}"/>
    <cellStyle name="KljhDate 2" xfId="31650" xr:uid="{60106B01-48A5-40E4-A9E5-12BE1BD86236}"/>
    <cellStyle name="KljhDate 2 2" xfId="31651" xr:uid="{939C1F21-F3CC-47E7-85E3-34A53D6F8E1A}"/>
    <cellStyle name="KljhDate 2_Cadrage conso" xfId="31652" xr:uid="{40DB4609-ADA8-47E5-A50E-3839FC89935D}"/>
    <cellStyle name="KljhDate 3" xfId="31653" xr:uid="{E068B7E2-5351-4477-835B-69C729DE92B0}"/>
    <cellStyle name="KljhDate_Annexe 6 IAS" xfId="31654" xr:uid="{A9B40895-929E-43F0-B54C-0591D39AD727}"/>
    <cellStyle name="KljhInput" xfId="31655" xr:uid="{6047025D-2C0F-4012-ABDC-55ACEDE85E52}"/>
    <cellStyle name="KljhInput 2" xfId="31656" xr:uid="{BCF6D495-0135-47C0-83FD-86BE51F00283}"/>
    <cellStyle name="KljhInput 2 2" xfId="31657" xr:uid="{CBE0C869-C4C1-4DDF-97C9-72336FC14EF8}"/>
    <cellStyle name="KljhInput 2_Cadrage conso" xfId="31658" xr:uid="{ED1B91C7-FB0F-45A2-BC91-388609EAC195}"/>
    <cellStyle name="KljhInput 3" xfId="31659" xr:uid="{10B9FBC6-E548-40BD-94AC-F486A9F57707}"/>
    <cellStyle name="KljhInput_Annexe 6 IAS" xfId="31660" xr:uid="{A0D7650C-3FD1-469F-9EF7-94B2F5B403B6}"/>
    <cellStyle name="KljhInputDate" xfId="31661" xr:uid="{605E8CB3-9B3B-4A0D-8E72-FA29CC165D0F}"/>
    <cellStyle name="KljhInputDate 2" xfId="31662" xr:uid="{129A27F2-69CB-43CC-9769-B34602EECDE3}"/>
    <cellStyle name="KljhInputDate 2 2" xfId="31663" xr:uid="{3604C8B4-C242-4767-91BD-871A48F0C307}"/>
    <cellStyle name="KljhInputDate 2_Cadrage conso" xfId="31664" xr:uid="{CE9B797C-64D8-4001-AFB6-0E01F06E8030}"/>
    <cellStyle name="KljhInputDate 3" xfId="31665" xr:uid="{CAD43FD5-5D42-47C0-8CF0-DB65F663A494}"/>
    <cellStyle name="KljhInputDate_Annexe 6 IAS" xfId="31666" xr:uid="{57124E5C-ED27-444A-AF3C-ABC578EEA160}"/>
    <cellStyle name="KljhInputPercent" xfId="31667" xr:uid="{D04E7324-4A0E-43A6-A7E3-100FCEE26894}"/>
    <cellStyle name="KljhInputPercent 2" xfId="31668" xr:uid="{D570B760-FF13-4590-AE24-ED874EB93C71}"/>
    <cellStyle name="KljhInputPercent 2 2" xfId="31669" xr:uid="{81C1FA98-5735-436C-B1DD-3AC053356B03}"/>
    <cellStyle name="KljhInputPercent 2_Cadrage conso" xfId="31670" xr:uid="{6DDD6AE6-C6D4-4D65-A975-13090DC8864F}"/>
    <cellStyle name="KljhInputPercent 3" xfId="31671" xr:uid="{4ECF1707-24F1-4B42-88F3-25E3B67D3F71}"/>
    <cellStyle name="KljhInputPercent_Annexe 6 IAS" xfId="31672" xr:uid="{A6F0B23C-24F1-45D4-891C-1E0B8B53742A}"/>
    <cellStyle name="KljhIntermediate" xfId="31673" xr:uid="{352DA267-64C2-4F32-98C1-A411E527232E}"/>
    <cellStyle name="KljhIntermediate 2" xfId="31674" xr:uid="{8CA13304-5380-493D-A74D-09A804419819}"/>
    <cellStyle name="KljhIntermediate 2 2" xfId="31675" xr:uid="{93239984-DE30-47AD-A2D9-702AAFAA906E}"/>
    <cellStyle name="KljhIntermediate 2_Cadrage conso" xfId="31676" xr:uid="{DD2DA10F-7FF5-4232-B490-DD57F070C70F}"/>
    <cellStyle name="KljhIntermediate 3" xfId="31677" xr:uid="{CD4AE0CE-A1DC-4695-837D-EDBB893A196E}"/>
    <cellStyle name="KljhIntermediate_Annexe 6 IAS" xfId="31678" xr:uid="{7CA5A0FF-3220-4FD3-B2B6-861F09C8AC20}"/>
    <cellStyle name="KljhLabel" xfId="31679" xr:uid="{E56AA6C4-4EE5-44B1-A6D0-BDA20BC005E6}"/>
    <cellStyle name="KljhLabel 2" xfId="31680" xr:uid="{9695F96F-6B31-4153-BAD4-BA3FA6E4F3E8}"/>
    <cellStyle name="KljhLabel 2 2" xfId="31681" xr:uid="{E8847F8E-0559-43DE-8ED8-E38919510BBA}"/>
    <cellStyle name="KljhLabel 2_Cadrage conso" xfId="31682" xr:uid="{DD963171-D1FA-4690-86C7-103902AF28B2}"/>
    <cellStyle name="KljhLabel 3" xfId="31683" xr:uid="{D5B60918-1B9E-4E13-B123-92D8E7BC4F87}"/>
    <cellStyle name="KljhLabel_Annexe 6 IAS" xfId="31684" xr:uid="{0A3F63FD-9098-4688-A0FF-4E84014944BB}"/>
    <cellStyle name="KljhOutput" xfId="31685" xr:uid="{0AC10E42-64B9-4A10-8C75-8F7D5C6B0D6E}"/>
    <cellStyle name="KljhOutput 2" xfId="31686" xr:uid="{EAD15C7F-CC17-40BC-B104-5EFEA6012F3B}"/>
    <cellStyle name="KljhOutput 2 2" xfId="31687" xr:uid="{BAB2A712-6413-4522-804C-43BDD457EC94}"/>
    <cellStyle name="KljhOutput 2_Cadrage conso" xfId="31688" xr:uid="{CD0CA4D4-6951-4740-B47A-4DC0ABCBC578}"/>
    <cellStyle name="KljhOutput 3" xfId="31689" xr:uid="{D7D146AE-4887-4746-A976-3F814EDDF79E}"/>
    <cellStyle name="KljhOutput_Annexe 6 IAS" xfId="31690" xr:uid="{9BD380FD-3B4E-49C7-8744-F36C3ED622AA}"/>
    <cellStyle name="KljhOutputDate" xfId="31691" xr:uid="{A367449D-2AEF-438F-8BF6-18D7A08132AB}"/>
    <cellStyle name="KljhOutputDate 2" xfId="31692" xr:uid="{9613EE2A-D0BC-4436-B7C2-9EB56FF6F6B2}"/>
    <cellStyle name="KljhOutputDate 2 2" xfId="31693" xr:uid="{7E78FBC6-EC3B-4A3E-8F14-B5DD66443177}"/>
    <cellStyle name="KljhOutputDate 2_Cadrage conso" xfId="31694" xr:uid="{8C806F02-7FCD-45F2-ABC0-72405CF4B03D}"/>
    <cellStyle name="KljhOutputDate 3" xfId="31695" xr:uid="{DFF7D72F-7ED7-4199-A5C8-A1039720F4F3}"/>
    <cellStyle name="KljhOutputDate_Annexe 6 IAS" xfId="31696" xr:uid="{76A8C351-D3CE-4E48-9F1A-0983AF17402B}"/>
    <cellStyle name="KljhOutputPercent" xfId="31697" xr:uid="{EA875BA2-0E74-4AB7-AAA9-62534E8658DB}"/>
    <cellStyle name="KljhOutputPercent 2" xfId="31698" xr:uid="{D63BEAF6-BFD6-4FBD-9022-31CA3CA56140}"/>
    <cellStyle name="KljhOutputPercent 2 2" xfId="31699" xr:uid="{9A0111CC-9932-40AF-9F13-23D5AD117453}"/>
    <cellStyle name="KljhOutputPercent 2_Cadrage conso" xfId="31700" xr:uid="{9E31B267-D142-419D-A2AD-513DE676FE4B}"/>
    <cellStyle name="KljhOutputPercent 3" xfId="31701" xr:uid="{5214BE43-F5F5-40CC-9032-19AFD9CA881F}"/>
    <cellStyle name="KljhOutputPercent_Annexe 6 IAS" xfId="31702" xr:uid="{E23C8F11-5F28-449B-A9D9-EFD7C0E45B91}"/>
    <cellStyle name="KljhPercent" xfId="31703" xr:uid="{D6807230-7014-4133-BCAD-091854C46A50}"/>
    <cellStyle name="KljhPercent 2" xfId="31704" xr:uid="{3A51E4E8-6375-4ED2-ADC8-2811264AC0F4}"/>
    <cellStyle name="KljhPercent 2 2" xfId="31705" xr:uid="{B4F211BE-DD80-42FE-9C66-415009591AED}"/>
    <cellStyle name="KljhPercent 2_Cadrage conso" xfId="31706" xr:uid="{AA72504E-B9D5-4F9A-AB35-3A0FE3182EC6}"/>
    <cellStyle name="KljhPercent 3" xfId="31707" xr:uid="{C5B7F8C7-1F72-4ED5-93EB-9D851C601B57}"/>
    <cellStyle name="KljhPercent_Annexe 6 IAS" xfId="31708" xr:uid="{10C134AE-5C69-42CB-90DE-C5F2130F93E0}"/>
    <cellStyle name="KljhTitle" xfId="31709" xr:uid="{14D7D96E-8207-4B27-A5A5-3D3BDB19FD9C}"/>
    <cellStyle name="Komma-" xfId="31710" xr:uid="{69FA8718-5103-4127-8758-8AAFC416E45B}"/>
    <cellStyle name="Komma [0]" xfId="31711" xr:uid="{9BADD952-7020-40D6-BC1B-6E07A8A1A5EE}"/>
    <cellStyle name="Komma [0] 2" xfId="31712" xr:uid="{D36CC5B3-7F90-42BE-B31F-E78B22F3C7E0}"/>
    <cellStyle name="Komma [0] 2 2" xfId="31713" xr:uid="{F51ADFD4-5FCA-4836-82B9-2D830AA4D859}"/>
    <cellStyle name="Komma [0] 2_Annexe 6 IAS" xfId="31714" xr:uid="{E274C14B-0B59-492E-9CB1-6E89CD28AF6E}"/>
    <cellStyle name="Komma [0] 3" xfId="31715" xr:uid="{3CD436B0-C229-4870-ACD2-976F644DDD3D}"/>
    <cellStyle name="Komma [0] 4" xfId="31716" xr:uid="{EB7073D3-AE0A-4513-95B4-83C46489AE1F}"/>
    <cellStyle name="Komma [0] 5" xfId="31717" xr:uid="{16A64C0A-F7D7-4526-AD07-A6EC424A5332}"/>
    <cellStyle name="Komma [0]_Annexe 6 IAS" xfId="31718" xr:uid="{FA7079E7-8E2F-4FA0-A406-667504642EA0}"/>
    <cellStyle name="Komma- 10" xfId="31719" xr:uid="{E70ABB70-98F0-45C3-95F2-6D8B4D141ECC}"/>
    <cellStyle name="Komma- 11" xfId="31720" xr:uid="{3A10C3A0-D10D-4B51-80D8-C18C0910E53D}"/>
    <cellStyle name="Komma- 12" xfId="31721" xr:uid="{3529FC60-AF1B-41CC-B2CF-E16DB2323AFF}"/>
    <cellStyle name="Komma- 13" xfId="31722" xr:uid="{0A1E0531-29D2-4BD2-B291-AE403E137006}"/>
    <cellStyle name="Komma- 14" xfId="31723" xr:uid="{88890CBD-D092-4F2D-B72E-E61016DF411D}"/>
    <cellStyle name="Komma- 15" xfId="31724" xr:uid="{8D6B9141-A9BD-45B9-922B-0F6D2474A2BE}"/>
    <cellStyle name="Komma- 16" xfId="31725" xr:uid="{4C5F7E70-14AD-4A28-919C-6E4013C1A7AD}"/>
    <cellStyle name="Komma- 17" xfId="31726" xr:uid="{FE28560B-137D-4B50-B7E1-CA60F167527B}"/>
    <cellStyle name="Komma- 18" xfId="31727" xr:uid="{B980A0CA-34B4-4E47-AA1F-EAC56EF0DB25}"/>
    <cellStyle name="Komma- 19" xfId="31728" xr:uid="{EF10583F-0BB1-4A8E-A246-54A89F242873}"/>
    <cellStyle name="Komma- 2" xfId="31729" xr:uid="{A0A4A728-4842-4F3C-946D-5EADEFAB258A}"/>
    <cellStyle name="Komma- 20" xfId="31730" xr:uid="{809AD20B-F7BB-4D64-AFA5-E64F83563E09}"/>
    <cellStyle name="Komma- 21" xfId="31731" xr:uid="{885B31CE-A5F5-4F3A-8B04-45A5CA9CF080}"/>
    <cellStyle name="Komma- 22" xfId="31732" xr:uid="{D764CC7F-CC2A-412D-BE67-307D4F939D3A}"/>
    <cellStyle name="Komma- 23" xfId="31733" xr:uid="{4F68A5BF-3BEC-46E1-85D6-A34A3A82BA4F}"/>
    <cellStyle name="Komma- 24" xfId="31734" xr:uid="{66C11EE1-E669-4D53-AB38-B86DCFCE3D5A}"/>
    <cellStyle name="Komma- 25" xfId="31735" xr:uid="{8D6AA102-06A0-4B37-844D-64CED9BF35CE}"/>
    <cellStyle name="Komma- 26" xfId="31736" xr:uid="{D82F076D-E726-4D0B-A5F0-A7812F7A5FF2}"/>
    <cellStyle name="Komma- 27" xfId="31737" xr:uid="{DF0C1A91-B95D-438B-831C-2FE69E073F1A}"/>
    <cellStyle name="Komma- 28" xfId="31738" xr:uid="{FF00A137-AB10-4DD0-A88B-2CB51240CCC2}"/>
    <cellStyle name="Komma- 29" xfId="31739" xr:uid="{CB2FF64B-937F-41CF-A76D-ACD4D0AC0101}"/>
    <cellStyle name="Komma- 3" xfId="31740" xr:uid="{832BDC76-B9E5-4FE9-AA25-C2F872AF03CF}"/>
    <cellStyle name="Komma- 30" xfId="31741" xr:uid="{54B919EF-1FAB-40A2-8367-6257B3FBACD0}"/>
    <cellStyle name="Komma- 31" xfId="31742" xr:uid="{1051C009-5302-45D9-A28C-ABC333C6CD48}"/>
    <cellStyle name="Komma- 32" xfId="31743" xr:uid="{B12C14B8-512E-4450-8826-34C3F5CF6D93}"/>
    <cellStyle name="Komma- 33" xfId="31744" xr:uid="{0F9194CA-C771-4E21-BC6F-DE63E9ED5D8B}"/>
    <cellStyle name="Komma- 34" xfId="31745" xr:uid="{6E473BA9-C355-4AF1-9AF9-8860604A1924}"/>
    <cellStyle name="Komma- 35" xfId="31746" xr:uid="{912E57F0-C882-46D6-A054-73F799A6A3B8}"/>
    <cellStyle name="Komma- 4" xfId="31747" xr:uid="{D3B9A171-F69E-4525-807F-67F787B7D3D1}"/>
    <cellStyle name="Komma- 5" xfId="31748" xr:uid="{8B90150E-2B13-46D3-B11F-5836759A0A34}"/>
    <cellStyle name="Komma- 6" xfId="31749" xr:uid="{C03D7E14-561A-4931-9D2D-D5639BAE4FA6}"/>
    <cellStyle name="Komma- 7" xfId="31750" xr:uid="{FC15FF47-4B3E-4CEB-9B90-677C7409A283}"/>
    <cellStyle name="Komma- 8" xfId="31751" xr:uid="{50A66DF2-F4D4-425D-B7F1-6EDF3590EEAE}"/>
    <cellStyle name="Komma- 9" xfId="31752" xr:uid="{C630A90F-A8A7-46C1-9839-D57586DC30B7}"/>
    <cellStyle name="Komma-_Annexe 6 IAS" xfId="31753" xr:uid="{E2C44447-935D-4D78-BCD3-E011E250AF22}"/>
    <cellStyle name="Komma_Blad1" xfId="31754" xr:uid="{4F57A5DF-8744-4EC0-BDD7-D9D002369EE8}"/>
    <cellStyle name="Komma+" xfId="31755" xr:uid="{884A2ADE-7E1A-4FCD-A2FC-503749A39D38}"/>
    <cellStyle name="Komma+ 10" xfId="31756" xr:uid="{3F022138-031F-4486-B189-F161926AC046}"/>
    <cellStyle name="Komma+ 11" xfId="31757" xr:uid="{25B2E656-BA9F-412A-83D7-A858146E52B9}"/>
    <cellStyle name="Komma+ 12" xfId="31758" xr:uid="{EB8DD970-6081-42C1-BE2A-8B6F14503988}"/>
    <cellStyle name="Komma+ 13" xfId="31759" xr:uid="{4A9CC02A-E89C-4479-B657-CA7141094DF8}"/>
    <cellStyle name="Komma+ 14" xfId="31760" xr:uid="{1A5458AC-A1E2-47CF-B804-1AA182719B61}"/>
    <cellStyle name="Komma+ 15" xfId="31761" xr:uid="{FD983D8F-3FF1-4DF0-8C22-A5128AAC3F5A}"/>
    <cellStyle name="Komma+ 16" xfId="31762" xr:uid="{4D719184-3155-49B7-AB5E-1F109C2C92BF}"/>
    <cellStyle name="Komma+ 17" xfId="31763" xr:uid="{3F4A9FDC-8F4B-40FA-A40E-47FE4E06655A}"/>
    <cellStyle name="Komma+ 2" xfId="31764" xr:uid="{C472716F-1360-440F-B851-0D6AE6966B3B}"/>
    <cellStyle name="Komma+ 3" xfId="31765" xr:uid="{771D6AA2-DABE-41AD-AE49-BED2D0506411}"/>
    <cellStyle name="Komma+ 4" xfId="31766" xr:uid="{2C28D3E3-ADA9-4E5E-8146-8C24455C558A}"/>
    <cellStyle name="Komma+ 5" xfId="31767" xr:uid="{F62871F7-6B2A-4EE2-9FD6-B74AFF27C25C}"/>
    <cellStyle name="Komma+ 6" xfId="31768" xr:uid="{12E6460B-58C2-441F-94D0-579908855ABA}"/>
    <cellStyle name="Komma+ 7" xfId="31769" xr:uid="{06B54255-513B-4D16-9C28-9EE9ECED060C}"/>
    <cellStyle name="Komma+ 8" xfId="31770" xr:uid="{DE36EC6F-2621-4D47-816C-BED9866E2D44}"/>
    <cellStyle name="Komma+ 9" xfId="31771" xr:uid="{CC93414E-8D6C-4784-A0F0-E55CDFBB3977}"/>
    <cellStyle name="Komma+_Annexe 6 IAS" xfId="31772" xr:uid="{F9FB3A60-A1D3-4D71-A2EA-F69B69BD16C3}"/>
    <cellStyle name="Kop 1" xfId="31773" xr:uid="{F68D097A-E7E3-42F5-BE14-A775DB5B19B3}"/>
    <cellStyle name="Kop 2" xfId="31774" xr:uid="{D9B7BC05-88E6-4532-93AA-6D9F967A9FBD}"/>
    <cellStyle name="Kop 3" xfId="31775" xr:uid="{BA89233A-B8E9-44C8-A274-5F93C0D93901}"/>
    <cellStyle name="Kop 4" xfId="31776" xr:uid="{B80E17C4-B4DA-4C4B-B8D6-3C3284F90A9F}"/>
    <cellStyle name="KPMG Heading 1" xfId="31777" xr:uid="{E67A7C44-E3F3-43C0-A8AE-D2AA3CF26658}"/>
    <cellStyle name="KPMG Heading 1 2" xfId="31778" xr:uid="{7CF49EC6-D8BC-4E77-81E7-6D57DBFCE772}"/>
    <cellStyle name="KPMG Heading 1 2 2" xfId="31779" xr:uid="{E06AE55F-CA38-4082-8471-D9FF01F3DEC2}"/>
    <cellStyle name="KPMG Heading 1 2 2 2" xfId="31780" xr:uid="{C26E69F7-9290-4E1A-94D1-40A5037159F2}"/>
    <cellStyle name="KPMG Heading 1 2 3" xfId="31781" xr:uid="{62CBAD9F-7AEF-4769-8D71-F8B5362CE0EE}"/>
    <cellStyle name="KPMG Heading 1 3" xfId="31782" xr:uid="{E2099BB4-4235-4228-B3C7-A64B46BBAA49}"/>
    <cellStyle name="KPMG Heading 1 3 2" xfId="31783" xr:uid="{527B69F8-C23F-4F4F-BCDE-4492684F408F}"/>
    <cellStyle name="KPMG Heading 1 4" xfId="31784" xr:uid="{A1DBB05E-FAF4-4217-B655-116569C2B447}"/>
    <cellStyle name="KPMG Heading 1_Annexe 6 IAS" xfId="31785" xr:uid="{FAAFBC7C-D66B-48B9-925B-DEA0B44AAE05}"/>
    <cellStyle name="KPMG Heading 2" xfId="31786" xr:uid="{8706F19B-07D6-446A-B22D-333C86810701}"/>
    <cellStyle name="KPMG Heading 2 2" xfId="31787" xr:uid="{288143DF-9BE6-41E5-81F0-D524B902C043}"/>
    <cellStyle name="KPMG Heading 2 2 2" xfId="31788" xr:uid="{E8DC37CB-0DB8-44B0-8D06-45B322BF1439}"/>
    <cellStyle name="KPMG Heading 2 2 2 2" xfId="31789" xr:uid="{7948E27C-2DF6-4678-8E80-540C544EC3C2}"/>
    <cellStyle name="KPMG Heading 2 2 3" xfId="31790" xr:uid="{6DFABAC8-1B43-4589-8D16-1A8FB7BF87A8}"/>
    <cellStyle name="KPMG Heading 2 3" xfId="31791" xr:uid="{F0C3B724-E420-4037-B711-2530E8FCF234}"/>
    <cellStyle name="KPMG Heading 2 3 2" xfId="31792" xr:uid="{23BE558D-0975-409D-8052-2E1285F15393}"/>
    <cellStyle name="KPMG Heading 2 4" xfId="31793" xr:uid="{B1DFE4D7-3F12-4C48-B3F0-9486FC45A7A4}"/>
    <cellStyle name="KPMG Heading 2_Annexe 6 IAS" xfId="31794" xr:uid="{AA254536-AA7F-4A83-B2FA-6941A6DA2D4E}"/>
    <cellStyle name="KPMG Heading 3" xfId="31795" xr:uid="{1A0B946F-8224-4555-988B-87A9F910DEA1}"/>
    <cellStyle name="KPMG Heading 3 2" xfId="31796" xr:uid="{6958DACD-DD5D-46BB-A193-08E33F71C873}"/>
    <cellStyle name="KPMG Heading 3 2 2" xfId="31797" xr:uid="{6143E5E2-45D8-439F-900C-97F4A2FA9D51}"/>
    <cellStyle name="KPMG Heading 3 2 2 2" xfId="31798" xr:uid="{CF456F22-C43A-42D7-8C92-8EF683070D0F}"/>
    <cellStyle name="KPMG Heading 3 2 3" xfId="31799" xr:uid="{B1D2315F-32DD-4D01-BA81-DFF242F66AB9}"/>
    <cellStyle name="KPMG Heading 3 3" xfId="31800" xr:uid="{3C5E67A6-37C1-433D-8EE8-9A82A7BA2B6D}"/>
    <cellStyle name="KPMG Heading 3 3 2" xfId="31801" xr:uid="{9936CE2F-2247-4CEF-9DE6-0A0F1EB18D86}"/>
    <cellStyle name="KPMG Heading 3 4" xfId="31802" xr:uid="{EBB89F6D-4DCE-4817-8558-61683F2D39D2}"/>
    <cellStyle name="KPMG Heading 3_Annexe 6 IAS" xfId="31803" xr:uid="{4B0709D9-8A98-44BB-AABB-E5C179148518}"/>
    <cellStyle name="KPMG Heading 4" xfId="31804" xr:uid="{729115CE-0B32-498E-B480-B0A7592DDDC2}"/>
    <cellStyle name="KPMG Heading 4 2" xfId="31805" xr:uid="{88274E09-D900-4C27-9158-4FDD109F9052}"/>
    <cellStyle name="KPMG Heading 4 2 2" xfId="31806" xr:uid="{DBCCAC44-08D4-4C62-ABF4-CD45FDF23DE5}"/>
    <cellStyle name="KPMG Heading 4 2 2 2" xfId="31807" xr:uid="{DD8EF4F8-ACAF-44CC-A0F4-4FF3B7F08B94}"/>
    <cellStyle name="KPMG Heading 4 2 3" xfId="31808" xr:uid="{F9B0A41F-AE9C-413E-AAF0-4071D299FC6E}"/>
    <cellStyle name="KPMG Heading 4 3" xfId="31809" xr:uid="{C037615B-59D3-4FCA-AC89-20825D0B4CE5}"/>
    <cellStyle name="KPMG Heading 4 3 2" xfId="31810" xr:uid="{23071027-45E5-4A78-B6E7-833D02078BFF}"/>
    <cellStyle name="KPMG Heading 4 4" xfId="31811" xr:uid="{AD65B592-1560-4E76-B6FC-FA52640C31BC}"/>
    <cellStyle name="KPMG Heading 4_Annexe 6 IAS" xfId="31812" xr:uid="{9E47AC45-F219-43D7-9CEE-1F4AB5D398A7}"/>
    <cellStyle name="KPMG Normal" xfId="31813" xr:uid="{941AEAFA-3B08-4040-9014-3CA3A1BF5597}"/>
    <cellStyle name="KPMG Normal 2" xfId="31814" xr:uid="{E9A792EA-EE30-481A-977C-EDA62416BE74}"/>
    <cellStyle name="KPMG Normal 2 2" xfId="31815" xr:uid="{7D847271-C9D5-4378-98B3-08C35BB9EEC9}"/>
    <cellStyle name="KPMG Normal 2 2 2" xfId="31816" xr:uid="{7DBEACB9-5188-4F29-B621-90158A6DD80E}"/>
    <cellStyle name="KPMG Normal 2 3" xfId="31817" xr:uid="{1D2E2EDA-8C3C-4010-8E1E-8A662B32EF78}"/>
    <cellStyle name="KPMG Normal 3" xfId="31818" xr:uid="{642721B1-B4DD-42AA-8BC9-BFCCB299149F}"/>
    <cellStyle name="KPMG Normal 3 2" xfId="31819" xr:uid="{9B68A757-320F-4C9F-A52D-A496922D1FAF}"/>
    <cellStyle name="KPMG Normal 4" xfId="31820" xr:uid="{E7F2C556-5081-408B-8FCC-6E52191A8AA4}"/>
    <cellStyle name="KPMG Normal Text" xfId="31821" xr:uid="{A460514A-6C22-4C56-8F2B-ACB0AF918F65}"/>
    <cellStyle name="KPMG Normal Text 2" xfId="31822" xr:uid="{EF43DB93-D443-41A4-B435-72DA8BB88A04}"/>
    <cellStyle name="KPMG Normal Text 2 2" xfId="31823" xr:uid="{1D4D1567-3970-4898-B9A3-6EFEA264950E}"/>
    <cellStyle name="KPMG Normal Text 2 2 2" xfId="31824" xr:uid="{DB8E1F31-9230-408A-91B8-05378A93D720}"/>
    <cellStyle name="KPMG Normal Text 2 3" xfId="31825" xr:uid="{C7363FCE-0D22-4783-815B-B0528636A083}"/>
    <cellStyle name="KPMG Normal Text 3" xfId="31826" xr:uid="{448FB11D-D752-4031-9EE2-AF1164B41803}"/>
    <cellStyle name="KPMG Normal Text 3 2" xfId="31827" xr:uid="{4B6066C1-71E7-4CCD-935B-4D4718EB16BB}"/>
    <cellStyle name="KPMG Normal Text 4" xfId="31828" xr:uid="{5A818105-7FF7-44EE-A9A1-C708DB30581A}"/>
    <cellStyle name="KPMG Normal Text_Cadrage conso" xfId="31829" xr:uid="{AD486F57-1B79-442B-B654-DF596223201A}"/>
    <cellStyle name="KPMG Normal_Annexe 6 IAS" xfId="31830" xr:uid="{692F5D41-2E5C-44B6-8A9F-04477ACF8587}"/>
    <cellStyle name="KPON" xfId="31831" xr:uid="{AF6B27A3-6ECC-41E9-A4A0-595599B18B0D}"/>
    <cellStyle name="KPON 10" xfId="31832" xr:uid="{95C72540-1AC4-48C5-8F7E-C00FD2DD58CD}"/>
    <cellStyle name="KPON 11" xfId="31833" xr:uid="{9E8591CF-8EC8-45EA-AA2C-C798858B6797}"/>
    <cellStyle name="KPON 12" xfId="31834" xr:uid="{E69B4DCC-49E5-4E9A-BA83-B6B1A693FDED}"/>
    <cellStyle name="KPON 13" xfId="31835" xr:uid="{279421A4-1DBB-4E44-AF49-58DFE80DD482}"/>
    <cellStyle name="KPON 14" xfId="31836" xr:uid="{B55E9718-790A-4B40-BDFE-1BE1D7BB1D5F}"/>
    <cellStyle name="KPON 15" xfId="31837" xr:uid="{D9F1D58C-702E-4FB4-9EC4-E700B2A92335}"/>
    <cellStyle name="KPON 16" xfId="31838" xr:uid="{FDB7105A-107E-4A50-A6D6-86A459C982E0}"/>
    <cellStyle name="KPON 17" xfId="31839" xr:uid="{139B13ED-D27D-48CE-9425-5BE8884FD924}"/>
    <cellStyle name="KPON 18" xfId="37723" xr:uid="{2E786379-5C51-44E0-B480-2E997D036B2B}"/>
    <cellStyle name="KPON 2" xfId="31840" xr:uid="{33A543AD-08A6-41CA-8516-F7E728012D38}"/>
    <cellStyle name="KPON 2 2" xfId="31841" xr:uid="{81126460-B0D5-4CA7-AFA7-3E8F9F596C2D}"/>
    <cellStyle name="KPON 2 3" xfId="31842" xr:uid="{18FF4BD2-8596-4A21-BAFD-4BE973AD1BE8}"/>
    <cellStyle name="KPON 2_Annexe 6 IAS" xfId="31843" xr:uid="{DBD82096-66F5-475E-B5A2-D4E5A1672C2B}"/>
    <cellStyle name="KPON 3" xfId="31844" xr:uid="{F007F1ED-9D5B-482D-9368-26F7CA5DD83A}"/>
    <cellStyle name="KPON 3 2" xfId="31845" xr:uid="{2473EC69-74B3-4437-8A76-34D5DA2D1E77}"/>
    <cellStyle name="KPON 3_Annexe 6 IAS" xfId="31846" xr:uid="{F9AC902C-0076-4CD3-BC39-0C12A94F6C98}"/>
    <cellStyle name="KPON 4" xfId="31847" xr:uid="{7F30F71D-FE73-4A01-A10F-43307FD79F03}"/>
    <cellStyle name="KPON 4 2" xfId="31848" xr:uid="{7C20BF38-D864-4EEF-9D4B-3B0E14A8FC33}"/>
    <cellStyle name="KPON 4_Annexe 6 IAS" xfId="31849" xr:uid="{0A4E63E9-C03F-4571-849F-EF63EA0D1D78}"/>
    <cellStyle name="KPON 5" xfId="31850" xr:uid="{A7DEB6F1-902C-4874-A752-9959511FE1C9}"/>
    <cellStyle name="KPON 5 2" xfId="31851" xr:uid="{9C6D5276-C3E2-4C67-94B5-2BA5B1E3ED6A}"/>
    <cellStyle name="KPON 5_Annexe 6 IAS" xfId="31852" xr:uid="{9FF18A0A-F2FF-4F65-92B5-5DAE6E31936A}"/>
    <cellStyle name="KPON 6" xfId="31853" xr:uid="{A9AEAFD2-EA56-4CC4-9DA4-ECDBAEB33DF5}"/>
    <cellStyle name="KPON 7" xfId="31854" xr:uid="{B0717837-9E5A-4BA3-AA81-F795155D1766}"/>
    <cellStyle name="KPON 8" xfId="31855" xr:uid="{5C8D93E9-71EC-4643-89F4-42776839D3DE}"/>
    <cellStyle name="KPON 9" xfId="31856" xr:uid="{12ABA588-76CF-4660-A968-024EDE26E612}"/>
    <cellStyle name="KPON_~0950885" xfId="31857" xr:uid="{E0B027F0-E487-428B-A08C-38B28C47EDEF}"/>
    <cellStyle name="KPON2" xfId="31858" xr:uid="{D2788DE6-0B71-4AC1-B8DE-823BD605B496}"/>
    <cellStyle name="KPON2 10" xfId="31859" xr:uid="{F33E7301-B800-4A58-8E5E-89D4CAB02B1B}"/>
    <cellStyle name="KPON2 11" xfId="31860" xr:uid="{0699CBCE-AC15-4212-8EC4-21D2ACCD4868}"/>
    <cellStyle name="KPON2 12" xfId="31861" xr:uid="{D3CC1D25-75A1-4846-911A-879B3D880AA3}"/>
    <cellStyle name="KPON2 13" xfId="31862" xr:uid="{1C0E84BB-C5C2-4ACA-B71D-02C670D98C84}"/>
    <cellStyle name="KPON2 14" xfId="31863" xr:uid="{A90D4C43-5397-4709-9661-63634CD0E5A1}"/>
    <cellStyle name="KPON2 2" xfId="31864" xr:uid="{7232B6AD-D7F4-4D7A-B54F-ED36143F3102}"/>
    <cellStyle name="KPON2 2 2" xfId="31865" xr:uid="{C43613D0-1CDA-46EE-8ED1-495D1FE41928}"/>
    <cellStyle name="KPON2 2_Annexe 6 IAS" xfId="31866" xr:uid="{D2978BDA-098A-47AE-92BC-7B77BF1B099C}"/>
    <cellStyle name="KPON2 3" xfId="31867" xr:uid="{F95DC7A6-1664-49B9-8A99-1996DB22F5BA}"/>
    <cellStyle name="KPON2 3 2" xfId="31868" xr:uid="{BD2A8E80-1F85-453A-BCA1-ABE35FC7E3CF}"/>
    <cellStyle name="KPON2 3_Annexe 6 IAS" xfId="31869" xr:uid="{41309D4B-5A31-4284-93E2-61C086BDBCB7}"/>
    <cellStyle name="KPON2 4" xfId="31870" xr:uid="{4B41678F-E6BB-4352-A4ED-502A701EE96B}"/>
    <cellStyle name="KPON2 5" xfId="31871" xr:uid="{1AB89B2D-DF59-46D4-B785-380D92DD8D30}"/>
    <cellStyle name="KPON2 6" xfId="31872" xr:uid="{E1CDA383-9FB9-46EE-8CF0-5E40F35C61BB}"/>
    <cellStyle name="KPON2 7" xfId="31873" xr:uid="{C94F031C-81E7-4EDE-9199-0D864601EECC}"/>
    <cellStyle name="KPON2 8" xfId="31874" xr:uid="{D69AD658-7D25-47D5-BFC7-04FE62E600E8}"/>
    <cellStyle name="KPON2 9" xfId="31875" xr:uid="{AAE052B0-5AE0-4E24-A33D-B47679F84C95}"/>
    <cellStyle name="KPON2_~0950885" xfId="31876" xr:uid="{81A2038C-D261-4E20-BA72-EF5EE222680C}"/>
    <cellStyle name="kponé" xfId="31877" xr:uid="{01FAEC7D-74F5-4A79-BAFF-00913BFC301B}"/>
    <cellStyle name="kponé 2" xfId="31878" xr:uid="{2BFCD392-7C6B-46E4-8B0A-E383332381A6}"/>
    <cellStyle name="kponé 3" xfId="37724" xr:uid="{25084222-0061-4930-A348-0E1A095FE982}"/>
    <cellStyle name="kponé_Cadrage conso" xfId="31879" xr:uid="{DD131316-F755-4E4E-82C4-FE7F22F264DB}"/>
    <cellStyle name="l]_x000a_Path=M:\RIOCEN01_x000a_Name=Carlos Emilio Brousse_x000a_DDEApps=nsf,nsg,nsh,ntf,ns2,ors,org_x000a_SmartIcons=Todos_x000a_" xfId="31880" xr:uid="{FE32DBD8-ED2B-43D7-86BB-F77DD3D666DE}"/>
    <cellStyle name="Labels 8p Bold" xfId="31881" xr:uid="{A668A664-DE2D-4AC3-97BB-165EAE1AEAB6}"/>
    <cellStyle name="Libre" xfId="31882" xr:uid="{9917CDC3-B164-4BDE-A114-BF7E8C0F3009}"/>
    <cellStyle name="Lien hypertexte 2" xfId="31883" xr:uid="{F3EDD774-3696-4F03-9A21-05F132DE3F85}"/>
    <cellStyle name="LineNumbers_Avg_BS " xfId="31884" xr:uid="{80519CE7-1455-4A07-B994-6F10A3180BEB}"/>
    <cellStyle name="Link - heading" xfId="31885" xr:uid="{3B0588A1-9615-411E-A6E9-A4F79B1F39A6}"/>
    <cellStyle name="Link - heading 10" xfId="31886" xr:uid="{DF7DA59C-5DBD-48C0-AB0E-BD6879B0947E}"/>
    <cellStyle name="Link - heading 11" xfId="31887" xr:uid="{109204E7-41DD-4A26-A0C5-B3216164E19C}"/>
    <cellStyle name="Link - heading 12" xfId="31888" xr:uid="{37D2603A-1497-410D-B7E8-A3B12261B8B8}"/>
    <cellStyle name="Link - heading 13" xfId="31889" xr:uid="{8FC76EBD-1EA0-41B9-9D97-982A8A2FCA72}"/>
    <cellStyle name="Link - heading 14" xfId="31890" xr:uid="{838E686C-BE7A-4DD6-B8FD-1BAE255AF06D}"/>
    <cellStyle name="Link - heading 15" xfId="31891" xr:uid="{43D2F3C1-5FC1-40B2-A0A9-FC028438B63C}"/>
    <cellStyle name="Link - heading 16" xfId="31892" xr:uid="{D3C9B3D9-7079-4783-836C-77BADC86D982}"/>
    <cellStyle name="Link - heading 17" xfId="31893" xr:uid="{FF350BD8-FF11-4533-8A4D-2050D1FB025E}"/>
    <cellStyle name="Link - heading 2" xfId="31894" xr:uid="{0CA65D6A-40CB-4CDD-B00A-A5246706193C}"/>
    <cellStyle name="Link - heading 3" xfId="31895" xr:uid="{0CAC0A75-A0E3-4BCC-9902-E8F60A2D39C8}"/>
    <cellStyle name="Link - heading 4" xfId="31896" xr:uid="{3A9D4BC2-0274-4ED0-ABD0-8F77635FBEA1}"/>
    <cellStyle name="Link - heading 5" xfId="31897" xr:uid="{1D5669C1-CF44-493F-8D95-0DA85D64C811}"/>
    <cellStyle name="Link - heading 6" xfId="31898" xr:uid="{D554062B-BF9B-46E5-B7EF-C16B9EC54FC5}"/>
    <cellStyle name="Link - heading 7" xfId="31899" xr:uid="{489F9990-8FB8-4A1B-A2BB-32A35F623EA9}"/>
    <cellStyle name="Link - heading 8" xfId="31900" xr:uid="{77269B55-1496-4B5C-8D6D-F96A1443B7F5}"/>
    <cellStyle name="Link - heading 9" xfId="31901" xr:uid="{71C82341-5911-4EF1-822E-B27F56250360}"/>
    <cellStyle name="Link - heading_Annexe 6 IAS" xfId="31902" xr:uid="{54843A78-2D03-41C9-B33B-9CF0EA0902C5}"/>
    <cellStyle name="Link - numbers" xfId="31903" xr:uid="{83EA1789-DF34-4CCC-BEE5-C5158DB326D4}"/>
    <cellStyle name="Link - numbers 10" xfId="31904" xr:uid="{0994A86C-82AE-4635-A10A-6EBD1C8FD82B}"/>
    <cellStyle name="Link - numbers 11" xfId="31905" xr:uid="{B578C63F-7E72-46BB-9A1A-980095221E65}"/>
    <cellStyle name="Link - numbers 12" xfId="31906" xr:uid="{C3B214B7-CDA9-49B2-8EBE-A4D56773A9E9}"/>
    <cellStyle name="Link - numbers 13" xfId="31907" xr:uid="{196887BD-C258-4F46-BD8C-81E4CE34B548}"/>
    <cellStyle name="Link - numbers 14" xfId="31908" xr:uid="{ABD614BC-1279-4FD7-9435-C2C14C252AB5}"/>
    <cellStyle name="Link - numbers 15" xfId="31909" xr:uid="{00ADF863-06AC-4CB7-BC6A-FDC2499C6AFA}"/>
    <cellStyle name="Link - numbers 16" xfId="31910" xr:uid="{77CA0D5F-0E4B-4419-A421-E63E3FEB4ED9}"/>
    <cellStyle name="Link - numbers 17" xfId="31911" xr:uid="{2348A90C-58CA-44BF-945F-35FF60847385}"/>
    <cellStyle name="Link - numbers 2" xfId="31912" xr:uid="{875EA338-EDA5-4DDA-8F59-01CC905087C7}"/>
    <cellStyle name="Link - numbers 3" xfId="31913" xr:uid="{03CB6822-F5F0-4CCC-A5EC-2D7B333CF5AB}"/>
    <cellStyle name="Link - numbers 4" xfId="31914" xr:uid="{BB7F3AED-448B-478B-99DD-24A0AE4F4D4A}"/>
    <cellStyle name="Link - numbers 5" xfId="31915" xr:uid="{9DC9ABF9-F895-49DF-9874-131E81AD0F15}"/>
    <cellStyle name="Link - numbers 6" xfId="31916" xr:uid="{58D5734D-BE95-484B-8E3B-A7EDED4704D9}"/>
    <cellStyle name="Link - numbers 7" xfId="31917" xr:uid="{EA7A8EAE-667D-430D-B2F8-062CE0F3D792}"/>
    <cellStyle name="Link - numbers 8" xfId="31918" xr:uid="{7FE03F8F-6923-4CB2-9EBD-D668ACAC3363}"/>
    <cellStyle name="Link - numbers 9" xfId="31919" xr:uid="{69E9E353-F601-46A7-B9CC-EE0535B28001}"/>
    <cellStyle name="Link - numbers_Annexe 6 IAS" xfId="31920" xr:uid="{CC6A0BB6-5ED4-47AA-AA0C-0777856D50C0}"/>
    <cellStyle name="Link Currency (0)" xfId="9423" xr:uid="{00000000-0005-0000-0000-000082250000}"/>
    <cellStyle name="Link Currency (0) 10" xfId="31922" xr:uid="{4CAE3DA2-80D7-4612-BD76-D7648FC19141}"/>
    <cellStyle name="Link Currency (0) 11" xfId="31923" xr:uid="{807E9166-6A05-4A04-B8CA-927B4E7AD0AC}"/>
    <cellStyle name="Link Currency (0) 12" xfId="31924" xr:uid="{0203C77C-BA52-4C06-8F89-B6483BB28798}"/>
    <cellStyle name="Link Currency (0) 13" xfId="31925" xr:uid="{B460EBDB-84EC-4E7D-95A7-51995B8C6D9B}"/>
    <cellStyle name="Link Currency (0) 14" xfId="31926" xr:uid="{4F00C8B0-DAE8-47AB-BE74-F097F438BE39}"/>
    <cellStyle name="Link Currency (0) 15" xfId="31927" xr:uid="{8C4B3162-507E-499A-BAE0-C7E7D598D8A0}"/>
    <cellStyle name="Link Currency (0) 16" xfId="31928" xr:uid="{210F82D0-BC44-4E32-9C2A-B7918E093899}"/>
    <cellStyle name="Link Currency (0) 17" xfId="31929" xr:uid="{2986AFA3-A91F-45B4-BE2D-FBF6DDC5D798}"/>
    <cellStyle name="Link Currency (0) 18" xfId="31921" xr:uid="{EFA6DD42-EFDA-44E8-A208-3368263B03A6}"/>
    <cellStyle name="Link Currency (0) 2" xfId="31930" xr:uid="{526E762F-00C8-4AA4-87ED-5BC7972136ED}"/>
    <cellStyle name="Link Currency (0) 3" xfId="31931" xr:uid="{E7759328-9867-4D04-8C26-DFB5591B9A49}"/>
    <cellStyle name="Link Currency (0) 4" xfId="31932" xr:uid="{63A53888-4506-4B56-AFD4-9FD15283350C}"/>
    <cellStyle name="Link Currency (0) 5" xfId="31933" xr:uid="{5974EF66-1070-4355-9F0F-D468A30DE669}"/>
    <cellStyle name="Link Currency (0) 6" xfId="31934" xr:uid="{4C549C04-4AAB-486B-81A1-08DADA6C4170}"/>
    <cellStyle name="Link Currency (0) 7" xfId="31935" xr:uid="{AFE83066-DAAD-4002-8C50-42D4BB6FC417}"/>
    <cellStyle name="Link Currency (0) 8" xfId="31936" xr:uid="{232093B4-83F8-4A59-9B04-7B8D52C7E70D}"/>
    <cellStyle name="Link Currency (0) 9" xfId="31937" xr:uid="{376930DD-A182-40AF-9154-08EA388C925B}"/>
    <cellStyle name="Link Currency (0)_Annexe 6 IAS" xfId="31938" xr:uid="{861D2910-1C3D-459D-BB20-5939B44EAC03}"/>
    <cellStyle name="Link Currency (2)" xfId="9424" xr:uid="{00000000-0005-0000-0000-000083250000}"/>
    <cellStyle name="Link Currency (2) 10" xfId="31940" xr:uid="{C0401738-53D7-49D4-A001-032696947984}"/>
    <cellStyle name="Link Currency (2) 11" xfId="31941" xr:uid="{0A9537D2-BE25-4ED3-8783-15DBD36038C4}"/>
    <cellStyle name="Link Currency (2) 12" xfId="31942" xr:uid="{C63C784E-81F1-4EB3-91E7-ED48FBD4F532}"/>
    <cellStyle name="Link Currency (2) 13" xfId="31943" xr:uid="{FAB6E46C-B5DF-419C-B689-E4809A4DB085}"/>
    <cellStyle name="Link Currency (2) 14" xfId="31944" xr:uid="{E66F793C-C961-46BF-9434-7731A82B8097}"/>
    <cellStyle name="Link Currency (2) 15" xfId="31945" xr:uid="{3E3BD026-18AB-4168-9442-6AFAE7F53757}"/>
    <cellStyle name="Link Currency (2) 16" xfId="31946" xr:uid="{C506B964-DF6E-4D21-97F5-1D806384A96C}"/>
    <cellStyle name="Link Currency (2) 17" xfId="31947" xr:uid="{664A371C-CFFF-46A5-B6E6-00AA1E23A97F}"/>
    <cellStyle name="Link Currency (2) 18" xfId="31939" xr:uid="{0AD2B89E-245F-41F4-A39F-ED95F2C664AA}"/>
    <cellStyle name="Link Currency (2) 2" xfId="31948" xr:uid="{8FF1140C-EB0A-48E2-9802-0C11E8279029}"/>
    <cellStyle name="Link Currency (2) 3" xfId="31949" xr:uid="{B4DED1AF-A72C-4027-B791-EF958FC6E59A}"/>
    <cellStyle name="Link Currency (2) 4" xfId="31950" xr:uid="{F0DFD964-4C38-40A6-92E8-7226B636163B}"/>
    <cellStyle name="Link Currency (2) 5" xfId="31951" xr:uid="{21172DAA-80C4-4548-BC1E-BF08EA808A3E}"/>
    <cellStyle name="Link Currency (2) 6" xfId="31952" xr:uid="{30FE778B-5885-4121-9229-E1D790F5A11B}"/>
    <cellStyle name="Link Currency (2) 7" xfId="31953" xr:uid="{48BDBEC1-A5B2-4459-A696-A564B78CE552}"/>
    <cellStyle name="Link Currency (2) 8" xfId="31954" xr:uid="{C6BC6890-8B6E-490E-90A6-8FCD0F8646E2}"/>
    <cellStyle name="Link Currency (2) 9" xfId="31955" xr:uid="{BEAAC254-3C35-472A-9025-065447DCC9E2}"/>
    <cellStyle name="Link Currency (2)_Annexe 6 IAS" xfId="31956" xr:uid="{6F92A470-5166-41E1-BD23-454B87D3B4F9}"/>
    <cellStyle name="Link number" xfId="31957" xr:uid="{0525357E-7421-4BBB-827E-314482EA5E44}"/>
    <cellStyle name="Link number (0.0)" xfId="31958" xr:uid="{2EACF70C-0A63-4C6C-A7F8-E7C22F8860CB}"/>
    <cellStyle name="Link number (0.0) 2" xfId="31959" xr:uid="{2FB78846-484D-4FFC-B21C-1A94B14D69B3}"/>
    <cellStyle name="Link number (0.0)_Cadrage conso" xfId="31960" xr:uid="{023AF8E1-920D-48A9-99C7-C1FB66B42E2B}"/>
    <cellStyle name="Link number (0.00)" xfId="31961" xr:uid="{B40F4591-B7F5-4CF5-8B3A-074DA0B0A39F}"/>
    <cellStyle name="Link number (0.00) 2" xfId="31962" xr:uid="{A4A3BBA7-017C-46CF-A2EE-155DCD163307}"/>
    <cellStyle name="Link number (0.00)_Cadrage conso" xfId="31963" xr:uid="{9099B0F9-8AEF-4036-9D72-9E7797BF62AE}"/>
    <cellStyle name="Link number 10" xfId="31964" xr:uid="{4A8CFBA7-CCD4-4DC5-BBE1-4E8872E7F08F}"/>
    <cellStyle name="Link number 11" xfId="31965" xr:uid="{CACC8693-EF25-4BFC-AD28-AB7560487336}"/>
    <cellStyle name="Link number 12" xfId="31966" xr:uid="{1990D154-56AB-484C-992A-526ECD54DFE2}"/>
    <cellStyle name="Link number 13" xfId="31967" xr:uid="{CD27CD0C-4722-445C-8C8D-32505CBD946E}"/>
    <cellStyle name="Link number 2" xfId="31968" xr:uid="{0BFEBB78-1A63-4A8E-992F-0F4CFED334D2}"/>
    <cellStyle name="Link number 3" xfId="31969" xr:uid="{B522B047-E014-4B08-B5D6-7C1B3D614482}"/>
    <cellStyle name="Link number 4" xfId="31970" xr:uid="{A5773874-47D1-4DD9-A09C-55C808D6E2B1}"/>
    <cellStyle name="Link number 5" xfId="31971" xr:uid="{90CC81B3-8393-4A14-AB47-13F1CED54E48}"/>
    <cellStyle name="Link number 6" xfId="31972" xr:uid="{56C22DCD-E3F6-407D-BC45-C93591D10D18}"/>
    <cellStyle name="Link number 7" xfId="31973" xr:uid="{49742CC2-0506-4135-B0D6-14341C360BD5}"/>
    <cellStyle name="Link number 8" xfId="31974" xr:uid="{6699F116-699B-4C63-B3CA-8BA313AB243A}"/>
    <cellStyle name="Link number 9" xfId="31975" xr:uid="{C7C7FA7F-8DA8-47AF-89C5-F6E320EA8405}"/>
    <cellStyle name="Link number_Annexe 6 IAS" xfId="31976" xr:uid="{66B6A9DE-18A5-4AD6-A705-EA9ECD7F6430}"/>
    <cellStyle name="Link Units (0)" xfId="9425" xr:uid="{00000000-0005-0000-0000-000084250000}"/>
    <cellStyle name="Link Units (0) 10" xfId="31978" xr:uid="{F7324A0F-C5DC-4054-A853-97B85377511A}"/>
    <cellStyle name="Link Units (0) 11" xfId="31979" xr:uid="{316DEA13-1F2C-4811-BA1B-EE4993FFB110}"/>
    <cellStyle name="Link Units (0) 12" xfId="31980" xr:uid="{2E984974-14CD-4648-82A9-56D7586A1011}"/>
    <cellStyle name="Link Units (0) 13" xfId="31981" xr:uid="{91D20D66-241B-453E-B47B-A77F3C348064}"/>
    <cellStyle name="Link Units (0) 14" xfId="31982" xr:uid="{ECBD80C7-594F-4567-BB53-30E0656965BD}"/>
    <cellStyle name="Link Units (0) 15" xfId="31983" xr:uid="{CDB2CBAF-A404-4DE2-9782-A2FC092BB7A9}"/>
    <cellStyle name="Link Units (0) 16" xfId="31984" xr:uid="{AD6E93EB-DA25-45C5-B307-A4E1D84CDD6A}"/>
    <cellStyle name="Link Units (0) 17" xfId="31985" xr:uid="{65601363-3930-4B3C-9D42-7F84317F1028}"/>
    <cellStyle name="Link Units (0) 18" xfId="31977" xr:uid="{50FE370D-12A7-4199-A8CC-DA33E7D1CA82}"/>
    <cellStyle name="Link Units (0) 2" xfId="31986" xr:uid="{BE4D356B-40B8-4CD9-A2A9-64DFE371013C}"/>
    <cellStyle name="Link Units (0) 3" xfId="31987" xr:uid="{ED4FCDF8-51BB-4E89-A47B-F732DACED29C}"/>
    <cellStyle name="Link Units (0) 4" xfId="31988" xr:uid="{3A58B8A6-6512-4D5E-8736-A1431E3F2938}"/>
    <cellStyle name="Link Units (0) 5" xfId="31989" xr:uid="{10E8C6F3-A554-4B1C-BF57-DCA08C94616F}"/>
    <cellStyle name="Link Units (0) 6" xfId="31990" xr:uid="{25C4EA3C-346A-4F2B-A9F0-8E88057FEB40}"/>
    <cellStyle name="Link Units (0) 7" xfId="31991" xr:uid="{C023D734-C1C6-4E02-916B-6978A6C488EC}"/>
    <cellStyle name="Link Units (0) 8" xfId="31992" xr:uid="{3A857CC9-3FC5-4DF9-BD7A-660ACE019C5A}"/>
    <cellStyle name="Link Units (0) 9" xfId="31993" xr:uid="{F1577FB8-640B-481F-8A7B-906A8B28E877}"/>
    <cellStyle name="Link Units (0)_Annexe 6 IAS" xfId="31994" xr:uid="{AFF24A19-C6F9-47D4-9398-BB958C130584}"/>
    <cellStyle name="Link Units (1)" xfId="9426" xr:uid="{00000000-0005-0000-0000-000085250000}"/>
    <cellStyle name="Link Units (1) 10" xfId="31996" xr:uid="{20410825-1984-48BB-9DC1-BCBCF15252DC}"/>
    <cellStyle name="Link Units (1) 11" xfId="31997" xr:uid="{F37B1A27-9843-49E1-B65B-E60EE337BC29}"/>
    <cellStyle name="Link Units (1) 12" xfId="31998" xr:uid="{8488CF4F-784B-4DB8-BE2E-126CB87A3E82}"/>
    <cellStyle name="Link Units (1) 13" xfId="31999" xr:uid="{E7CDB445-0CC6-48E5-B17E-25DB060C5A43}"/>
    <cellStyle name="Link Units (1) 14" xfId="32000" xr:uid="{64F13AA1-8CF8-4071-BCBC-DFC1A5D2702F}"/>
    <cellStyle name="Link Units (1) 15" xfId="32001" xr:uid="{E11B803E-3A8F-41EA-AE8A-7DED4D13C75A}"/>
    <cellStyle name="Link Units (1) 16" xfId="32002" xr:uid="{E54EEC1B-ABC4-4C74-8E6A-8E092B930363}"/>
    <cellStyle name="Link Units (1) 17" xfId="32003" xr:uid="{2B0F21FF-D385-4070-85FB-472025C5D8FA}"/>
    <cellStyle name="Link Units (1) 18" xfId="31995" xr:uid="{0640B48F-2A67-4158-8D08-D29FCE27AD89}"/>
    <cellStyle name="Link Units (1) 2" xfId="32004" xr:uid="{2C91DD16-486B-4D56-A6C6-FA06B703E738}"/>
    <cellStyle name="Link Units (1) 3" xfId="32005" xr:uid="{B6E63FF0-E6CE-421D-B056-ECE9E7F479A9}"/>
    <cellStyle name="Link Units (1) 4" xfId="32006" xr:uid="{D89F2239-4672-48AC-8023-0BD587F64ABB}"/>
    <cellStyle name="Link Units (1) 5" xfId="32007" xr:uid="{96430373-EA49-48D1-A929-62A0A286E4EF}"/>
    <cellStyle name="Link Units (1) 6" xfId="32008" xr:uid="{B15E57E4-D5E2-4AD5-9971-BCE9B77E2C2D}"/>
    <cellStyle name="Link Units (1) 7" xfId="32009" xr:uid="{1AC8D97C-5220-444D-884D-01647F1ED8C0}"/>
    <cellStyle name="Link Units (1) 8" xfId="32010" xr:uid="{31ADCD56-B775-4ECB-8C0C-8A1992A692A0}"/>
    <cellStyle name="Link Units (1) 9" xfId="32011" xr:uid="{B5D5656B-0E7D-4575-AF00-5A0D49752C79}"/>
    <cellStyle name="Link Units (1)_Annexe 6 IAS" xfId="32012" xr:uid="{7E5EE793-F6B5-4473-9A3F-AFF94DFE4EE7}"/>
    <cellStyle name="Link Units (2)" xfId="9427" xr:uid="{00000000-0005-0000-0000-000086250000}"/>
    <cellStyle name="Link Units (2) 10" xfId="32014" xr:uid="{1B0E7382-5F1C-4272-9B3C-D4F703E19CD2}"/>
    <cellStyle name="Link Units (2) 11" xfId="32015" xr:uid="{A5F5774A-E4EC-47BD-BC34-9FF8C3B55BDB}"/>
    <cellStyle name="Link Units (2) 12" xfId="32016" xr:uid="{78A83B05-3766-4A08-94AB-FD72CF129E02}"/>
    <cellStyle name="Link Units (2) 13" xfId="32017" xr:uid="{A3B4CFF0-A0B4-4268-985D-395B6B4B1769}"/>
    <cellStyle name="Link Units (2) 14" xfId="32018" xr:uid="{F19635ED-0481-45A4-A8B0-2742766CC6FC}"/>
    <cellStyle name="Link Units (2) 15" xfId="32019" xr:uid="{5141BB32-845C-4D73-96B0-E6C8243C2247}"/>
    <cellStyle name="Link Units (2) 16" xfId="32020" xr:uid="{C2EE9E2B-9545-41CA-9F0C-A9679D7441C8}"/>
    <cellStyle name="Link Units (2) 17" xfId="32021" xr:uid="{55191890-5768-41C2-9E96-9AA17B8E986D}"/>
    <cellStyle name="Link Units (2) 18" xfId="32013" xr:uid="{8A8B02D5-A7EF-4AD5-BEDC-779CF8E99F4E}"/>
    <cellStyle name="Link Units (2) 2" xfId="32022" xr:uid="{29F0535C-FFE7-4F69-B252-6A700BF3580C}"/>
    <cellStyle name="Link Units (2) 3" xfId="32023" xr:uid="{0BE9D93A-7481-4482-91C7-76BE984453AC}"/>
    <cellStyle name="Link Units (2) 4" xfId="32024" xr:uid="{E5002EA3-E169-48D8-AC43-294DAE9B517B}"/>
    <cellStyle name="Link Units (2) 5" xfId="32025" xr:uid="{59C59190-E81C-4DD3-8ACA-573AC1321A29}"/>
    <cellStyle name="Link Units (2) 6" xfId="32026" xr:uid="{C96C674C-4278-444F-A0C7-B8D3D1F604E9}"/>
    <cellStyle name="Link Units (2) 7" xfId="32027" xr:uid="{9872DACF-3FA7-47F7-B9FD-8B86C4E4EC9D}"/>
    <cellStyle name="Link Units (2) 8" xfId="32028" xr:uid="{85FCDC6D-3BE1-4B67-8662-BC8A91302244}"/>
    <cellStyle name="Link Units (2) 9" xfId="32029" xr:uid="{7B8F790E-25E8-47C1-81FB-8FC86F66B09B}"/>
    <cellStyle name="Link Units (2)_Annexe 6 IAS" xfId="32030" xr:uid="{4F1DC305-EB2B-4ACB-B820-2C109A52665F}"/>
    <cellStyle name="linked" xfId="32031" xr:uid="{6A0FDF03-7A88-4C91-BA7E-839DB1260ADF}"/>
    <cellStyle name="linked 2" xfId="32032" xr:uid="{F2C54E31-A4AD-4B08-A80F-3660E56B8B54}"/>
    <cellStyle name="Linked Cell 10" xfId="32034" xr:uid="{CF3A3729-3958-49BF-B732-49CA5F8368BD}"/>
    <cellStyle name="Linked Cell 11" xfId="32035" xr:uid="{39BE5284-BA0F-46D4-93CA-39F73F5AC6B9}"/>
    <cellStyle name="Linked Cell 12" xfId="32036" xr:uid="{7FC38180-1FD2-48D6-8321-4D426BA5B3E2}"/>
    <cellStyle name="Linked Cell 13" xfId="32037" xr:uid="{4FBA4CA1-1212-4F16-B93B-6A4C4655F99B}"/>
    <cellStyle name="Linked Cell 14" xfId="32033" xr:uid="{871E3572-91D5-44A1-924F-6F736E8B8DAD}"/>
    <cellStyle name="Linked Cell 2" xfId="9428" xr:uid="{00000000-0005-0000-0000-000087250000}"/>
    <cellStyle name="Linked Cell 2 10" xfId="9429" xr:uid="{00000000-0005-0000-0000-000088250000}"/>
    <cellStyle name="Linked Cell 2 11" xfId="9430" xr:uid="{00000000-0005-0000-0000-000089250000}"/>
    <cellStyle name="Linked Cell 2 12" xfId="9431" xr:uid="{00000000-0005-0000-0000-00008A250000}"/>
    <cellStyle name="Linked Cell 2 13" xfId="32038" xr:uid="{58FEAF67-B8D1-422D-AD41-6DD49273B28D}"/>
    <cellStyle name="Linked Cell 2 2" xfId="9432" xr:uid="{00000000-0005-0000-0000-00008B250000}"/>
    <cellStyle name="Linked Cell 2 2 2" xfId="9433" xr:uid="{00000000-0005-0000-0000-00008C250000}"/>
    <cellStyle name="Linked Cell 2 3" xfId="9434" xr:uid="{00000000-0005-0000-0000-00008D250000}"/>
    <cellStyle name="Linked Cell 2 4" xfId="9435" xr:uid="{00000000-0005-0000-0000-00008E250000}"/>
    <cellStyle name="Linked Cell 2 5" xfId="9436" xr:uid="{00000000-0005-0000-0000-00008F250000}"/>
    <cellStyle name="Linked Cell 2 6" xfId="9437" xr:uid="{00000000-0005-0000-0000-000090250000}"/>
    <cellStyle name="Linked Cell 2 7" xfId="9438" xr:uid="{00000000-0005-0000-0000-000091250000}"/>
    <cellStyle name="Linked Cell 2 8" xfId="9439" xr:uid="{00000000-0005-0000-0000-000092250000}"/>
    <cellStyle name="Linked Cell 2 9" xfId="9440" xr:uid="{00000000-0005-0000-0000-000093250000}"/>
    <cellStyle name="Linked Cell 3" xfId="9441" xr:uid="{00000000-0005-0000-0000-000094250000}"/>
    <cellStyle name="Linked Cell 3 2" xfId="9442" xr:uid="{00000000-0005-0000-0000-000095250000}"/>
    <cellStyle name="Linked Cell 3 3" xfId="9443" xr:uid="{00000000-0005-0000-0000-000096250000}"/>
    <cellStyle name="Linked Cell 3 4" xfId="32039" xr:uid="{84F6AF54-FD28-4103-A93D-97003E9ECA9D}"/>
    <cellStyle name="Linked Cell 4" xfId="9444" xr:uid="{00000000-0005-0000-0000-000097250000}"/>
    <cellStyle name="Linked Cell 4 2" xfId="9445" xr:uid="{00000000-0005-0000-0000-000098250000}"/>
    <cellStyle name="Linked Cell 4 3" xfId="9446" xr:uid="{00000000-0005-0000-0000-000099250000}"/>
    <cellStyle name="Linked Cell 4 4" xfId="32040" xr:uid="{FD7427B0-3E68-4335-85C1-BA52C4784176}"/>
    <cellStyle name="Linked Cell 5" xfId="9447" xr:uid="{00000000-0005-0000-0000-00009A250000}"/>
    <cellStyle name="Linked Cell 5 2" xfId="9448" xr:uid="{00000000-0005-0000-0000-00009B250000}"/>
    <cellStyle name="Linked Cell 5 3" xfId="9449" xr:uid="{00000000-0005-0000-0000-00009C250000}"/>
    <cellStyle name="Linked Cell 5 4" xfId="32041" xr:uid="{9D35D738-075C-442D-B6C3-F4E3C8145C42}"/>
    <cellStyle name="Linked Cell 6" xfId="9450" xr:uid="{00000000-0005-0000-0000-00009D250000}"/>
    <cellStyle name="Linked Cell 6 2" xfId="9451" xr:uid="{00000000-0005-0000-0000-00009E250000}"/>
    <cellStyle name="Linked Cell 6 3" xfId="9452" xr:uid="{00000000-0005-0000-0000-00009F250000}"/>
    <cellStyle name="Linked Cell 6 4" xfId="32042" xr:uid="{A34441FF-265F-4B4F-8815-A3BB06FC3045}"/>
    <cellStyle name="Linked Cell 7" xfId="9453" xr:uid="{00000000-0005-0000-0000-0000A0250000}"/>
    <cellStyle name="Linked Cell 7 2" xfId="32043" xr:uid="{1FBD7223-09E7-40DF-BF0B-9BE3F0F0ACA9}"/>
    <cellStyle name="Linked Cell 8" xfId="32044" xr:uid="{FB49772E-058E-45D2-A740-BF9E9C2CDF5A}"/>
    <cellStyle name="Linked Cell 9" xfId="32045" xr:uid="{ED4BEF61-D336-494A-9AB9-9046982F5F96}"/>
    <cellStyle name="Linked Data" xfId="32046" xr:uid="{7F20A650-00B9-4B28-93F7-D6590B749023}"/>
    <cellStyle name="LN" xfId="32047" xr:uid="{09A7784B-8D81-4CF5-8B02-5E76A7D73FA7}"/>
    <cellStyle name="LN 2" xfId="32048" xr:uid="{1C609EDC-A814-411C-AFC4-7517442DD2C5}"/>
    <cellStyle name="LN 3" xfId="32049" xr:uid="{5D97C8D4-25DD-4384-B4FB-60CA4CA0BB65}"/>
    <cellStyle name="LN_Annexe 6 IAS" xfId="32050" xr:uid="{10B8E6F4-5F18-4016-BB60-6066DBFFE5E2}"/>
    <cellStyle name="Locked" xfId="32051" xr:uid="{18056710-2404-4CAC-958C-29FD5C94FAB9}"/>
    <cellStyle name="Lookup" xfId="32052" xr:uid="{90EE1604-046A-4D7D-9FFC-24A5818CB861}"/>
    <cellStyle name="m" xfId="32053" xr:uid="{DB8C1769-04C4-45AE-AD74-45833929BFA7}"/>
    <cellStyle name="m 10" xfId="32054" xr:uid="{7ED602D9-9D1A-4A68-B929-D49AF8A7CBA4}"/>
    <cellStyle name="m 11" xfId="32055" xr:uid="{4EA37B73-B52D-4F90-A842-744152533A2A}"/>
    <cellStyle name="m 12" xfId="32056" xr:uid="{8189AD7F-B5AE-4DC5-9409-FC93FE08CF47}"/>
    <cellStyle name="m 13" xfId="32057" xr:uid="{B0A4E369-AC8C-41F1-A5F9-9F75C2644199}"/>
    <cellStyle name="m 14" xfId="32058" xr:uid="{F718F018-9F88-47D3-9F34-52C4A910B949}"/>
    <cellStyle name="m 15" xfId="32059" xr:uid="{23C93247-BB92-4109-B559-4E604DEEFF7E}"/>
    <cellStyle name="m 16" xfId="32060" xr:uid="{3E9652B6-0E57-44BC-9847-84A6D5FDC3A2}"/>
    <cellStyle name="m 17" xfId="32061" xr:uid="{907AEE3F-0356-4B30-BF6F-4C70557E8B3C}"/>
    <cellStyle name="m 2" xfId="32062" xr:uid="{DFBB6C46-078F-4765-9DBA-A1F8920376AF}"/>
    <cellStyle name="m 2 2" xfId="32063" xr:uid="{71B47712-C59D-4772-9881-F53415EE2B59}"/>
    <cellStyle name="m 2_Annexe 6 IAS" xfId="32064" xr:uid="{91BCECF9-1922-4503-87C3-6F93C1294B25}"/>
    <cellStyle name="m 3" xfId="32065" xr:uid="{447443A1-79B7-4D80-B703-B9791B04FEAD}"/>
    <cellStyle name="m 4" xfId="32066" xr:uid="{CEBCD86E-0C00-40CB-88EC-88039878D00C}"/>
    <cellStyle name="m 5" xfId="32067" xr:uid="{26E2FF81-B10C-4265-924F-C45946990EAC}"/>
    <cellStyle name="m 6" xfId="32068" xr:uid="{8FCAB121-2C42-49CC-A3FB-11392326AAC1}"/>
    <cellStyle name="m 7" xfId="32069" xr:uid="{60F93585-4649-47F3-A268-F391AF931EA6}"/>
    <cellStyle name="m 8" xfId="32070" xr:uid="{409B79A1-4A48-4795-BF00-7D288E0F8C6C}"/>
    <cellStyle name="m 9" xfId="32071" xr:uid="{38DD80C9-1A13-461F-A52B-B7B310F24AD7}"/>
    <cellStyle name="m?ny_laroux" xfId="32072" xr:uid="{6CAB26C9-DEEE-4B37-8839-575F685C9999}"/>
    <cellStyle name="m_Annexe 6 IAS" xfId="32073" xr:uid="{086846A8-ACDC-4B47-967B-ACC0537F6C7A}"/>
    <cellStyle name="m_Cadrage conso" xfId="32074" xr:uid="{CA390FBC-1F03-4CEA-B239-C69B4956F0A2}"/>
    <cellStyle name="m_CONFIGURATION" xfId="32075" xr:uid="{498B57FD-EE3A-44D6-8F24-596BB0760EEE}"/>
    <cellStyle name="m_CONFIGURATION_Annexe 6 IAS" xfId="32076" xr:uid="{CF484E15-D7CF-4F6F-A990-214320A30864}"/>
    <cellStyle name="m_CONTROLES" xfId="32077" xr:uid="{CDC64E5E-A5A9-4DBE-98EF-8992CD3E59A2}"/>
    <cellStyle name="m_CONTROLES_Annexe 6 IAS" xfId="32078" xr:uid="{D5EF5618-9FDF-4909-8AD8-E78E1B01B77F}"/>
    <cellStyle name="m_Degas HFTO" xfId="32079" xr:uid="{9E393D61-3F8B-4D2F-B01D-0D60945BFD89}"/>
    <cellStyle name="m_Degas HFTO_Annexe 6 IAS" xfId="32080" xr:uid="{49664F27-224C-48A8-8B78-E7FEAE12A329}"/>
    <cellStyle name="m_Display" xfId="32081" xr:uid="{9D872638-27B2-49C3-A009-0D55B12D4B05}"/>
    <cellStyle name="m_Display_Annexe 6 IAS" xfId="32082" xr:uid="{EF3FFC1C-9CD8-42F6-AA1C-3A90A4110FF6}"/>
    <cellStyle name="m_Feuil1" xfId="32083" xr:uid="{5B4E3C88-C58D-4F43-A108-AE2A94423DF0}"/>
    <cellStyle name="m_Feuil1_Annexe 6 IAS" xfId="32084" xr:uid="{D7DDF71C-E871-48D7-9455-49C956008A24}"/>
    <cellStyle name="m_shadow publication 2010.12" xfId="32085" xr:uid="{E49A3A89-4024-478B-8434-58BC7B40DEAF}"/>
    <cellStyle name="m_shadow publication 2010.12 10" xfId="32086" xr:uid="{3B054ECF-81B2-4724-9B38-107DADD8DD0A}"/>
    <cellStyle name="m_shadow publication 2010.12 10_Annexe 6 IAS" xfId="32087" xr:uid="{E72E26EC-06B3-4175-A8CE-793E75AE10E7}"/>
    <cellStyle name="m_shadow publication 2010.12 10_CONFIGURATION" xfId="32088" xr:uid="{2E78A6D1-7F69-45A4-8C0B-BABF91EED740}"/>
    <cellStyle name="m_shadow publication 2010.12 10_CONFIGURATION_Annexe 6 IAS" xfId="32089" xr:uid="{B05B013A-4977-46AA-92E7-A09BDF852676}"/>
    <cellStyle name="m_shadow publication 2010.12 10_CONTROLES" xfId="32090" xr:uid="{5ED499D0-FDAB-4888-B6E6-02657AE38505}"/>
    <cellStyle name="m_shadow publication 2010.12 10_CONTROLES_Annexe 6 IAS" xfId="32091" xr:uid="{18625D7C-26F2-455D-97F3-D9FD5D6EE499}"/>
    <cellStyle name="m_shadow publication 2010.12 10_Feuil1" xfId="32092" xr:uid="{AE9B11AF-284D-4D94-8344-3A8EAC0500F0}"/>
    <cellStyle name="m_shadow publication 2010.12 10_Feuil1_Annexe 6 IAS" xfId="32093" xr:uid="{816E37AE-92AB-4E50-81CF-EEB8B578E0CB}"/>
    <cellStyle name="m_shadow publication 2010.12 10_Sheet2" xfId="32094" xr:uid="{410F0155-B3E7-412B-942D-A2AC2F87D14A}"/>
    <cellStyle name="m_shadow publication 2010.12 10_Sheet2_Annexe 6 IAS" xfId="32095" xr:uid="{4DA8C873-79E9-4B51-8B77-ED26A9889220}"/>
    <cellStyle name="m_shadow publication 2010.12 11" xfId="32096" xr:uid="{8AA0BE7B-65AD-4BE3-B78E-8A853D65CDEC}"/>
    <cellStyle name="m_shadow publication 2010.12 11_Annexe 6 IAS" xfId="32097" xr:uid="{D11E0441-39F1-423F-B43A-F5C3F8EE1845}"/>
    <cellStyle name="m_shadow publication 2010.12 11_CONFIGURATION" xfId="32098" xr:uid="{E538FBFC-A709-49AD-8366-129F4A3DD455}"/>
    <cellStyle name="m_shadow publication 2010.12 11_CONFIGURATION_Annexe 6 IAS" xfId="32099" xr:uid="{527138C3-A7EA-444F-BE57-E8E7CD5BD8E8}"/>
    <cellStyle name="m_shadow publication 2010.12 11_CONTROLES" xfId="32100" xr:uid="{3E3DB387-DFA7-49C9-A26C-62B138105033}"/>
    <cellStyle name="m_shadow publication 2010.12 11_CONTROLES_Annexe 6 IAS" xfId="32101" xr:uid="{8ECF10D0-CB5A-41A3-A799-1AE5E1658EE0}"/>
    <cellStyle name="m_shadow publication 2010.12 11_Feuil1" xfId="32102" xr:uid="{8BBC04C0-7333-4FAB-95C0-3A951A362AD9}"/>
    <cellStyle name="m_shadow publication 2010.12 11_Feuil1_Annexe 6 IAS" xfId="32103" xr:uid="{48076D20-875E-4F23-BCC7-865FB3032943}"/>
    <cellStyle name="m_shadow publication 2010.12 11_Sheet2" xfId="32104" xr:uid="{23ED473F-DB11-438C-A965-F0CEC0B8392F}"/>
    <cellStyle name="m_shadow publication 2010.12 11_Sheet2_Annexe 6 IAS" xfId="32105" xr:uid="{D7601A77-2726-4B9B-A4D4-622100ACFEFF}"/>
    <cellStyle name="m_shadow publication 2010.12 12" xfId="32106" xr:uid="{D0492526-51C6-490C-A076-BC0AA7BE4672}"/>
    <cellStyle name="m_shadow publication 2010.12 12_Annexe 6 IAS" xfId="32107" xr:uid="{35A8D980-7B76-4665-BAF2-AFAA5856BFA8}"/>
    <cellStyle name="m_shadow publication 2010.12 12_CONFIGURATION" xfId="32108" xr:uid="{AB806143-B750-45C5-8622-16EE66257DD5}"/>
    <cellStyle name="m_shadow publication 2010.12 12_CONFIGURATION_Annexe 6 IAS" xfId="32109" xr:uid="{FEF2DB79-A0C8-4BED-BB82-BBC7124FEAAD}"/>
    <cellStyle name="m_shadow publication 2010.12 12_CONTROLES" xfId="32110" xr:uid="{A06BDC11-6C3E-467C-8ABF-4F47C7152351}"/>
    <cellStyle name="m_shadow publication 2010.12 12_CONTROLES_Annexe 6 IAS" xfId="32111" xr:uid="{F1016A0D-88B5-42CD-B748-9D63993F7A3F}"/>
    <cellStyle name="m_shadow publication 2010.12 12_Sheet2" xfId="32112" xr:uid="{EB9139CB-5574-4852-A32B-1CE8288EABF7}"/>
    <cellStyle name="m_shadow publication 2010.12 12_Sheet2_Annexe 6 IAS" xfId="32113" xr:uid="{F326DB1E-28E4-48DF-84F1-E7DF3D3696B7}"/>
    <cellStyle name="m_shadow publication 2010.12 13" xfId="32114" xr:uid="{098B4EB0-AAEC-4EB9-906D-0CDB30C89A6C}"/>
    <cellStyle name="m_shadow publication 2010.12 13_Annexe 6 IAS" xfId="32115" xr:uid="{068B12D2-4A60-435B-B338-73C054E1CE95}"/>
    <cellStyle name="m_shadow publication 2010.12 13_CONFIGURATION" xfId="32116" xr:uid="{D21DC72C-E268-4F53-BA31-FF06822B59A2}"/>
    <cellStyle name="m_shadow publication 2010.12 13_CONFIGURATION_Annexe 6 IAS" xfId="32117" xr:uid="{CA1593A1-326D-41FB-8841-5421CB23E310}"/>
    <cellStyle name="m_shadow publication 2010.12 13_CONTROLES" xfId="32118" xr:uid="{65618EB4-7826-4F27-B4E6-829FF97FF027}"/>
    <cellStyle name="m_shadow publication 2010.12 13_CONTROLES_Annexe 6 IAS" xfId="32119" xr:uid="{EC318857-3078-4C99-A9CC-E4E8394CB8C8}"/>
    <cellStyle name="m_shadow publication 2010.12 13_Sheet2" xfId="32120" xr:uid="{CF980BAC-C3C2-4AF8-B0B8-0F12B7934888}"/>
    <cellStyle name="m_shadow publication 2010.12 13_Sheet2_Annexe 6 IAS" xfId="32121" xr:uid="{1A81B778-E78C-4FA3-A5D9-17E7B4300363}"/>
    <cellStyle name="m_shadow publication 2010.12 14" xfId="32122" xr:uid="{C9B713AB-96CE-4797-9FC3-B7E1D1BC4AFB}"/>
    <cellStyle name="m_shadow publication 2010.12 14_Annexe 6 IAS" xfId="32123" xr:uid="{3EBA9192-6687-4559-8E91-CD6389945855}"/>
    <cellStyle name="m_shadow publication 2010.12 15" xfId="32124" xr:uid="{9225AAC8-15E8-428D-8DC3-2A7CD85542CC}"/>
    <cellStyle name="m_shadow publication 2010.12 15_Annexe 6 IAS" xfId="32125" xr:uid="{3C9F9CD1-0BD7-44ED-AC27-34F3959CC892}"/>
    <cellStyle name="m_shadow publication 2010.12 16" xfId="32126" xr:uid="{B9E534B6-CD0E-4140-91B6-B2CDA815F0FF}"/>
    <cellStyle name="m_shadow publication 2010.12 16_Annexe 6 IAS" xfId="32127" xr:uid="{CA846CBC-9B4A-45EB-8168-47D0429CE4B2}"/>
    <cellStyle name="m_shadow publication 2010.12 17" xfId="32128" xr:uid="{060FA1D2-D12E-4086-8B6A-A18FE5B57A3F}"/>
    <cellStyle name="m_shadow publication 2010.12 17_Annexe 6 IAS" xfId="32129" xr:uid="{E2FA25AA-25F3-468D-81E9-85E24B4DA089}"/>
    <cellStyle name="m_shadow publication 2010.12 2" xfId="32130" xr:uid="{777C893A-15BF-461E-AB50-F638E78CE7B8}"/>
    <cellStyle name="m_shadow publication 2010.12 2 2" xfId="32131" xr:uid="{3C9AB555-E217-4FC7-A786-81F8EC65538D}"/>
    <cellStyle name="m_shadow publication 2010.12 2 2_Annexe 6 IAS" xfId="32132" xr:uid="{C726639D-F39F-4210-8EB9-70F3CEB2CC11}"/>
    <cellStyle name="m_shadow publication 2010.12 2 2_CONFIGURATION" xfId="32133" xr:uid="{D5AB2AD9-5DA3-44C5-818B-8D846FD94963}"/>
    <cellStyle name="m_shadow publication 2010.12 2 2_CONFIGURATION_Annexe 6 IAS" xfId="32134" xr:uid="{B85DC43A-636D-4325-9FC3-00665BCC9539}"/>
    <cellStyle name="m_shadow publication 2010.12 2_Annexe 6 IAS" xfId="32135" xr:uid="{1EA8EE2F-F567-4B54-B28F-BCE15B445AF0}"/>
    <cellStyle name="m_shadow publication 2010.12 2_CONFIGURATION" xfId="32136" xr:uid="{920C4E92-C1BF-47D9-9D09-9A1033E1D79F}"/>
    <cellStyle name="m_shadow publication 2010.12 2_CONFIGURATION_Annexe 6 IAS" xfId="32137" xr:uid="{D33FB858-A747-4EAD-A8DD-3E96110C4E28}"/>
    <cellStyle name="m_shadow publication 2010.12 2_CONTROLES" xfId="32138" xr:uid="{DA21CA10-3825-4AA9-9527-62BE0F1D6604}"/>
    <cellStyle name="m_shadow publication 2010.12 2_CONTROLES_Annexe 6 IAS" xfId="32139" xr:uid="{50ACB5BA-DB45-43E7-A157-0BE778A74A7E}"/>
    <cellStyle name="m_shadow publication 2010.12 2_Feuil1" xfId="32140" xr:uid="{78D3BA38-201A-4617-A894-16212BA0449C}"/>
    <cellStyle name="m_shadow publication 2010.12 2_Feuil1_Annexe 6 IAS" xfId="32141" xr:uid="{3FC05468-9C49-43ED-845E-D601BF73DDB1}"/>
    <cellStyle name="m_shadow publication 2010.12 2_Sheet2" xfId="32142" xr:uid="{6C06BB8F-40F8-47F1-963D-B0DBD654F257}"/>
    <cellStyle name="m_shadow publication 2010.12 2_Sheet2_Annexe 6 IAS" xfId="32143" xr:uid="{9B474156-5280-4CA9-9B82-2E3FE50E4984}"/>
    <cellStyle name="m_shadow publication 2010.12 3" xfId="32144" xr:uid="{AC176247-47E3-4DB4-B26F-347E169D09D9}"/>
    <cellStyle name="m_shadow publication 2010.12 3_Annexe 6 IAS" xfId="32145" xr:uid="{5D7EC6EE-3F67-48B8-B16B-45F79DF6D39E}"/>
    <cellStyle name="m_shadow publication 2010.12 3_CONFIGURATION" xfId="32146" xr:uid="{4BCD634E-AD8A-489B-8C6F-91CB1259D344}"/>
    <cellStyle name="m_shadow publication 2010.12 3_CONFIGURATION_Annexe 6 IAS" xfId="32147" xr:uid="{6FEC6146-3C50-481C-83A9-4A175D3E8B27}"/>
    <cellStyle name="m_shadow publication 2010.12 3_CONTROLES" xfId="32148" xr:uid="{EC6B40A3-F133-4AEB-8115-3B25E3C7DA8C}"/>
    <cellStyle name="m_shadow publication 2010.12 3_CONTROLES_Annexe 6 IAS" xfId="32149" xr:uid="{DF677E72-84E2-4D7B-99C1-021653E00C4F}"/>
    <cellStyle name="m_shadow publication 2010.12 3_Feuil1" xfId="32150" xr:uid="{075931A1-01D8-4286-8D83-87E8C4976FD4}"/>
    <cellStyle name="m_shadow publication 2010.12 3_Feuil1_Annexe 6 IAS" xfId="32151" xr:uid="{7440E22A-86BB-4694-949C-9F634500EDA9}"/>
    <cellStyle name="m_shadow publication 2010.12 3_Sheet2" xfId="32152" xr:uid="{DA812F9C-F875-4965-8C1D-A7695EBE7007}"/>
    <cellStyle name="m_shadow publication 2010.12 3_Sheet2_Annexe 6 IAS" xfId="32153" xr:uid="{2A17F42F-DA15-44E7-9511-8DAC04490103}"/>
    <cellStyle name="m_shadow publication 2010.12 4" xfId="32154" xr:uid="{5F746CBF-BACA-493E-8C87-B2BE09EDF6F9}"/>
    <cellStyle name="m_shadow publication 2010.12 4_Annexe 6 IAS" xfId="32155" xr:uid="{ED2A5E2F-BF67-4240-8775-5DBD0DC5EEED}"/>
    <cellStyle name="m_shadow publication 2010.12 4_CONFIGURATION" xfId="32156" xr:uid="{BD42EED0-9C6D-4B40-815C-E12BB90C649E}"/>
    <cellStyle name="m_shadow publication 2010.12 4_CONFIGURATION_Annexe 6 IAS" xfId="32157" xr:uid="{FCA90BC3-2159-4390-93D6-69F8D0647D27}"/>
    <cellStyle name="m_shadow publication 2010.12 4_CONTROLES" xfId="32158" xr:uid="{D5B972C9-DF2A-4175-9E4F-14E2363D8E9F}"/>
    <cellStyle name="m_shadow publication 2010.12 4_CONTROLES_Annexe 6 IAS" xfId="32159" xr:uid="{B83B8B9A-9DA5-4E65-B245-A3F9E942A17E}"/>
    <cellStyle name="m_shadow publication 2010.12 4_Feuil1" xfId="32160" xr:uid="{5F45F69A-B97B-428E-ADD5-D419D89A734E}"/>
    <cellStyle name="m_shadow publication 2010.12 4_Feuil1_Annexe 6 IAS" xfId="32161" xr:uid="{F657C584-9AAE-4099-8A96-D76A5A96C588}"/>
    <cellStyle name="m_shadow publication 2010.12 4_Sheet2" xfId="32162" xr:uid="{2556C0C6-0718-4162-9CBF-172E569DA938}"/>
    <cellStyle name="m_shadow publication 2010.12 4_Sheet2_Annexe 6 IAS" xfId="32163" xr:uid="{88E127F4-9A31-4D8B-BD6B-0FBA6F0BB73B}"/>
    <cellStyle name="m_shadow publication 2010.12 5" xfId="32164" xr:uid="{35FA2F08-CB63-407D-9B8B-E56F2567A051}"/>
    <cellStyle name="m_shadow publication 2010.12 5_Annexe 6 IAS" xfId="32165" xr:uid="{5833BF9F-12CF-4AAC-81F5-CD2CD1A2FAD6}"/>
    <cellStyle name="m_shadow publication 2010.12 5_CONFIGURATION" xfId="32166" xr:uid="{85C7438E-D2CB-4A49-A5AF-CD1D162CBDEE}"/>
    <cellStyle name="m_shadow publication 2010.12 5_CONFIGURATION_Annexe 6 IAS" xfId="32167" xr:uid="{FD10CE06-A5FB-46E9-8F37-2AD792DF0014}"/>
    <cellStyle name="m_shadow publication 2010.12 5_CONTROLES" xfId="32168" xr:uid="{ADF32466-73D8-43D4-AEBF-1ACBDFA295B7}"/>
    <cellStyle name="m_shadow publication 2010.12 5_CONTROLES_Annexe 6 IAS" xfId="32169" xr:uid="{3BD45FF3-5530-4E2B-85AD-23965B35A50B}"/>
    <cellStyle name="m_shadow publication 2010.12 5_Feuil1" xfId="32170" xr:uid="{8B1EDC60-0BE1-428E-8CB2-73359169DEED}"/>
    <cellStyle name="m_shadow publication 2010.12 5_Feuil1_Annexe 6 IAS" xfId="32171" xr:uid="{2C5BF049-C066-40D2-8F7C-2E878A012E53}"/>
    <cellStyle name="m_shadow publication 2010.12 5_Sheet2" xfId="32172" xr:uid="{D42F2625-AEDF-4DB1-B7C3-E319D4B9F351}"/>
    <cellStyle name="m_shadow publication 2010.12 5_Sheet2_Annexe 6 IAS" xfId="32173" xr:uid="{D832AA44-6024-4BFC-8571-CF2A34AC0228}"/>
    <cellStyle name="m_shadow publication 2010.12 6" xfId="32174" xr:uid="{D80F4044-C676-4F9F-BCA9-0959BEEFD93F}"/>
    <cellStyle name="m_shadow publication 2010.12 6_Annexe 6 IAS" xfId="32175" xr:uid="{E4F5C62B-6D65-4C4F-884E-B43F42A1F657}"/>
    <cellStyle name="m_shadow publication 2010.12 6_CONFIGURATION" xfId="32176" xr:uid="{530C60EC-3359-4E85-A4B8-21B815D01FFA}"/>
    <cellStyle name="m_shadow publication 2010.12 6_CONFIGURATION_Annexe 6 IAS" xfId="32177" xr:uid="{26E7D178-341C-40FB-9BC2-7B78E70306D6}"/>
    <cellStyle name="m_shadow publication 2010.12 6_CONTROLES" xfId="32178" xr:uid="{ACB90633-E70D-4EF5-9FD7-B754F0CBE384}"/>
    <cellStyle name="m_shadow publication 2010.12 6_CONTROLES_Annexe 6 IAS" xfId="32179" xr:uid="{5FB054BA-DBCF-4709-9663-D0EAE8EC7780}"/>
    <cellStyle name="m_shadow publication 2010.12 6_Feuil1" xfId="32180" xr:uid="{3B69C2FF-87A9-4497-B721-70F9BFC93555}"/>
    <cellStyle name="m_shadow publication 2010.12 6_Feuil1_Annexe 6 IAS" xfId="32181" xr:uid="{3E455FB4-CBDC-4AC7-817A-17CD228231E8}"/>
    <cellStyle name="m_shadow publication 2010.12 6_Sheet2" xfId="32182" xr:uid="{EC6E870B-D9DC-44FB-A0C8-ECFACD22A8B6}"/>
    <cellStyle name="m_shadow publication 2010.12 6_Sheet2_Annexe 6 IAS" xfId="32183" xr:uid="{D7E2DCA5-3C07-452A-B6A3-D660B947A14E}"/>
    <cellStyle name="m_shadow publication 2010.12 7" xfId="32184" xr:uid="{881FB0EA-9D82-4052-8661-AD55EB09518C}"/>
    <cellStyle name="m_shadow publication 2010.12 7_Annexe 6 IAS" xfId="32185" xr:uid="{B309CA6A-B771-420B-A365-026976D2CB02}"/>
    <cellStyle name="m_shadow publication 2010.12 7_CONFIGURATION" xfId="32186" xr:uid="{665D5DF0-F0D5-428D-B6D0-00AD69B9E4B2}"/>
    <cellStyle name="m_shadow publication 2010.12 7_CONFIGURATION_Annexe 6 IAS" xfId="32187" xr:uid="{C17D0B39-DAC1-4F03-84F1-26BDBD26C783}"/>
    <cellStyle name="m_shadow publication 2010.12 7_CONTROLES" xfId="32188" xr:uid="{11974906-7EB3-4E49-A7BD-ABBA5A3251CC}"/>
    <cellStyle name="m_shadow publication 2010.12 7_CONTROLES_Annexe 6 IAS" xfId="32189" xr:uid="{A2EC49D0-5F1E-4040-A800-F0E714B98C8D}"/>
    <cellStyle name="m_shadow publication 2010.12 7_Feuil1" xfId="32190" xr:uid="{CF4A8C4B-B1BB-4262-9C1B-DE518EFAA6E6}"/>
    <cellStyle name="m_shadow publication 2010.12 7_Feuil1_Annexe 6 IAS" xfId="32191" xr:uid="{629A4512-89FF-46D9-8EA4-53D6843846EC}"/>
    <cellStyle name="m_shadow publication 2010.12 7_Sheet2" xfId="32192" xr:uid="{E060A7EE-60E2-4EA2-94AF-5C8B7FABC820}"/>
    <cellStyle name="m_shadow publication 2010.12 7_Sheet2_Annexe 6 IAS" xfId="32193" xr:uid="{6E85A2F7-4A56-46FF-88CF-D508A76762B4}"/>
    <cellStyle name="m_shadow publication 2010.12 8" xfId="32194" xr:uid="{8BB9969C-71B2-48FE-BD48-E9120010E588}"/>
    <cellStyle name="m_shadow publication 2010.12 8_Annexe 6 IAS" xfId="32195" xr:uid="{19C34819-4F54-4759-83CF-8BA2B89D1A61}"/>
    <cellStyle name="m_shadow publication 2010.12 8_CONFIGURATION" xfId="32196" xr:uid="{C23A5101-9D79-476C-9D6E-2589A8AE7A9D}"/>
    <cellStyle name="m_shadow publication 2010.12 8_CONFIGURATION_Annexe 6 IAS" xfId="32197" xr:uid="{7B2E8897-97C8-491B-AE7D-D2F76EA6A045}"/>
    <cellStyle name="m_shadow publication 2010.12 8_CONTROLES" xfId="32198" xr:uid="{1F398066-705F-443D-80ED-25AA8D8B3726}"/>
    <cellStyle name="m_shadow publication 2010.12 8_CONTROLES_Annexe 6 IAS" xfId="32199" xr:uid="{209EDACC-6379-4711-A272-6578116A884D}"/>
    <cellStyle name="m_shadow publication 2010.12 8_Feuil1" xfId="32200" xr:uid="{D5541EA9-9604-436A-843A-2296C4402BFC}"/>
    <cellStyle name="m_shadow publication 2010.12 8_Feuil1_Annexe 6 IAS" xfId="32201" xr:uid="{9A407DFE-0954-4AF3-B833-E3D221133CCB}"/>
    <cellStyle name="m_shadow publication 2010.12 8_Sheet2" xfId="32202" xr:uid="{CC5593C5-BA23-4377-9A9D-98D052A829E2}"/>
    <cellStyle name="m_shadow publication 2010.12 8_Sheet2_Annexe 6 IAS" xfId="32203" xr:uid="{EBF71DBA-9419-4A90-AF03-23D53EC31091}"/>
    <cellStyle name="m_shadow publication 2010.12 9" xfId="32204" xr:uid="{B4F9B739-CC3A-4FDD-9AC3-000708FDA04A}"/>
    <cellStyle name="m_shadow publication 2010.12 9_Annexe 6 IAS" xfId="32205" xr:uid="{A750DD9C-57A6-4272-8366-64EBFFE423E5}"/>
    <cellStyle name="m_shadow publication 2010.12 9_CONFIGURATION" xfId="32206" xr:uid="{9D940E72-C852-4695-830E-B5092EF61B97}"/>
    <cellStyle name="m_shadow publication 2010.12 9_CONFIGURATION_Annexe 6 IAS" xfId="32207" xr:uid="{5CF91A4F-10F6-4B44-837B-E5EA7FF77C62}"/>
    <cellStyle name="m_shadow publication 2010.12 9_CONTROLES" xfId="32208" xr:uid="{D83414CC-9056-42F4-B152-F889C9638E41}"/>
    <cellStyle name="m_shadow publication 2010.12 9_CONTROLES_Annexe 6 IAS" xfId="32209" xr:uid="{B9C956FA-F808-4820-AAD4-13BAB0144039}"/>
    <cellStyle name="m_shadow publication 2010.12 9_Feuil1" xfId="32210" xr:uid="{71EF92CB-C504-41AC-904B-9340D27C2354}"/>
    <cellStyle name="m_shadow publication 2010.12 9_Feuil1_Annexe 6 IAS" xfId="32211" xr:uid="{87B52CD4-104A-4C03-9308-B89378B98B9F}"/>
    <cellStyle name="m_shadow publication 2010.12 9_Sheet2" xfId="32212" xr:uid="{1D034BB1-FF7B-470E-A5CC-DA0EE7A6E208}"/>
    <cellStyle name="m_shadow publication 2010.12 9_Sheet2_Annexe 6 IAS" xfId="32213" xr:uid="{496EE6A6-4B88-4B6A-8D54-5C1FA4AA05E4}"/>
    <cellStyle name="m_shadow publication 2010.12_Annexe 6 IAS" xfId="32214" xr:uid="{BD2ABE86-ADDC-4392-ADA1-4CCDF96CBDD6}"/>
    <cellStyle name="m_shadow publication 2010.12_CONFIGURATION" xfId="32215" xr:uid="{891D9351-633A-429E-A4D6-C4DF25DF52EE}"/>
    <cellStyle name="m_shadow publication 2010.12_CONFIGURATION_Annexe 6 IAS" xfId="32216" xr:uid="{582D76EE-9D31-4F2D-9FA6-8A275376BA3E}"/>
    <cellStyle name="m_shadow publication 2010.12_CONTROLES" xfId="32217" xr:uid="{E01ABAF2-795D-4DE7-990C-A34F1145725B}"/>
    <cellStyle name="m_shadow publication 2010.12_CONTROLES_Annexe 6 IAS" xfId="32218" xr:uid="{9FD29D04-7EEB-4E52-862A-3AB549C37A93}"/>
    <cellStyle name="m_shadow publication 2010.12_Display" xfId="32219" xr:uid="{CEDEA79D-876E-4C8A-9019-12EB70D39E58}"/>
    <cellStyle name="m_shadow publication 2010.12_Display_Annexe 6 IAS" xfId="32220" xr:uid="{C250A326-7B35-4C97-B420-4646EF6C9667}"/>
    <cellStyle name="m_shadow publication 2010.12_Feuil1" xfId="32221" xr:uid="{E47E6991-F4C3-41CA-BF8F-AFEABAD34EED}"/>
    <cellStyle name="m_shadow publication 2010.12_Feuil1_Annexe 6 IAS" xfId="32222" xr:uid="{942923D9-E90D-46EC-B098-8848355CFA4E}"/>
    <cellStyle name="m_shadow publication 2010.12_Sheet1" xfId="32223" xr:uid="{BB4B65D1-6A77-4465-A9C0-AA2BEF2C9C5B}"/>
    <cellStyle name="m_shadow publication 2010.12_Sheet1_Annexe 6 IAS" xfId="32224" xr:uid="{BCF40AB1-56E0-4FA0-8C08-E9BC45155906}"/>
    <cellStyle name="m_shadow publication 2010.12_Sheet1_CONTROLES" xfId="32225" xr:uid="{F3E44FA3-72AB-4AEA-9455-3A2C7AB72D5A}"/>
    <cellStyle name="m_shadow publication 2010.12_Sheet1_CONTROLES_Annexe 6 IAS" xfId="32226" xr:uid="{6FA56F78-A835-4AEB-940D-64816F128661}"/>
    <cellStyle name="m_shadow publication 2010.12_Sheet2" xfId="32227" xr:uid="{690EA327-1A38-49DA-B970-61F3007E606F}"/>
    <cellStyle name="m_shadow publication 2010.12_Sheet2_Annexe 6 IAS" xfId="32228" xr:uid="{742EB003-3B31-4D9D-AC39-196E1A4F972F}"/>
    <cellStyle name="m_Sheet1" xfId="32229" xr:uid="{A348F698-866C-45BA-AFB7-3AFE86D171F8}"/>
    <cellStyle name="m_Sheet1_Annexe 6 IAS" xfId="32230" xr:uid="{0BE1658C-843B-47D1-B0A7-EAE65ADF4935}"/>
    <cellStyle name="m_Sheet1_CONTROLES" xfId="32231" xr:uid="{E30C4E73-667C-46DE-81D5-BAAE7C182646}"/>
    <cellStyle name="m_Sheet1_CONTROLES_Annexe 6 IAS" xfId="32232" xr:uid="{5612B5F5-7A8D-4568-AC27-6DC1B5B916EF}"/>
    <cellStyle name="m_Sheet2" xfId="32233" xr:uid="{3F74B75B-9ECC-43FE-8FD7-0DA729CA53F0}"/>
    <cellStyle name="m_Sheet2_Annexe 6 IAS" xfId="32234" xr:uid="{D065C10A-AE97-4613-BB0A-B4E6F039CFEA}"/>
    <cellStyle name="m_Synthese cumul 300910" xfId="32235" xr:uid="{EE37C342-CD5C-4748-8521-92C8EC1B5D31}"/>
    <cellStyle name="m_Synthese cumul 300910 10" xfId="32236" xr:uid="{19FDD1DB-C5EB-446F-B880-E826B536C7D2}"/>
    <cellStyle name="m_Synthese cumul 300910 10_Annexe 6 IAS" xfId="32237" xr:uid="{1C29743C-38B4-4D06-BA5A-87B18A3CEB0E}"/>
    <cellStyle name="m_Synthese cumul 300910 10_CONFIGURATION" xfId="32238" xr:uid="{82B2D3D1-31DC-4FDF-ABF9-F4F4737766A3}"/>
    <cellStyle name="m_Synthese cumul 300910 10_CONFIGURATION_Annexe 6 IAS" xfId="32239" xr:uid="{3F2C2E59-2290-49DF-8401-4A8751DB4FAD}"/>
    <cellStyle name="m_Synthese cumul 300910 10_CONTROLES" xfId="32240" xr:uid="{1D40D2BB-0FE1-4ACE-9019-065CC252CDD8}"/>
    <cellStyle name="m_Synthese cumul 300910 10_CONTROLES_Annexe 6 IAS" xfId="32241" xr:uid="{B4605FD4-3B3C-4912-8470-2061FDA1E021}"/>
    <cellStyle name="m_Synthese cumul 300910 10_Feuil1" xfId="32242" xr:uid="{5A54D9FE-000C-48C3-A1A0-F96C292E94AC}"/>
    <cellStyle name="m_Synthese cumul 300910 10_Feuil1_Annexe 6 IAS" xfId="32243" xr:uid="{1E4D6724-5929-490C-A796-CCFD901BF521}"/>
    <cellStyle name="m_Synthese cumul 300910 10_Sheet2" xfId="32244" xr:uid="{0EC12C5F-243D-482E-890E-A11E7FF361ED}"/>
    <cellStyle name="m_Synthese cumul 300910 10_Sheet2_Annexe 6 IAS" xfId="32245" xr:uid="{A57D127F-CF6C-499E-8814-3D440070D2D3}"/>
    <cellStyle name="m_Synthese cumul 300910 11" xfId="32246" xr:uid="{F8A66974-F043-434F-BEAA-D2AE037FD3E6}"/>
    <cellStyle name="m_Synthese cumul 300910 11_Annexe 6 IAS" xfId="32247" xr:uid="{05BBB708-C44F-4350-8405-8E8F528C82B7}"/>
    <cellStyle name="m_Synthese cumul 300910 11_CONFIGURATION" xfId="32248" xr:uid="{841DCF6C-DC67-4600-9A59-ED435A048E63}"/>
    <cellStyle name="m_Synthese cumul 300910 11_CONFIGURATION_Annexe 6 IAS" xfId="32249" xr:uid="{D726DA8A-7C95-4323-88AD-3A2143F706EF}"/>
    <cellStyle name="m_Synthese cumul 300910 11_CONTROLES" xfId="32250" xr:uid="{9CF06EF6-D4EE-485B-A9E7-82EF060A6008}"/>
    <cellStyle name="m_Synthese cumul 300910 11_CONTROLES_Annexe 6 IAS" xfId="32251" xr:uid="{E0A65CA1-DCC1-478F-BBBB-E4EB908DC0C2}"/>
    <cellStyle name="m_Synthese cumul 300910 11_Feuil1" xfId="32252" xr:uid="{52146051-3424-492D-B3E5-50F402A185E7}"/>
    <cellStyle name="m_Synthese cumul 300910 11_Feuil1_Annexe 6 IAS" xfId="32253" xr:uid="{73975038-18C1-40E1-B6A5-292834CBF853}"/>
    <cellStyle name="m_Synthese cumul 300910 11_Sheet2" xfId="32254" xr:uid="{8E5A525A-1435-4E6F-9227-B354B6D22875}"/>
    <cellStyle name="m_Synthese cumul 300910 11_Sheet2_Annexe 6 IAS" xfId="32255" xr:uid="{5FFF2E8B-4212-4685-81C1-66B75E166139}"/>
    <cellStyle name="m_Synthese cumul 300910 12" xfId="32256" xr:uid="{D1DA7CBC-0FD3-4978-9CD1-9EF3D90F547E}"/>
    <cellStyle name="m_Synthese cumul 300910 12_Annexe 6 IAS" xfId="32257" xr:uid="{55C76BD0-0893-4972-9C53-334F9D70F072}"/>
    <cellStyle name="m_Synthese cumul 300910 12_CONFIGURATION" xfId="32258" xr:uid="{360C8BBB-CE1B-43F9-A668-C15F3E210900}"/>
    <cellStyle name="m_Synthese cumul 300910 12_CONFIGURATION_Annexe 6 IAS" xfId="32259" xr:uid="{4E49A4CF-124B-4D75-9D6D-2362128AA9A8}"/>
    <cellStyle name="m_Synthese cumul 300910 12_CONTROLES" xfId="32260" xr:uid="{68F91D25-D0E3-4EA3-AE1B-6B0D9D07C994}"/>
    <cellStyle name="m_Synthese cumul 300910 12_CONTROLES_Annexe 6 IAS" xfId="32261" xr:uid="{0C98C570-4472-4B75-BD08-14CEDE054B77}"/>
    <cellStyle name="m_Synthese cumul 300910 12_Sheet2" xfId="32262" xr:uid="{9E2F0A9E-8BC8-408D-A155-FB30956614B0}"/>
    <cellStyle name="m_Synthese cumul 300910 12_Sheet2_Annexe 6 IAS" xfId="32263" xr:uid="{2D2167CF-AF77-4570-9FFE-81293C415D5C}"/>
    <cellStyle name="m_Synthese cumul 300910 13" xfId="32264" xr:uid="{62A8AE53-DA1D-42FB-A422-BDD739664322}"/>
    <cellStyle name="m_Synthese cumul 300910 13_Annexe 6 IAS" xfId="32265" xr:uid="{AD420D9D-0874-4456-937E-1564BC22D55F}"/>
    <cellStyle name="m_Synthese cumul 300910 13_CONFIGURATION" xfId="32266" xr:uid="{36CAABB2-6C86-4583-A548-3781FE2C64F0}"/>
    <cellStyle name="m_Synthese cumul 300910 13_CONFIGURATION_Annexe 6 IAS" xfId="32267" xr:uid="{E182ED84-2976-4D52-B857-0ECF129B896A}"/>
    <cellStyle name="m_Synthese cumul 300910 13_CONTROLES" xfId="32268" xr:uid="{02E71061-2431-4865-AA15-13F455228112}"/>
    <cellStyle name="m_Synthese cumul 300910 13_CONTROLES_Annexe 6 IAS" xfId="32269" xr:uid="{C9539D75-5288-4ECF-9C40-B2055F51BECB}"/>
    <cellStyle name="m_Synthese cumul 300910 13_Sheet2" xfId="32270" xr:uid="{5E2C6C4A-07A2-4510-A60D-79FF85CC3BA0}"/>
    <cellStyle name="m_Synthese cumul 300910 13_Sheet2_Annexe 6 IAS" xfId="32271" xr:uid="{9132CC9D-C411-45E1-BF50-64543431341E}"/>
    <cellStyle name="m_Synthese cumul 300910 14" xfId="32272" xr:uid="{FE4A6B67-A383-4AEF-AB67-0C3261E0A30F}"/>
    <cellStyle name="m_Synthese cumul 300910 14_Annexe 6 IAS" xfId="32273" xr:uid="{0F8CD980-F976-4EC1-B8A6-694E59397362}"/>
    <cellStyle name="m_Synthese cumul 300910 15" xfId="32274" xr:uid="{CDD4B226-8F2D-4D4E-8FEA-DE308EF7D781}"/>
    <cellStyle name="m_Synthese cumul 300910 15_Annexe 6 IAS" xfId="32275" xr:uid="{C661F9E0-B227-4552-8549-2E87885054EF}"/>
    <cellStyle name="m_Synthese cumul 300910 16" xfId="32276" xr:uid="{075B59F8-247A-4A03-BB5D-D6B47643A51F}"/>
    <cellStyle name="m_Synthese cumul 300910 16_Annexe 6 IAS" xfId="32277" xr:uid="{2E7158C3-5F4D-4BA9-BCCB-8C2FFDA4C2A2}"/>
    <cellStyle name="m_Synthese cumul 300910 17" xfId="32278" xr:uid="{1099C431-CAE4-4B0F-84E5-C55ED9BCDD17}"/>
    <cellStyle name="m_Synthese cumul 300910 17_Annexe 6 IAS" xfId="32279" xr:uid="{78547197-2CB6-4654-BC80-CE0E77D265A1}"/>
    <cellStyle name="m_Synthese cumul 300910 2" xfId="32280" xr:uid="{A2D50579-E620-48CC-9762-E706871FC8D1}"/>
    <cellStyle name="m_Synthese cumul 300910 2 2" xfId="32281" xr:uid="{B6392AC5-714F-4866-8F4A-DD000A526F26}"/>
    <cellStyle name="m_Synthese cumul 300910 2 2_Annexe 6 IAS" xfId="32282" xr:uid="{8080C8F3-F787-4ABE-A66A-A7F08F89133D}"/>
    <cellStyle name="m_Synthese cumul 300910 2 2_CONFIGURATION" xfId="32283" xr:uid="{CAEF62B5-A589-4817-880D-C6AB86EB16FA}"/>
    <cellStyle name="m_Synthese cumul 300910 2 2_CONFIGURATION_Annexe 6 IAS" xfId="32284" xr:uid="{B64AD753-AB64-4DC5-80B7-E6DDF9F3783A}"/>
    <cellStyle name="m_Synthese cumul 300910 2_Annexe 6 IAS" xfId="32285" xr:uid="{121197E4-2130-42B6-86C7-F2ACC39FB338}"/>
    <cellStyle name="m_Synthese cumul 300910 2_CONFIGURATION" xfId="32286" xr:uid="{91B0A059-ED23-493C-9B36-4F42C62C38DD}"/>
    <cellStyle name="m_Synthese cumul 300910 2_CONFIGURATION_Annexe 6 IAS" xfId="32287" xr:uid="{A6276704-DC04-419C-AA57-407176882385}"/>
    <cellStyle name="m_Synthese cumul 300910 2_CONTROLES" xfId="32288" xr:uid="{29266576-4A68-4D1C-982A-2C8816EC66DC}"/>
    <cellStyle name="m_Synthese cumul 300910 2_CONTROLES_Annexe 6 IAS" xfId="32289" xr:uid="{6F331487-4BAD-48D5-AE1A-F01B9E80CF70}"/>
    <cellStyle name="m_Synthese cumul 300910 2_Feuil1" xfId="32290" xr:uid="{D1F01A23-80B4-47DC-9BD3-A32D4A31C235}"/>
    <cellStyle name="m_Synthese cumul 300910 2_Feuil1_Annexe 6 IAS" xfId="32291" xr:uid="{7EE17B81-59E6-4881-9A69-209A6DAAFF92}"/>
    <cellStyle name="m_Synthese cumul 300910 2_Sheet2" xfId="32292" xr:uid="{957EDBA0-AA36-4796-90B6-1A15A7F6C7B9}"/>
    <cellStyle name="m_Synthese cumul 300910 2_Sheet2_Annexe 6 IAS" xfId="32293" xr:uid="{277E80B4-709E-4378-B7EA-FD9A599D2068}"/>
    <cellStyle name="m_Synthese cumul 300910 3" xfId="32294" xr:uid="{7EC063CB-4D89-47BB-9AC4-7144CF3E20C9}"/>
    <cellStyle name="m_Synthese cumul 300910 3_Annexe 6 IAS" xfId="32295" xr:uid="{32831025-D83A-4B49-AE40-7D896D7B1545}"/>
    <cellStyle name="m_Synthese cumul 300910 3_CONFIGURATION" xfId="32296" xr:uid="{9F4503F2-3AF8-4B77-B35B-49DED51254E6}"/>
    <cellStyle name="m_Synthese cumul 300910 3_CONFIGURATION_Annexe 6 IAS" xfId="32297" xr:uid="{26EF086F-A636-48CD-BF1E-325278890383}"/>
    <cellStyle name="m_Synthese cumul 300910 3_CONTROLES" xfId="32298" xr:uid="{ADE4D5E9-2B27-47C2-9598-4229D42F4A99}"/>
    <cellStyle name="m_Synthese cumul 300910 3_CONTROLES_Annexe 6 IAS" xfId="32299" xr:uid="{549EA823-2881-4425-9306-7E5CA7F7FCE8}"/>
    <cellStyle name="m_Synthese cumul 300910 3_Feuil1" xfId="32300" xr:uid="{EBA0AA97-1602-4FAE-BA41-0BAB685386B0}"/>
    <cellStyle name="m_Synthese cumul 300910 3_Feuil1_Annexe 6 IAS" xfId="32301" xr:uid="{542282AC-CDB2-44F1-8B3D-9A2E163C727B}"/>
    <cellStyle name="m_Synthese cumul 300910 3_Sheet2" xfId="32302" xr:uid="{A61F93B8-9864-47FC-A1B6-EA4C3077B713}"/>
    <cellStyle name="m_Synthese cumul 300910 3_Sheet2_Annexe 6 IAS" xfId="32303" xr:uid="{14F4F982-4DF9-4A4B-9FA0-829DA5A25CD5}"/>
    <cellStyle name="m_Synthese cumul 300910 4" xfId="32304" xr:uid="{476B62AB-2C1E-4D4D-A1AA-A88E25F03D31}"/>
    <cellStyle name="m_Synthese cumul 300910 4_Annexe 6 IAS" xfId="32305" xr:uid="{CF89B785-D9DF-404B-9A7A-5836A16B0226}"/>
    <cellStyle name="m_Synthese cumul 300910 4_CONFIGURATION" xfId="32306" xr:uid="{F6A055F6-F186-4915-88F6-A69D5B70338C}"/>
    <cellStyle name="m_Synthese cumul 300910 4_CONFIGURATION_Annexe 6 IAS" xfId="32307" xr:uid="{60B09E19-C8C8-4870-B8AD-502F7F452737}"/>
    <cellStyle name="m_Synthese cumul 300910 4_CONTROLES" xfId="32308" xr:uid="{875B168A-8294-4BBE-8091-EBCDF0ADD21B}"/>
    <cellStyle name="m_Synthese cumul 300910 4_CONTROLES_Annexe 6 IAS" xfId="32309" xr:uid="{096E905D-69BB-474E-891D-92A0C6C97880}"/>
    <cellStyle name="m_Synthese cumul 300910 4_Feuil1" xfId="32310" xr:uid="{82E351A9-3229-41E6-993A-995821B67EFC}"/>
    <cellStyle name="m_Synthese cumul 300910 4_Feuil1_Annexe 6 IAS" xfId="32311" xr:uid="{32EC3815-760B-49B8-B180-7FF9C0634733}"/>
    <cellStyle name="m_Synthese cumul 300910 4_Sheet2" xfId="32312" xr:uid="{A3565D8E-7E3A-4F12-9280-B130B20419F9}"/>
    <cellStyle name="m_Synthese cumul 300910 4_Sheet2_Annexe 6 IAS" xfId="32313" xr:uid="{941D0AF5-5045-4F56-B793-8142FC90AB95}"/>
    <cellStyle name="m_Synthese cumul 300910 5" xfId="32314" xr:uid="{756C6D29-ADF1-4419-8560-B6E244C6FFB5}"/>
    <cellStyle name="m_Synthese cumul 300910 5_Annexe 6 IAS" xfId="32315" xr:uid="{2086B277-FA97-4529-9437-79210EDB7900}"/>
    <cellStyle name="m_Synthese cumul 300910 5_CONFIGURATION" xfId="32316" xr:uid="{27B7F043-B649-465E-B71B-E179BE7EF62F}"/>
    <cellStyle name="m_Synthese cumul 300910 5_CONFIGURATION_Annexe 6 IAS" xfId="32317" xr:uid="{93AF9554-7EED-4C10-AFD2-AF9844E8C1DC}"/>
    <cellStyle name="m_Synthese cumul 300910 5_CONTROLES" xfId="32318" xr:uid="{D914B979-0745-41F4-953F-CBCAD1AB4D24}"/>
    <cellStyle name="m_Synthese cumul 300910 5_CONTROLES_Annexe 6 IAS" xfId="32319" xr:uid="{6CC68724-8813-48D3-9045-E7BC09B94234}"/>
    <cellStyle name="m_Synthese cumul 300910 5_Feuil1" xfId="32320" xr:uid="{88D07DB4-E657-4B3A-A6C0-A3AEC4E78827}"/>
    <cellStyle name="m_Synthese cumul 300910 5_Feuil1_Annexe 6 IAS" xfId="32321" xr:uid="{020A0487-4C70-47E9-B6AB-6B68D26D2483}"/>
    <cellStyle name="m_Synthese cumul 300910 5_Sheet2" xfId="32322" xr:uid="{180C09D6-2B85-495D-AE3F-F706A1FD3AF6}"/>
    <cellStyle name="m_Synthese cumul 300910 5_Sheet2_Annexe 6 IAS" xfId="32323" xr:uid="{334B6030-6861-4A08-889F-34798A55012B}"/>
    <cellStyle name="m_Synthese cumul 300910 6" xfId="32324" xr:uid="{2D0C404A-3C09-41B9-8869-DD407152C61F}"/>
    <cellStyle name="m_Synthese cumul 300910 6_Annexe 6 IAS" xfId="32325" xr:uid="{60095285-088A-4548-8921-D7D4E781B251}"/>
    <cellStyle name="m_Synthese cumul 300910 6_CONFIGURATION" xfId="32326" xr:uid="{54EE6D13-2C57-4596-95A4-F095C2E82D73}"/>
    <cellStyle name="m_Synthese cumul 300910 6_CONFIGURATION_Annexe 6 IAS" xfId="32327" xr:uid="{B032F7E3-059D-487F-93D6-E131A302EB07}"/>
    <cellStyle name="m_Synthese cumul 300910 6_CONTROLES" xfId="32328" xr:uid="{54ADB912-AC6E-4E13-8851-4AA8B1BC6A5D}"/>
    <cellStyle name="m_Synthese cumul 300910 6_CONTROLES_Annexe 6 IAS" xfId="32329" xr:uid="{97E8115D-7EE3-45BA-B479-E8F6CEC61451}"/>
    <cellStyle name="m_Synthese cumul 300910 6_Feuil1" xfId="32330" xr:uid="{552B9722-55E7-46E4-9FC7-2CDFEF6C35FE}"/>
    <cellStyle name="m_Synthese cumul 300910 6_Feuil1_Annexe 6 IAS" xfId="32331" xr:uid="{C436F6B9-EC88-430C-8174-2C6FB51FD918}"/>
    <cellStyle name="m_Synthese cumul 300910 6_Sheet2" xfId="32332" xr:uid="{EE771891-4E41-44CD-939C-28FFB3C65700}"/>
    <cellStyle name="m_Synthese cumul 300910 6_Sheet2_Annexe 6 IAS" xfId="32333" xr:uid="{3B9D71F1-570A-4FAE-A73A-1A5856989027}"/>
    <cellStyle name="m_Synthese cumul 300910 7" xfId="32334" xr:uid="{B1756552-8D93-4C60-807A-0D0433211CB9}"/>
    <cellStyle name="m_Synthese cumul 300910 7_Annexe 6 IAS" xfId="32335" xr:uid="{AA49ABE0-F50C-4231-9E87-7979E14F6EDA}"/>
    <cellStyle name="m_Synthese cumul 300910 7_CONFIGURATION" xfId="32336" xr:uid="{0349CC12-E883-46CD-917A-E0A15B78D0A7}"/>
    <cellStyle name="m_Synthese cumul 300910 7_CONFIGURATION_Annexe 6 IAS" xfId="32337" xr:uid="{BFD7ED6F-5083-447A-B9F9-CBD6168A7FC4}"/>
    <cellStyle name="m_Synthese cumul 300910 7_CONTROLES" xfId="32338" xr:uid="{6D4EED6D-26CD-43F0-AEEC-549F3817DF0A}"/>
    <cellStyle name="m_Synthese cumul 300910 7_CONTROLES_Annexe 6 IAS" xfId="32339" xr:uid="{362D1FB2-059A-4E3B-9B97-41A7FF29657E}"/>
    <cellStyle name="m_Synthese cumul 300910 7_Feuil1" xfId="32340" xr:uid="{8CFBFCD3-3833-418C-96E0-98455EC6B84C}"/>
    <cellStyle name="m_Synthese cumul 300910 7_Feuil1_Annexe 6 IAS" xfId="32341" xr:uid="{62C5E0A5-283C-449D-911C-1F1F10997FBB}"/>
    <cellStyle name="m_Synthese cumul 300910 7_Sheet2" xfId="32342" xr:uid="{ECFDDE94-BBBA-44C9-B737-93986189AC29}"/>
    <cellStyle name="m_Synthese cumul 300910 7_Sheet2_Annexe 6 IAS" xfId="32343" xr:uid="{720D3E3D-0899-451E-840F-1926CDBC3138}"/>
    <cellStyle name="m_Synthese cumul 300910 8" xfId="32344" xr:uid="{53E3BAD4-6F2D-48D2-9406-A7C09A47336A}"/>
    <cellStyle name="m_Synthese cumul 300910 8_Annexe 6 IAS" xfId="32345" xr:uid="{429C3BCA-34FA-4FE9-8F42-34C660B818B5}"/>
    <cellStyle name="m_Synthese cumul 300910 8_CONFIGURATION" xfId="32346" xr:uid="{96065B81-BDB0-4CCB-B2D8-188EFDF0F01A}"/>
    <cellStyle name="m_Synthese cumul 300910 8_CONFIGURATION_Annexe 6 IAS" xfId="32347" xr:uid="{E0497EAC-F7F1-42B6-A128-66F1BD678140}"/>
    <cellStyle name="m_Synthese cumul 300910 8_CONTROLES" xfId="32348" xr:uid="{159D6D46-E5ED-4297-B364-C92695A0B3E6}"/>
    <cellStyle name="m_Synthese cumul 300910 8_CONTROLES_Annexe 6 IAS" xfId="32349" xr:uid="{1A53060E-C8BD-4FDE-8507-0F01C432FFFA}"/>
    <cellStyle name="m_Synthese cumul 300910 8_Feuil1" xfId="32350" xr:uid="{60D1644C-0B2B-433A-B01E-665E50F294B7}"/>
    <cellStyle name="m_Synthese cumul 300910 8_Feuil1_Annexe 6 IAS" xfId="32351" xr:uid="{3FC175E5-D001-4F17-A781-38B15D9CB7B2}"/>
    <cellStyle name="m_Synthese cumul 300910 8_Sheet2" xfId="32352" xr:uid="{81C2CA7F-A690-4B01-ACB2-4818A491D12C}"/>
    <cellStyle name="m_Synthese cumul 300910 8_Sheet2_Annexe 6 IAS" xfId="32353" xr:uid="{90477621-5D0C-49DD-9CF3-1FC2325849FE}"/>
    <cellStyle name="m_Synthese cumul 300910 9" xfId="32354" xr:uid="{BB0CEF77-49DF-4E23-8E69-4FA2A216915E}"/>
    <cellStyle name="m_Synthese cumul 300910 9_Annexe 6 IAS" xfId="32355" xr:uid="{D9A8341C-2935-4F0B-8B5B-B93AA16EBD47}"/>
    <cellStyle name="m_Synthese cumul 300910 9_CONFIGURATION" xfId="32356" xr:uid="{45270189-1FF0-429D-9F8C-86833688F183}"/>
    <cellStyle name="m_Synthese cumul 300910 9_CONFIGURATION_Annexe 6 IAS" xfId="32357" xr:uid="{A6E0A6D7-C41C-4E89-AD84-3C4552D91B64}"/>
    <cellStyle name="m_Synthese cumul 300910 9_CONTROLES" xfId="32358" xr:uid="{A583CEDD-35BE-4E22-B179-FAD57DED60AD}"/>
    <cellStyle name="m_Synthese cumul 300910 9_CONTROLES_Annexe 6 IAS" xfId="32359" xr:uid="{908F2245-4C38-46F1-A8DB-3E19B840A644}"/>
    <cellStyle name="m_Synthese cumul 300910 9_Feuil1" xfId="32360" xr:uid="{15516378-1514-4BBC-8BEB-60959CFC838C}"/>
    <cellStyle name="m_Synthese cumul 300910 9_Feuil1_Annexe 6 IAS" xfId="32361" xr:uid="{9A08332B-D612-4982-90BB-434268CA4A2B}"/>
    <cellStyle name="m_Synthese cumul 300910 9_Sheet2" xfId="32362" xr:uid="{FB09A162-1664-4F72-9DA3-4FC7ACC3C135}"/>
    <cellStyle name="m_Synthese cumul 300910 9_Sheet2_Annexe 6 IAS" xfId="32363" xr:uid="{DD84CE9B-FD5F-4F5A-AC05-45A875988394}"/>
    <cellStyle name="m_Synthese cumul 300910_Annexe 6 IAS" xfId="32364" xr:uid="{1A3D8316-EA3B-4988-8132-6EE5CAF9008A}"/>
    <cellStyle name="m_Synthese cumul 300910_CONFIGURATION" xfId="32365" xr:uid="{21543AF1-C00E-4D22-ACA4-FED3F998B249}"/>
    <cellStyle name="m_Synthese cumul 300910_CONFIGURATION_Annexe 6 IAS" xfId="32366" xr:uid="{5DB92A0D-EF8E-474A-8E56-E77FD3198B6B}"/>
    <cellStyle name="m_Synthese cumul 300910_CONTROLES" xfId="32367" xr:uid="{6511B1B3-BA35-4688-82AB-1F0806888CA6}"/>
    <cellStyle name="m_Synthese cumul 300910_CONTROLES_Annexe 6 IAS" xfId="32368" xr:uid="{AC4CAB99-34C1-4493-8D20-9B157C2CE6C8}"/>
    <cellStyle name="m_Synthese cumul 300910_Display" xfId="32369" xr:uid="{711EA171-C64C-4DA5-B09A-C110E1264787}"/>
    <cellStyle name="m_Synthese cumul 300910_Display_Annexe 6 IAS" xfId="32370" xr:uid="{C0016E62-F4E3-4950-AA25-293ADBA175CC}"/>
    <cellStyle name="m_Synthese cumul 300910_Feuil1" xfId="32371" xr:uid="{CECA2238-CA00-44EE-9588-172CD6C7633B}"/>
    <cellStyle name="m_Synthese cumul 300910_Feuil1_Annexe 6 IAS" xfId="32372" xr:uid="{37339D46-68D5-4E6B-9A73-BC5B70626FD8}"/>
    <cellStyle name="m_Synthese cumul 300910_Sheet1" xfId="32373" xr:uid="{81A733F2-02D9-4135-BC00-17772E27C75B}"/>
    <cellStyle name="m_Synthese cumul 300910_Sheet1_Annexe 6 IAS" xfId="32374" xr:uid="{F794672B-2E40-435F-B68B-C488E9E51F3C}"/>
    <cellStyle name="m_Synthese cumul 300910_Sheet1_CONTROLES" xfId="32375" xr:uid="{F41B65E1-937B-4C07-91E4-5923B95D13B7}"/>
    <cellStyle name="m_Synthese cumul 300910_Sheet1_CONTROLES_Annexe 6 IAS" xfId="32376" xr:uid="{FBB0C56E-2E0E-4717-AB59-41F4BF5FB576}"/>
    <cellStyle name="m_Synthese cumul 300910_Sheet2" xfId="32377" xr:uid="{1622AA30-4A33-42C3-81FE-9F237F62BC3F}"/>
    <cellStyle name="m_Synthese cumul 300910_Sheet2_Annexe 6 IAS" xfId="32378" xr:uid="{BAD4B86F-EE50-479F-8BAD-629FEB8CFC3A}"/>
    <cellStyle name="MAND_x000a_CHECK.COMMAND_x000e_RENAME.COMMAND_x0008_SHOW.BAR_x000b_DELETE.MENU_x000e_DELETE.COMMAND_x000e_GET.CHA" xfId="32379" xr:uid="{9FCFDEB5-B42C-4511-91A2-C9E674EF21D0}"/>
    <cellStyle name="MAND_x000d_CHECK.COMMAND_x000e_RENAME.COMMAND_x0008_SHOW.BAR_x000b_DELETE.MENU_x000e_DELETE.COMMAND_x000e_GET.CHA" xfId="32380" xr:uid="{5D4FAA1B-DC91-448D-9B47-E93768A3C946}"/>
    <cellStyle name="MAND_x000d_CHECK.COMMAND_x000e_RENAME.COMMAND_x0008_SHOW.BAR_x000b_DELETE.MENU_x000e_DELETE.COMMAND_x000e_GET.CHA 2" xfId="32381" xr:uid="{79C075F2-D327-41E9-B8E2-28C1C6F55ADB}"/>
    <cellStyle name="MAND_x000d_CHECK.COMMAND_x000e_RENAME.COMMAND_x0008_SHOW.BAR_x000b_DELETE.MENU_x000e_DELETE.COMMAND_x000e_GET.CHA 2 2" xfId="32382" xr:uid="{68C14670-A589-4B1D-A3E0-75F4FEE4202A}"/>
    <cellStyle name="MAND_x000d_CHECK.COMMAND_x000e_RENAME.COMMAND_x0008_SHOW.BAR_x000b_DELETE.MENU_x000e_DELETE.COMMAND_x000e_GET.CHA 2 2 2" xfId="32383" xr:uid="{94DA1040-4013-412C-AE53-11444BB81226}"/>
    <cellStyle name="MAND_x000d_CHECK.COMMAND_x000e_RENAME.COMMAND_x0008_SHOW.BAR_x000b_DELETE.MENU_x000e_DELETE.COMMAND_x000e_GET.CHA 2 3" xfId="32384" xr:uid="{07B4786E-16DF-43DC-9154-6CF296D199B0}"/>
    <cellStyle name="MAND_x000d_CHECK.COMMAND_x000e_RENAME.COMMAND_x0008_SHOW.BAR_x000b_DELETE.MENU_x000e_DELETE.COMMAND_x000e_GET.CHA 3" xfId="32385" xr:uid="{2A3E379A-3178-4C21-807F-ECE9FB476D46}"/>
    <cellStyle name="MAND_x000d_CHECK.COMMAND_x000e_RENAME.COMMAND_x0008_SHOW.BAR_x000b_DELETE.MENU_x000e_DELETE.COMMAND_x000e_GET.CHA 3 2" xfId="32386" xr:uid="{41F0AEF5-C487-45A6-A5AB-865924C69285}"/>
    <cellStyle name="MAND_x000d_CHECK.COMMAND_x000e_RENAME.COMMAND_x0008_SHOW.BAR_x000b_DELETE.MENU_x000e_DELETE.COMMAND_x000e_GET.CHA 4" xfId="32387" xr:uid="{213D61B0-D4BB-40A8-87A7-FB5C36A341B9}"/>
    <cellStyle name="MAND_x000d_CHECK.COMMAND_x000e_RENAME.COMMAND_x0008_SHOW.BAR_x000b_DELETE.MENU_x000e_DELETE.COMMAND_x000e_GET.CHA_Cadrage conso" xfId="32388" xr:uid="{6C8617DB-B480-4638-AD1F-6A39F74BC1B4}"/>
    <cellStyle name="MANDCHECK.COMMAND_x000e_RENAME.COMMAND_x0008_SHOW.BAR_x000b_DELETE.MENU_x000e_DELETE.COMMAND_x000e_GET.CHA" xfId="32389" xr:uid="{840383E7-B439-45DA-9E24-0800486ECE31}"/>
    <cellStyle name="Map Labels" xfId="32390" xr:uid="{96B67ADF-DD42-4F44-9B98-D6A89F631028}"/>
    <cellStyle name="Map Legend" xfId="32391" xr:uid="{9CAE9A25-D142-4F09-B229-E2FC9146F10D}"/>
    <cellStyle name="Map Title" xfId="32392" xr:uid="{873AC717-7C40-4078-B12B-23B74A035C73}"/>
    <cellStyle name="Matrix" xfId="9454" xr:uid="{00000000-0005-0000-0000-0000A1250000}"/>
    <cellStyle name="Matrix 2" xfId="9455" xr:uid="{00000000-0005-0000-0000-0000A2250000}"/>
    <cellStyle name="Matrix 3" xfId="9456" xr:uid="{00000000-0005-0000-0000-0000A3250000}"/>
    <cellStyle name="Maturity" xfId="32393" xr:uid="{41C1C367-91AE-4FB3-BAB0-816DF3EF105A}"/>
    <cellStyle name="Maturity 2" xfId="32394" xr:uid="{F9B99A39-F3F6-4664-8732-6B78F8015B41}"/>
    <cellStyle name="Maturity_Annexe 6 IAS" xfId="32395" xr:uid="{58E77901-5509-4588-ABC7-FAF4044EFF5E}"/>
    <cellStyle name="meny_laroux" xfId="32396" xr:uid="{F845768D-8557-4178-98BC-B4FD59D13E75}"/>
    <cellStyle name="měny_laroux" xfId="32397" xr:uid="{5B88C9CF-469A-465F-A121-7AF2C10C062F}"/>
    <cellStyle name="meny_laroux_1" xfId="32398" xr:uid="{2C7146AA-6100-4F23-AF52-DA5A1AB49B20}"/>
    <cellStyle name="měny_laroux_1" xfId="32399" xr:uid="{06875AA2-C4BC-4BC1-970E-7532932EA5A5}"/>
    <cellStyle name="meny_laroux_1_Accueil" xfId="32400" xr:uid="{1A36DA53-A00C-4D26-AC59-A3F0D7FE7BDC}"/>
    <cellStyle name="měny_laroux_1_Accueil" xfId="32401" xr:uid="{94BE7092-3411-4E5D-9546-142B2109867E}"/>
    <cellStyle name="meny_laroux_1_Accueil 2" xfId="32402" xr:uid="{9F266CC5-38E8-42A1-A818-3EA2EB708EF3}"/>
    <cellStyle name="měny_laroux_1_Accueil 2" xfId="32403" xr:uid="{75E4B979-A3F4-42FF-BAA7-5EAE2E58E972}"/>
    <cellStyle name="meny_laroux_1_Accueil 2_Annexe 6 IAS" xfId="32404" xr:uid="{8FA537CC-052B-4F11-A265-3E598ED0A967}"/>
    <cellStyle name="měny_laroux_1_Accueil 2_Annexe 6 IAS" xfId="32405" xr:uid="{241018CB-C25D-4054-9E65-28D3307D5BA0}"/>
    <cellStyle name="meny_laroux_1_Accueil 2_CONFIGURATION" xfId="32406" xr:uid="{BBB69878-88A6-4D7D-8F11-A993ED67EF04}"/>
    <cellStyle name="měny_laroux_1_Accueil 2_CONFIGURATION" xfId="32407" xr:uid="{0A46AA02-EC9F-47CD-8E60-37AC068A1B04}"/>
    <cellStyle name="meny_laroux_1_Accueil 2_CONFIGURATION_Annexe 6 IAS" xfId="32408" xr:uid="{EA48FC1E-51B1-4EFD-B8A7-37B5C27002A5}"/>
    <cellStyle name="měny_laroux_1_Accueil 2_CONFIGURATION_Annexe 6 IAS" xfId="32409" xr:uid="{209A488C-086F-487B-9E63-2C32288E1E93}"/>
    <cellStyle name="meny_laroux_1_Accueil_Annexe 6 IAS" xfId="32410" xr:uid="{20792318-B483-42CF-9798-0508FEF67EBE}"/>
    <cellStyle name="měny_laroux_1_Accueil_Annexe 6 IAS" xfId="32411" xr:uid="{946B1D78-6002-4A92-8DEF-39DF22D9EF1F}"/>
    <cellStyle name="meny_laroux_1_Accueil_CONFIGURATION" xfId="32412" xr:uid="{17F4BA4B-3FF3-4DDE-926F-98F107B8BA3C}"/>
    <cellStyle name="měny_laroux_1_Accueil_CONFIGURATION" xfId="32413" xr:uid="{1C8F4C41-E535-4091-867C-7E06E11C7CA0}"/>
    <cellStyle name="meny_laroux_1_Accueil_CONFIGURATION_Annexe 6 IAS" xfId="32414" xr:uid="{1C1770D6-B3E2-435F-B053-DB7DFFAFD6DD}"/>
    <cellStyle name="měny_laroux_1_Accueil_CONFIGURATION_Annexe 6 IAS" xfId="32415" xr:uid="{74A174FF-3378-4860-8C21-1B392777B1DC}"/>
    <cellStyle name="meny_laroux_1_Annexe 6 IAS" xfId="32416" xr:uid="{BDF00FCE-AB14-42E8-AB97-3B38E6D07911}"/>
    <cellStyle name="měny_laroux_1_Annexe 6 IAS" xfId="32417" xr:uid="{FD96D664-B340-4152-85A5-4F48D494FF7A}"/>
    <cellStyle name="meny_laroux_1_Base Interim 2002" xfId="32418" xr:uid="{CD8F1CC3-1816-4812-9FCB-B86C300207C5}"/>
    <cellStyle name="měny_laroux_1_Base Interim 2002" xfId="32419" xr:uid="{C741B5A4-2E6F-4C5D-9FA0-3C0B35EA4F84}"/>
    <cellStyle name="meny_laroux_1_Base Interim 2002 2" xfId="32420" xr:uid="{92D92896-5CF2-437F-B376-90589C5AFC80}"/>
    <cellStyle name="měny_laroux_1_Base Interim 2002 2" xfId="32421" xr:uid="{3F0192EA-091B-42B0-BA44-E229CDC8943C}"/>
    <cellStyle name="meny_laroux_1_Base Interim 2002 2_Annexe 6 IAS" xfId="32422" xr:uid="{7D4CF82C-581C-4739-B742-BE92989D46B6}"/>
    <cellStyle name="měny_laroux_1_Base Interim 2002 2_Annexe 6 IAS" xfId="32423" xr:uid="{1552987F-47BF-450F-A60D-7E2883F70A5F}"/>
    <cellStyle name="meny_laroux_1_Base Interim 2002 2_CONFIGURATION" xfId="32424" xr:uid="{0B6BF161-9CAA-4BDC-B40F-576ACD0726CA}"/>
    <cellStyle name="měny_laroux_1_Base Interim 2002 2_CONFIGURATION" xfId="32425" xr:uid="{9FA1A31B-4393-4DEF-AD97-F63AF057408E}"/>
    <cellStyle name="meny_laroux_1_Base Interim 2002 2_CONFIGURATION_Annexe 6 IAS" xfId="32426" xr:uid="{6A4EB100-8B76-4FD0-B4F3-26B0F828E98E}"/>
    <cellStyle name="měny_laroux_1_Base Interim 2002 2_CONFIGURATION_Annexe 6 IAS" xfId="32427" xr:uid="{EA19DEF2-5602-4145-9379-5F77C9E6C768}"/>
    <cellStyle name="meny_laroux_1_Base Interim 2002_Annexe 6 IAS" xfId="32428" xr:uid="{27E281C7-A63B-4749-BA2A-F361F436A2DD}"/>
    <cellStyle name="měny_laroux_1_Base Interim 2002_Annexe 6 IAS" xfId="32429" xr:uid="{82437D67-362D-4899-A98F-14A982DF9E4C}"/>
    <cellStyle name="meny_laroux_1_Base Interim 2002_CONFIGURATION" xfId="32430" xr:uid="{D926A477-07D1-4343-B5AE-FC4E69F63E7B}"/>
    <cellStyle name="měny_laroux_1_Base Interim 2002_CONFIGURATION" xfId="32431" xr:uid="{A6B69FD7-328A-4FA9-8549-6C8923732272}"/>
    <cellStyle name="meny_laroux_1_Base Interim 2002_CONFIGURATION_Annexe 6 IAS" xfId="32432" xr:uid="{F5BA343E-4698-42BE-BF7D-AEF6EBA1F7DF}"/>
    <cellStyle name="měny_laroux_1_Base Interim 2002_CONFIGURATION_Annexe 6 IAS" xfId="32433" xr:uid="{F288F7A2-9B35-4CA1-A676-4C69BC49E060}"/>
    <cellStyle name="meny_laroux_1_classeur1" xfId="32434" xr:uid="{EA924270-D3D7-4812-AD36-912849B2187B}"/>
    <cellStyle name="měny_laroux_1_classeur1" xfId="32435" xr:uid="{FFBB8505-FC10-4EEE-9988-23D547E37F90}"/>
    <cellStyle name="meny_laroux_1_classeur1 2" xfId="32436" xr:uid="{0729CC69-7794-4698-AF7F-30B497274751}"/>
    <cellStyle name="měny_laroux_1_classeur1 2" xfId="32437" xr:uid="{59F80441-99A0-4918-9688-750B60E2CA11}"/>
    <cellStyle name="meny_laroux_1_classeur1 2_Annexe 6 IAS" xfId="32438" xr:uid="{05D068D1-0589-4ED6-8607-0B3408317D1A}"/>
    <cellStyle name="měny_laroux_1_classeur1 2_Annexe 6 IAS" xfId="32439" xr:uid="{17FA560B-5198-4AB3-8E5D-10385FB16B19}"/>
    <cellStyle name="meny_laroux_1_classeur1 2_CONFIGURATION" xfId="32440" xr:uid="{95994C27-394A-40EF-825E-0BAFD988F084}"/>
    <cellStyle name="měny_laroux_1_classeur1 2_CONFIGURATION" xfId="32441" xr:uid="{4EC0BD69-246A-4548-A129-9B05FCA749AD}"/>
    <cellStyle name="meny_laroux_1_classeur1 2_CONFIGURATION_Annexe 6 IAS" xfId="32442" xr:uid="{BF3F4497-0B07-4AC3-947A-2245F91967EE}"/>
    <cellStyle name="měny_laroux_1_classeur1 2_CONFIGURATION_Annexe 6 IAS" xfId="32443" xr:uid="{96E1646B-7184-4719-A897-B07AC3A8C98C}"/>
    <cellStyle name="meny_laroux_1_classeur1_Annexe 6 IAS" xfId="32444" xr:uid="{BC53713B-D855-40D3-AE5D-01E314D8A9AD}"/>
    <cellStyle name="měny_laroux_1_classeur1_Annexe 6 IAS" xfId="32445" xr:uid="{1F9C9542-3ACB-4B92-AD52-B970EF143E03}"/>
    <cellStyle name="meny_laroux_1_classeur1_CONFIGURATION" xfId="32446" xr:uid="{E945A8D4-98A6-4C6A-90A0-9D5BBA47CB3A}"/>
    <cellStyle name="měny_laroux_1_classeur1_CONFIGURATION" xfId="32447" xr:uid="{31E86C71-B532-4C4E-8B87-8748F736B7D8}"/>
    <cellStyle name="meny_laroux_1_classeur1_CONFIGURATION_Annexe 6 IAS" xfId="32448" xr:uid="{E957CDA3-59CF-4CCC-A395-A9B56F71FCB7}"/>
    <cellStyle name="měny_laroux_1_classeur1_CONFIGURATION_Annexe 6 IAS" xfId="32449" xr:uid="{BE34724F-042C-4BBD-A76D-B0F43B81A78A}"/>
    <cellStyle name="meny_laroux_1_CONFIGURATION" xfId="32450" xr:uid="{0780AFBC-4C40-476C-ACAA-985FD1333421}"/>
    <cellStyle name="měny_laroux_1_CONFIGURATION" xfId="32451" xr:uid="{BA255F74-7C8D-462F-9F2A-1437CEBE2B96}"/>
    <cellStyle name="meny_laroux_1_CONFIGURATION_Annexe 6 IAS" xfId="32452" xr:uid="{8285C423-CF85-481C-A5F1-BB645EFC570C}"/>
    <cellStyle name="měny_laroux_1_CONFIGURATION_Annexe 6 IAS" xfId="32453" xr:uid="{EE19A12E-6809-42F3-8899-F783FAB92D82}"/>
    <cellStyle name="meny_laroux_1_DSS segments (hors EI)" xfId="32454" xr:uid="{481C6839-BAE2-4ABC-832A-48E718E9F6FD}"/>
    <cellStyle name="měny_laroux_1_DSS segments (hors EI)" xfId="32455" xr:uid="{44A95D71-D554-4930-99D2-2DA03AF586D0}"/>
    <cellStyle name="meny_laroux_1_DSS segments (hors EI) 2" xfId="32456" xr:uid="{A2C51D56-78DD-4749-A5AF-5917222F0B72}"/>
    <cellStyle name="měny_laroux_1_DSS segments (hors EI) 2" xfId="32457" xr:uid="{90BDB53B-1A48-47E9-8B14-5E7CC7E3337F}"/>
    <cellStyle name="meny_laroux_1_DSS segments (hors EI) 2_Annexe 6 IAS" xfId="32458" xr:uid="{268C37A3-88ED-4D50-9592-6E8B3AE77FA5}"/>
    <cellStyle name="měny_laroux_1_DSS segments (hors EI) 2_Annexe 6 IAS" xfId="32459" xr:uid="{4C23AE9A-FE2A-4502-A8A9-8253ED582332}"/>
    <cellStyle name="meny_laroux_1_DSS segments (hors EI) 2_CONFIGURATION" xfId="32460" xr:uid="{9657DF05-960D-4DF2-AF81-2694E3D999DC}"/>
    <cellStyle name="měny_laroux_1_DSS segments (hors EI) 2_CONFIGURATION" xfId="32461" xr:uid="{DA506250-D85A-4709-A6AF-3278455B22A1}"/>
    <cellStyle name="meny_laroux_1_DSS segments (hors EI) 2_CONFIGURATION_Annexe 6 IAS" xfId="32462" xr:uid="{68D1F029-B2AA-4F6F-925C-FD80079E2FF9}"/>
    <cellStyle name="měny_laroux_1_DSS segments (hors EI) 2_CONFIGURATION_Annexe 6 IAS" xfId="32463" xr:uid="{C8CAF6E6-6F9B-4315-B0AA-95D224E1BB97}"/>
    <cellStyle name="meny_laroux_1_DSS segments (hors EI)_Annexe 6 IAS" xfId="32464" xr:uid="{59E9819C-0E9B-4A37-A1C2-E37DF5F15370}"/>
    <cellStyle name="měny_laroux_1_DSS segments (hors EI)_Annexe 6 IAS" xfId="32465" xr:uid="{3571D667-4178-4E6E-9530-42C3DBD59DF6}"/>
    <cellStyle name="meny_laroux_1_DSS segments (hors EI)_CONFIGURATION" xfId="32466" xr:uid="{E3353A6D-E897-4253-A02E-D006C4073A03}"/>
    <cellStyle name="měny_laroux_1_DSS segments (hors EI)_CONFIGURATION" xfId="32467" xr:uid="{5FAD43A3-74D2-4C67-9E3A-00375A6DB9B0}"/>
    <cellStyle name="meny_laroux_1_DSS segments (hors EI)_CONFIGURATION_Annexe 6 IAS" xfId="32468" xr:uid="{D50214A6-0F38-4EC1-A52F-34C14AA433DA}"/>
    <cellStyle name="měny_laroux_1_DSS segments (hors EI)_CONFIGURATION_Annexe 6 IAS" xfId="32469" xr:uid="{BED2BEE6-ADB1-4BA3-A2EC-E9072B39D6B4}"/>
    <cellStyle name="meny_laroux_1_Effectifs Repart" xfId="32470" xr:uid="{4371066F-D201-413F-A8A9-71D63D99280F}"/>
    <cellStyle name="měny_laroux_1_Effectifs Repart" xfId="32471" xr:uid="{770EBE8A-B323-4A64-92DB-3C515413EE5F}"/>
    <cellStyle name="meny_laroux_1_Effectifs Repart 2" xfId="32472" xr:uid="{35921063-E338-4A5A-975B-5A1AB239844D}"/>
    <cellStyle name="měny_laroux_1_Effectifs Repart 2" xfId="32473" xr:uid="{95E947D8-D67B-4852-BEF2-93FB81633F0E}"/>
    <cellStyle name="meny_laroux_1_Effectifs Repart 2_Annexe 6 IAS" xfId="32474" xr:uid="{28863B94-20A3-4DC8-9E1B-023EDFBCB7BA}"/>
    <cellStyle name="měny_laroux_1_Effectifs Repart 2_Annexe 6 IAS" xfId="32475" xr:uid="{B980B764-A18B-448E-BBEC-31DD91207BF8}"/>
    <cellStyle name="meny_laroux_1_Effectifs Repart 2_CONFIGURATION" xfId="32476" xr:uid="{80956AEF-EDDA-4EFB-B570-BB378B559541}"/>
    <cellStyle name="měny_laroux_1_Effectifs Repart 2_CONFIGURATION" xfId="32477" xr:uid="{4F21C3A3-6716-41AD-86EA-A7DB5535C5C3}"/>
    <cellStyle name="meny_laroux_1_Effectifs Repart 2_CONFIGURATION_Annexe 6 IAS" xfId="32478" xr:uid="{B089E2C1-5A46-425E-A6E9-1F7280E9D522}"/>
    <cellStyle name="měny_laroux_1_Effectifs Repart 2_CONFIGURATION_Annexe 6 IAS" xfId="32479" xr:uid="{08275A7A-C65E-413B-91A3-6D29878B611A}"/>
    <cellStyle name="meny_laroux_1_Effectifs Repart_Annexe 6 IAS" xfId="32480" xr:uid="{0A23FD5D-20FC-40D2-A52C-EFBC932F3EE5}"/>
    <cellStyle name="měny_laroux_1_Effectifs Repart_Annexe 6 IAS" xfId="32481" xr:uid="{09BDCFF6-B03F-4E12-8FA2-E9BE0511DF21}"/>
    <cellStyle name="meny_laroux_1_Effectifs Repart_CONFIGURATION" xfId="32482" xr:uid="{CB8719C3-4AEB-40CB-B381-F07D38936A90}"/>
    <cellStyle name="měny_laroux_1_Effectifs Repart_CONFIGURATION" xfId="32483" xr:uid="{DAE04BEB-1619-45C3-8004-AF5B57097CF3}"/>
    <cellStyle name="meny_laroux_1_Effectifs Repart_CONFIGURATION_Annexe 6 IAS" xfId="32484" xr:uid="{95F34BC5-083E-4FE3-978E-9CE4E92AE5AB}"/>
    <cellStyle name="měny_laroux_1_Effectifs Repart_CONFIGURATION_Annexe 6 IAS" xfId="32485" xr:uid="{A10A2B63-6776-49E7-BFEF-F7407BE396E6}"/>
    <cellStyle name="meny_laroux_1_Effectifs Totaux" xfId="32486" xr:uid="{C209D5E6-695D-4B9A-857E-CA0969CF8549}"/>
    <cellStyle name="měny_laroux_1_Effectifs Totaux" xfId="32487" xr:uid="{25221B39-89E2-4F8F-A9CD-CB6625CBE9A2}"/>
    <cellStyle name="meny_laroux_1_Effectifs Totaux 2" xfId="32488" xr:uid="{C3F28A00-BDF8-430C-8E4D-7593EF089A7B}"/>
    <cellStyle name="měny_laroux_1_Effectifs Totaux 2" xfId="32489" xr:uid="{5F2C4E00-BBD6-4167-B4A4-C7646C9742DA}"/>
    <cellStyle name="meny_laroux_1_Effectifs Totaux 2_Annexe 6 IAS" xfId="32490" xr:uid="{E321D41D-4CC3-44FE-9098-DD8688B5EF69}"/>
    <cellStyle name="měny_laroux_1_Effectifs Totaux 2_Annexe 6 IAS" xfId="32491" xr:uid="{E0C10F6B-778D-48F6-8AA6-639FCDA2497A}"/>
    <cellStyle name="meny_laroux_1_Effectifs Totaux 2_CONFIGURATION" xfId="32492" xr:uid="{21E6DFE0-555D-4465-BECB-C7D5D47FFE33}"/>
    <cellStyle name="měny_laroux_1_Effectifs Totaux 2_CONFIGURATION" xfId="32493" xr:uid="{A3CC1857-E98E-47E0-9864-56FCAA4E8024}"/>
    <cellStyle name="meny_laroux_1_Effectifs Totaux 2_CONFIGURATION_Annexe 6 IAS" xfId="32494" xr:uid="{738B17C6-09BD-4601-8E49-D1BFD89D4B27}"/>
    <cellStyle name="měny_laroux_1_Effectifs Totaux 2_CONFIGURATION_Annexe 6 IAS" xfId="32495" xr:uid="{BA46F58E-6102-4990-BE11-FA9FB30CCF8A}"/>
    <cellStyle name="meny_laroux_1_Effectifs Totaux_Annexe 6 IAS" xfId="32496" xr:uid="{D7FC916D-AD84-4197-9FF1-903B98C6B002}"/>
    <cellStyle name="měny_laroux_1_Effectifs Totaux_Annexe 6 IAS" xfId="32497" xr:uid="{7D0BD9D6-3179-4F48-9046-5483D2EB8828}"/>
    <cellStyle name="meny_laroux_1_Effectifs Totaux_CONFIGURATION" xfId="32498" xr:uid="{7F924CA0-3423-412D-BCD6-AFE2A250B129}"/>
    <cellStyle name="měny_laroux_1_Effectifs Totaux_CONFIGURATION" xfId="32499" xr:uid="{3FB3ED4A-9680-41E6-89DD-FDAE252CB599}"/>
    <cellStyle name="meny_laroux_1_Effectifs Totaux_CONFIGURATION_Annexe 6 IAS" xfId="32500" xr:uid="{6D02547C-5D29-47E2-AFEF-715123FABD5F}"/>
    <cellStyle name="měny_laroux_1_Effectifs Totaux_CONFIGURATION_Annexe 6 IAS" xfId="32501" xr:uid="{5C11F04C-12E0-4031-B0AA-8DF41D01BCC7}"/>
    <cellStyle name="meny_laroux_1_IMR January" xfId="32502" xr:uid="{D055C046-E127-4BF2-B9EC-C15256C95CB7}"/>
    <cellStyle name="měny_laroux_1_IMR January" xfId="32503" xr:uid="{CF93EEEB-E4F7-42F1-8AFD-0B1A3D35159A}"/>
    <cellStyle name="meny_laroux_1_IMR January 2" xfId="32504" xr:uid="{D0C2867A-2FA6-4A66-A28E-66602FBC8530}"/>
    <cellStyle name="měny_laroux_1_IMR January 2" xfId="32505" xr:uid="{6755EE4C-60EC-4947-BC09-9469DCBD50DE}"/>
    <cellStyle name="meny_laroux_1_IMR January 2_Annexe 6 IAS" xfId="32506" xr:uid="{1C009951-4043-410C-BD02-C7F69DA698EC}"/>
    <cellStyle name="měny_laroux_1_IMR January 2_Annexe 6 IAS" xfId="32507" xr:uid="{065891D9-4D2E-4A8A-9AC9-DC66E9A2FD2C}"/>
    <cellStyle name="meny_laroux_1_IMR January 2_CONFIGURATION" xfId="32508" xr:uid="{39A72E4C-A1DC-447B-A39E-F103BED54457}"/>
    <cellStyle name="měny_laroux_1_IMR January 2_CONFIGURATION" xfId="32509" xr:uid="{2FC3942D-4FFC-4A73-BAF7-889652DB1448}"/>
    <cellStyle name="meny_laroux_1_IMR January 2_CONFIGURATION_Annexe 6 IAS" xfId="32510" xr:uid="{653A2620-9847-4762-93B5-26FDA5FAC018}"/>
    <cellStyle name="měny_laroux_1_IMR January 2_CONFIGURATION_Annexe 6 IAS" xfId="32511" xr:uid="{ACDA3852-FFF4-4E49-A1B2-1E495B883E7D}"/>
    <cellStyle name="meny_laroux_1_IMR January_Annexe 6 IAS" xfId="32512" xr:uid="{2A28FDCF-F95F-46FE-9E18-22848FFC67DE}"/>
    <cellStyle name="měny_laroux_1_IMR January_Annexe 6 IAS" xfId="32513" xr:uid="{2E6CFEF4-62A0-4DC3-BBB1-8D9CF0CFD201}"/>
    <cellStyle name="meny_laroux_1_IMR January_CONFIGURATION" xfId="32514" xr:uid="{0AA2F59F-B435-4FE7-904F-AAEBF67F0BCB}"/>
    <cellStyle name="měny_laroux_1_IMR January_CONFIGURATION" xfId="32515" xr:uid="{CA5F1346-0F61-4DF0-8540-E32E9D9BA93C}"/>
    <cellStyle name="meny_laroux_1_IMR January_CONFIGURATION_Annexe 6 IAS" xfId="32516" xr:uid="{12C1AE30-1088-4FC0-B673-99EDA7BD0E23}"/>
    <cellStyle name="měny_laroux_1_IMR January_CONFIGURATION_Annexe 6 IAS" xfId="32517" xr:uid="{9791AB56-9694-47A5-8ACF-0185E7B11449}"/>
    <cellStyle name="meny_laroux_1_Interim" xfId="32518" xr:uid="{AEBC2602-DDAB-40F2-B3D5-3567F747EDF7}"/>
    <cellStyle name="měny_laroux_1_Interim" xfId="32519" xr:uid="{1D7A44BB-EAF9-4FA1-9030-B8FCF74B32C5}"/>
    <cellStyle name="meny_laroux_1_Interim 2" xfId="32520" xr:uid="{35B37A89-8948-4483-B013-623C5F27A4D3}"/>
    <cellStyle name="měny_laroux_1_Interim 2" xfId="32521" xr:uid="{4F920FC0-E320-4B80-ADB6-68B3B6FDB355}"/>
    <cellStyle name="meny_laroux_1_Interim 2_Annexe 6 IAS" xfId="32522" xr:uid="{DE4A97E5-A0E7-49D2-8E1F-170C561AFDFE}"/>
    <cellStyle name="měny_laroux_1_Interim 2_Annexe 6 IAS" xfId="32523" xr:uid="{E9099662-0A8F-48CF-AAF4-2BE6C3CB821E}"/>
    <cellStyle name="meny_laroux_1_Interim 2_CONFIGURATION" xfId="32524" xr:uid="{29D91BF8-553C-4C88-88F4-2DC89E1AB78C}"/>
    <cellStyle name="měny_laroux_1_Interim 2_CONFIGURATION" xfId="32525" xr:uid="{D2D09DE0-0C51-4B08-AC4F-FDF3B38F0F04}"/>
    <cellStyle name="meny_laroux_1_Interim 2_CONFIGURATION_Annexe 6 IAS" xfId="32526" xr:uid="{38203DF3-C568-4B39-947D-C1BE3B2EB94B}"/>
    <cellStyle name="měny_laroux_1_Interim 2_CONFIGURATION_Annexe 6 IAS" xfId="32527" xr:uid="{4E04A94D-4E6D-47F7-897F-1DA27ECB22D3}"/>
    <cellStyle name="meny_laroux_1_Interim_Annexe 6 IAS" xfId="32528" xr:uid="{98CBFC08-9C61-4327-89EF-C1B3ABBFD972}"/>
    <cellStyle name="měny_laroux_1_Interim_Annexe 6 IAS" xfId="32529" xr:uid="{119718BD-D469-4527-A184-2144383CE649}"/>
    <cellStyle name="meny_laroux_1_Interim_CONFIGURATION" xfId="32530" xr:uid="{6D339137-29A1-4CF0-927E-C833B85F96EC}"/>
    <cellStyle name="měny_laroux_1_Interim_CONFIGURATION" xfId="32531" xr:uid="{FD794BA9-0BDC-42F8-811A-9F169E172579}"/>
    <cellStyle name="meny_laroux_1_Interim_CONFIGURATION_Annexe 6 IAS" xfId="32532" xr:uid="{9F90BF30-B420-460E-9DA9-7C9414BD9240}"/>
    <cellStyle name="měny_laroux_1_Interim_CONFIGURATION_Annexe 6 IAS" xfId="32533" xr:uid="{B1C02FE0-4861-45B2-8254-C6530329BB01}"/>
    <cellStyle name="meny_laroux_1_phases comparées" xfId="32534" xr:uid="{7B6F1532-8324-4638-B1A4-C55FF79B51DB}"/>
    <cellStyle name="měny_laroux_1_phases comparées" xfId="32535" xr:uid="{BEF1EA80-E8B6-43D3-890B-395222B04852}"/>
    <cellStyle name="meny_laroux_1_phases comparées 2" xfId="32536" xr:uid="{DCF14E6F-AB57-4F1D-829D-F1B144E1FC2E}"/>
    <cellStyle name="měny_laroux_1_phases comparées 2" xfId="32537" xr:uid="{BB5B0009-C3D1-4710-9FC3-2D85B7B33653}"/>
    <cellStyle name="meny_laroux_1_phases comparées 2_Annexe 6 IAS" xfId="32538" xr:uid="{FB625B53-80A3-4802-858D-A7929A57F13C}"/>
    <cellStyle name="měny_laroux_1_phases comparées 2_Annexe 6 IAS" xfId="32539" xr:uid="{D9493F85-44A6-444E-A418-0CE493ED36B8}"/>
    <cellStyle name="meny_laroux_1_phases comparées 2_CONFIGURATION" xfId="32540" xr:uid="{B60B659A-EBF2-4426-8856-48E22BAB4E73}"/>
    <cellStyle name="měny_laroux_1_phases comparées 2_CONFIGURATION" xfId="32541" xr:uid="{86E6C1A9-9D0A-44DE-A421-FBDC38DDFB35}"/>
    <cellStyle name="meny_laroux_1_phases comparées 2_CONFIGURATION_Annexe 6 IAS" xfId="32542" xr:uid="{D6CDE2AA-9298-452D-9756-2FCACF2FE537}"/>
    <cellStyle name="měny_laroux_1_phases comparées 2_CONFIGURATION_Annexe 6 IAS" xfId="32543" xr:uid="{C4D1A598-4D5C-4689-A4C0-C12E972B0A51}"/>
    <cellStyle name="meny_laroux_1_phases comparées_Annexe 6 IAS" xfId="32544" xr:uid="{ACAB8240-C2FC-46E3-B988-9B315914D230}"/>
    <cellStyle name="měny_laroux_1_phases comparées_Annexe 6 IAS" xfId="32545" xr:uid="{DB35D404-8649-46AC-A152-35F3D88EFFCC}"/>
    <cellStyle name="meny_laroux_1_phases comparées_CONFIGURATION" xfId="32546" xr:uid="{EB185D23-BBC3-4E94-9875-410ECDC7EB35}"/>
    <cellStyle name="měny_laroux_1_phases comparées_CONFIGURATION" xfId="32547" xr:uid="{484EEB63-2F07-46D7-9FAB-119E1D1242D0}"/>
    <cellStyle name="meny_laroux_1_phases comparées_CONFIGURATION_Annexe 6 IAS" xfId="32548" xr:uid="{6CA0EFD9-DA85-40BF-AC44-9B3647ECA8BC}"/>
    <cellStyle name="měny_laroux_1_phases comparées_CONFIGURATION_Annexe 6 IAS" xfId="32549" xr:uid="{E1C89C02-24DA-4FD5-BC9A-44E20BA4F97C}"/>
    <cellStyle name="meny_laroux_1_Planilla de Trabajo J-10_VIDA" xfId="32550" xr:uid="{4F36CCFB-E27E-413A-B93A-1BCEFA7E10E8}"/>
    <cellStyle name="měny_laroux_1_Planilla de Trabajo J-10_VIDA" xfId="32551" xr:uid="{39C45F02-E2EC-46C9-A2C2-41520C49726B}"/>
    <cellStyle name="meny_laroux_1_Planilla de Trabajo J-10_VIDA 2" xfId="32552" xr:uid="{1B6BCAC6-C334-4885-B4F2-410963F8B85B}"/>
    <cellStyle name="měny_laroux_1_Planilla de Trabajo J-10_VIDA 2" xfId="32553" xr:uid="{AFF137E2-EB41-450C-8FCE-5FA141A0E1CF}"/>
    <cellStyle name="meny_laroux_1_Planilla de Trabajo J-10_VIDA 2_Annexe 6 IAS" xfId="32554" xr:uid="{EF3AAD30-254A-4C5B-943C-E15A400543CD}"/>
    <cellStyle name="měny_laroux_1_Planilla de Trabajo J-10_VIDA 2_Annexe 6 IAS" xfId="32555" xr:uid="{5F7196AF-CC6A-4EED-83BF-85D17C40D88C}"/>
    <cellStyle name="meny_laroux_1_Planilla de Trabajo J-10_VIDA 2_CONFIGURATION" xfId="32556" xr:uid="{E4B8ABC4-529C-45C3-AC02-98CE99186C1D}"/>
    <cellStyle name="měny_laroux_1_Planilla de Trabajo J-10_VIDA 2_CONFIGURATION" xfId="32557" xr:uid="{50F8FFDE-DA02-49ED-80AF-D1658F975648}"/>
    <cellStyle name="meny_laroux_1_Planilla de Trabajo J-10_VIDA 2_CONFIGURATION_Annexe 6 IAS" xfId="32558" xr:uid="{A3B7700F-4753-4346-8061-3F02BB675F07}"/>
    <cellStyle name="měny_laroux_1_Planilla de Trabajo J-10_VIDA 2_CONFIGURATION_Annexe 6 IAS" xfId="32559" xr:uid="{BA3EA361-9E7C-4427-B554-C563A116E0F6}"/>
    <cellStyle name="meny_laroux_1_Planilla de Trabajo J-10_VIDA_Annexe 6 IAS" xfId="32560" xr:uid="{9CF5B6E8-EF7D-4738-9984-D0A6FE846221}"/>
    <cellStyle name="měny_laroux_1_Planilla de Trabajo J-10_VIDA_Annexe 6 IAS" xfId="32561" xr:uid="{F06A6B1E-3FE3-490F-B77A-602057D67B18}"/>
    <cellStyle name="meny_laroux_1_Planilla de Trabajo J-10_VIDA_CONFIGURATION" xfId="32562" xr:uid="{7B54A8F6-D692-4C86-A863-FE4F0200FCA2}"/>
    <cellStyle name="měny_laroux_1_Planilla de Trabajo J-10_VIDA_CONFIGURATION" xfId="32563" xr:uid="{0A8635E0-B461-4605-97D2-87EACFE6E520}"/>
    <cellStyle name="meny_laroux_1_Planilla de Trabajo J-10_VIDA_CONFIGURATION_Annexe 6 IAS" xfId="32564" xr:uid="{C9B06F73-2A46-467D-8AE8-FEFA768892F4}"/>
    <cellStyle name="měny_laroux_1_Planilla de Trabajo J-10_VIDA_CONFIGURATION_Annexe 6 IAS" xfId="32565" xr:uid="{932B1A5E-F313-4B55-9179-9C269192B699}"/>
    <cellStyle name="meny_laroux_1_referentiel" xfId="32566" xr:uid="{BC717603-53F0-43F0-82F0-4C2DF47C7E56}"/>
    <cellStyle name="měny_laroux_1_referentiel" xfId="32567" xr:uid="{82F71E0C-024C-49E0-923D-EBBAD889D329}"/>
    <cellStyle name="meny_laroux_1_referentiel 2" xfId="32568" xr:uid="{36BD9FD6-CC8F-4228-99DF-972F827DC3D6}"/>
    <cellStyle name="měny_laroux_1_referentiel 2" xfId="32569" xr:uid="{E8610C9E-6A7C-42A1-83D9-F8C68A7A2562}"/>
    <cellStyle name="meny_laroux_1_referentiel 2_Annexe 6 IAS" xfId="32570" xr:uid="{9BFF9710-59F2-415C-A6AB-5960B0BAE640}"/>
    <cellStyle name="měny_laroux_1_referentiel 2_Annexe 6 IAS" xfId="32571" xr:uid="{04E03BA2-08A7-4665-87A7-3CBCCFCA814D}"/>
    <cellStyle name="meny_laroux_1_referentiel 2_CONFIGURATION" xfId="32572" xr:uid="{618630D3-601A-4DAD-944B-6C7ACEC260D5}"/>
    <cellStyle name="měny_laroux_1_referentiel 2_CONFIGURATION" xfId="32573" xr:uid="{B0EE958A-14D3-4EA9-9F47-0585583E9E8D}"/>
    <cellStyle name="meny_laroux_1_referentiel 2_CONFIGURATION_Annexe 6 IAS" xfId="32574" xr:uid="{306F4995-9DEA-4590-80A3-F2CC54F0878E}"/>
    <cellStyle name="měny_laroux_1_referentiel 2_CONFIGURATION_Annexe 6 IAS" xfId="32575" xr:uid="{C9A744C4-E2DF-46B4-AEFC-A160F41B0486}"/>
    <cellStyle name="meny_laroux_1_referentiel_Annexe 6 IAS" xfId="32576" xr:uid="{663FBA24-A07C-4F56-A44E-F2E262F09E09}"/>
    <cellStyle name="měny_laroux_1_referentiel_Annexe 6 IAS" xfId="32577" xr:uid="{94DA7D3E-18A3-4228-A295-BF2800DBF8FA}"/>
    <cellStyle name="meny_laroux_1_referentiel_CONFIGURATION" xfId="32578" xr:uid="{03ABABC8-55EC-47A5-9B4C-C7A28462B6F5}"/>
    <cellStyle name="měny_laroux_1_referentiel_CONFIGURATION" xfId="32579" xr:uid="{66B6B9DD-DAFA-41ED-B27A-2816C4D5D5B7}"/>
    <cellStyle name="meny_laroux_1_referentiel_CONFIGURATION_Annexe 6 IAS" xfId="32580" xr:uid="{87B80549-C385-4E14-A86F-A27B456876F5}"/>
    <cellStyle name="měny_laroux_1_referentiel_CONFIGURATION_Annexe 6 IAS" xfId="32581" xr:uid="{6DD7B2F8-B7CD-4007-A7AF-5D9AE47ECFFD}"/>
    <cellStyle name="meny_laroux_1_Régies" xfId="32582" xr:uid="{8D416078-47C7-40B3-B80A-1A9EEA098B9E}"/>
    <cellStyle name="měny_laroux_1_Régies" xfId="32583" xr:uid="{170FC064-33A7-42B7-9849-B6978B9FF691}"/>
    <cellStyle name="meny_laroux_1_Régies 2" xfId="32584" xr:uid="{327FB4FE-975C-4F2D-AFFB-8833C618B5FF}"/>
    <cellStyle name="měny_laroux_1_Régies 2" xfId="32585" xr:uid="{4F9D47E1-F621-459C-A5A9-2C26EF404B86}"/>
    <cellStyle name="meny_laroux_1_Régies 2_Annexe 6 IAS" xfId="32586" xr:uid="{9DD00382-3489-45F9-8B0F-A9148F366A60}"/>
    <cellStyle name="měny_laroux_1_Régies 2_Annexe 6 IAS" xfId="32587" xr:uid="{03804EE9-C1C1-4929-95D1-64A3C74BAE7B}"/>
    <cellStyle name="meny_laroux_1_Régies 2_CONFIGURATION" xfId="32588" xr:uid="{642F7B6B-C11E-49CC-A535-B61E6B38CA75}"/>
    <cellStyle name="měny_laroux_1_Régies 2_CONFIGURATION" xfId="32589" xr:uid="{0FD475E2-AF53-4EC1-9302-B5C6DDCE467D}"/>
    <cellStyle name="meny_laroux_1_Régies 2_CONFIGURATION_Annexe 6 IAS" xfId="32590" xr:uid="{1C4283C4-30BF-4402-A2CB-5EC89B4DF8A8}"/>
    <cellStyle name="měny_laroux_1_Régies 2_CONFIGURATION_Annexe 6 IAS" xfId="32591" xr:uid="{3F48C6D4-E941-4663-BD0E-6ACEAC87DF76}"/>
    <cellStyle name="meny_laroux_1_Régies_Annexe 6 IAS" xfId="32592" xr:uid="{071E815A-14FD-438B-99B4-B95F80A55345}"/>
    <cellStyle name="měny_laroux_1_Régies_Annexe 6 IAS" xfId="32593" xr:uid="{ECC459DC-902E-4072-865F-F0644DDE851C}"/>
    <cellStyle name="meny_laroux_1_Régies_CONFIGURATION" xfId="32594" xr:uid="{891A391B-91B7-430B-AA50-92E1839C6717}"/>
    <cellStyle name="měny_laroux_1_Régies_CONFIGURATION" xfId="32595" xr:uid="{E5CF69FB-5146-464B-9E6F-AFAE7127EE6A}"/>
    <cellStyle name="meny_laroux_1_Régies_CONFIGURATION_Annexe 6 IAS" xfId="32596" xr:uid="{897809B1-7A4A-4742-9600-E5F9A1387895}"/>
    <cellStyle name="měny_laroux_1_Régies_CONFIGURATION_Annexe 6 IAS" xfId="32597" xr:uid="{09E7688F-20E3-405B-9F31-D76A05B9F50D}"/>
    <cellStyle name="meny_laroux_1_Restitution OCEA Arrêté BNPP 03-06 segments" xfId="32598" xr:uid="{0A513C0C-D764-4B3B-B7ED-E50ABA333313}"/>
    <cellStyle name="měny_laroux_1_Restitution OCEA Arrêté BNPP 03-06 segments" xfId="32599" xr:uid="{63B8E795-B2E3-4687-A1C7-D6E5B1E7671B}"/>
    <cellStyle name="meny_laroux_1_Restitution OCEA Arrêté BNPP 03-06 segments 2" xfId="32600" xr:uid="{3E4D0B38-0EDF-457E-B87A-EE6F53DCCB1A}"/>
    <cellStyle name="měny_laroux_1_Restitution OCEA Arrêté BNPP 03-06 segments 2" xfId="32601" xr:uid="{BE0481C0-DF56-484B-99B2-F00AA66982B6}"/>
    <cellStyle name="meny_laroux_1_Restitution OCEA Arrêté BNPP 03-06 segments 2_Annexe 6 IAS" xfId="32602" xr:uid="{3EACE3F2-9344-4539-8B9F-09613699575E}"/>
    <cellStyle name="měny_laroux_1_Restitution OCEA Arrêté BNPP 03-06 segments 2_Annexe 6 IAS" xfId="32603" xr:uid="{87A8A898-A251-4BDA-8C17-333DAFB4D891}"/>
    <cellStyle name="meny_laroux_1_Restitution OCEA Arrêté BNPP 03-06 segments 2_CONFIGURATION" xfId="32604" xr:uid="{CA0ADD49-120F-4CF8-8CBF-306FE43F9074}"/>
    <cellStyle name="měny_laroux_1_Restitution OCEA Arrêté BNPP 03-06 segments 2_CONFIGURATION" xfId="32605" xr:uid="{5C305722-0FB2-41C2-8858-D626BC970509}"/>
    <cellStyle name="meny_laroux_1_Restitution OCEA Arrêté BNPP 03-06 segments 2_CONFIGURATION_Annexe 6 IAS" xfId="32606" xr:uid="{A0A97AED-C833-4792-BF97-5D9DBE50580D}"/>
    <cellStyle name="měny_laroux_1_Restitution OCEA Arrêté BNPP 03-06 segments 2_CONFIGURATION_Annexe 6 IAS" xfId="32607" xr:uid="{640B0D0F-A0E3-4EBB-BA3D-1C400B1D9F60}"/>
    <cellStyle name="meny_laroux_1_Restitution OCEA Arrêté BNPP 03-06 segments_Annexe 6 IAS" xfId="32608" xr:uid="{E8A9F837-7924-4E30-A958-7155F36427C8}"/>
    <cellStyle name="měny_laroux_1_Restitution OCEA Arrêté BNPP 03-06 segments_Annexe 6 IAS" xfId="32609" xr:uid="{3E590C59-8C78-4E6D-8EE1-3C1E765977F7}"/>
    <cellStyle name="meny_laroux_1_Restitution OCEA Arrêté BNPP 03-06 segments_CONFIGURATION" xfId="32610" xr:uid="{0BF1A7D0-A1E6-46F1-8EE9-DFAFBD767357}"/>
    <cellStyle name="měny_laroux_1_Restitution OCEA Arrêté BNPP 03-06 segments_CONFIGURATION" xfId="32611" xr:uid="{0A6AE6C2-4115-4795-A357-4855743B3F33}"/>
    <cellStyle name="meny_laroux_1_Restitution OCEA Arrêté BNPP 03-06 segments_CONFIGURATION_Annexe 6 IAS" xfId="32612" xr:uid="{1665B5AE-4717-4F4D-A9EB-748E21D06C28}"/>
    <cellStyle name="měny_laroux_1_Restitution OCEA Arrêté BNPP 03-06 segments_CONFIGURATION_Annexe 6 IAS" xfId="32613" xr:uid="{2C174923-E23E-4772-8C11-1D8DCFFABBFA}"/>
    <cellStyle name="meny_laroux_1_restitution OCEA Arrêté BNPP 06-06" xfId="32614" xr:uid="{79FF0261-92F2-4D33-A78E-C7D242F57936}"/>
    <cellStyle name="měny_laroux_1_restitution OCEA Arrêté BNPP 06-06" xfId="32615" xr:uid="{CD214F50-B24D-4409-A2FC-FAAFDDE6883F}"/>
    <cellStyle name="meny_laroux_1_restitution OCEA Arrêté BNPP 06-06 2" xfId="32616" xr:uid="{4E914E4E-7CD0-4359-A842-0E01907CDB77}"/>
    <cellStyle name="měny_laroux_1_restitution OCEA Arrêté BNPP 06-06 2" xfId="32617" xr:uid="{1B90C82F-A871-4FE2-90C6-9ECB650578A2}"/>
    <cellStyle name="meny_laroux_1_restitution OCEA Arrêté BNPP 06-06 2_Annexe 6 IAS" xfId="32618" xr:uid="{492747AA-E575-47E3-93EB-485434BA82AE}"/>
    <cellStyle name="měny_laroux_1_restitution OCEA Arrêté BNPP 06-06 2_Annexe 6 IAS" xfId="32619" xr:uid="{AEC044B6-86B0-4429-8E3D-D5932C67B961}"/>
    <cellStyle name="meny_laroux_1_restitution OCEA Arrêté BNPP 06-06 2_CONFIGURATION" xfId="32620" xr:uid="{AFB12270-9E81-4A54-B29B-B80D40FB9FEA}"/>
    <cellStyle name="měny_laroux_1_restitution OCEA Arrêté BNPP 06-06 2_CONFIGURATION" xfId="32621" xr:uid="{B8B67D6A-4FAC-4CF9-A9E7-C51C6893CE8B}"/>
    <cellStyle name="meny_laroux_1_restitution OCEA Arrêté BNPP 06-06 2_CONFIGURATION_Annexe 6 IAS" xfId="32622" xr:uid="{CFAC9729-2580-4FD2-A487-A57BC782A4F7}"/>
    <cellStyle name="měny_laroux_1_restitution OCEA Arrêté BNPP 06-06 2_CONFIGURATION_Annexe 6 IAS" xfId="32623" xr:uid="{B78E1A64-5D9D-4CA6-B98A-CE00FB4EEE35}"/>
    <cellStyle name="meny_laroux_1_restitution OCEA Arrêté BNPP 06-06_Annexe 6 IAS" xfId="32624" xr:uid="{F0EFBEFD-8E17-4ABE-8403-037316263CA2}"/>
    <cellStyle name="měny_laroux_1_restitution OCEA Arrêté BNPP 06-06_Annexe 6 IAS" xfId="32625" xr:uid="{E6E75690-B49A-4FA9-BD08-C99B2C2F20F3}"/>
    <cellStyle name="meny_laroux_1_restitution OCEA Arrêté BNPP 06-06_CONFIGURATION" xfId="32626" xr:uid="{43142AD2-5D0E-4597-902B-5628BE3D6BB8}"/>
    <cellStyle name="měny_laroux_1_restitution OCEA Arrêté BNPP 06-06_CONFIGURATION" xfId="32627" xr:uid="{8A1B089E-3AA2-427C-BDF5-396E0FE7B094}"/>
    <cellStyle name="meny_laroux_1_restitution OCEA Arrêté BNPP 06-06_CONFIGURATION_Annexe 6 IAS" xfId="32628" xr:uid="{675B2D59-77C4-444E-8A31-B1EAD71E49FE}"/>
    <cellStyle name="měny_laroux_1_restitution OCEA Arrêté BNPP 06-06_CONFIGURATION_Annexe 6 IAS" xfId="32629" xr:uid="{77C938D3-9ACE-4140-ADEF-A13D428DC718}"/>
    <cellStyle name="meny_laroux_1_restitution OCEA Arrêté BNPP 06-07 cadrage" xfId="32630" xr:uid="{51A7F175-4A79-4193-A371-278ADD567E5D}"/>
    <cellStyle name="měny_laroux_1_restitution OCEA Arrêté BNPP 06-07 cadrage" xfId="32631" xr:uid="{8A9BB86B-69BB-4145-ADF5-5779AB96F39B}"/>
    <cellStyle name="meny_laroux_1_restitution OCEA Arrêté BNPP 06-07 cadrage 2" xfId="32632" xr:uid="{47ED6166-9A61-4117-BF34-08387C68FDB6}"/>
    <cellStyle name="měny_laroux_1_restitution OCEA Arrêté BNPP 06-07 cadrage 2" xfId="32633" xr:uid="{D7B79563-79B8-4D66-8CDC-2EEBF91051BE}"/>
    <cellStyle name="meny_laroux_1_restitution OCEA Arrêté BNPP 06-07 cadrage 2_Annexe 6 IAS" xfId="32634" xr:uid="{73889C81-38D3-4C0D-81D2-99378997C99C}"/>
    <cellStyle name="měny_laroux_1_restitution OCEA Arrêté BNPP 06-07 cadrage 2_Annexe 6 IAS" xfId="32635" xr:uid="{C98C6182-ADAC-4662-9D3A-D786BAF93462}"/>
    <cellStyle name="meny_laroux_1_restitution OCEA Arrêté BNPP 06-07 cadrage 2_CONFIGURATION" xfId="32636" xr:uid="{B52E32BE-289D-405B-BCA2-11E9B079A601}"/>
    <cellStyle name="měny_laroux_1_restitution OCEA Arrêté BNPP 06-07 cadrage 2_CONFIGURATION" xfId="32637" xr:uid="{988252C7-CF2F-4224-8256-0A724F59589D}"/>
    <cellStyle name="meny_laroux_1_restitution OCEA Arrêté BNPP 06-07 cadrage 2_CONFIGURATION_Annexe 6 IAS" xfId="32638" xr:uid="{D22F48CF-6A03-4CD4-9A31-B0B5E07E260B}"/>
    <cellStyle name="měny_laroux_1_restitution OCEA Arrêté BNPP 06-07 cadrage 2_CONFIGURATION_Annexe 6 IAS" xfId="32639" xr:uid="{C5442601-119C-4EA2-8A04-3AA035C6A0C7}"/>
    <cellStyle name="meny_laroux_1_restitution OCEA Arrêté BNPP 06-07 cadrage_Annexe 6 IAS" xfId="32640" xr:uid="{6B42129A-C11D-4C6D-B8EB-040C9CD802A6}"/>
    <cellStyle name="měny_laroux_1_restitution OCEA Arrêté BNPP 06-07 cadrage_Annexe 6 IAS" xfId="32641" xr:uid="{3CAC27CE-FF0B-44C4-A8AE-A64E108DDA1B}"/>
    <cellStyle name="meny_laroux_1_restitution OCEA Arrêté BNPP 06-07 cadrage_CONFIGURATION" xfId="32642" xr:uid="{C3FB57C9-A761-4948-8969-05CAA21B0C69}"/>
    <cellStyle name="měny_laroux_1_restitution OCEA Arrêté BNPP 06-07 cadrage_CONFIGURATION" xfId="32643" xr:uid="{AD247D6F-CD8A-47B6-839A-9360202E67C9}"/>
    <cellStyle name="meny_laroux_1_restitution OCEA Arrêté BNPP 06-07 cadrage_CONFIGURATION_Annexe 6 IAS" xfId="32644" xr:uid="{E0DD8F1D-ADB6-44F5-AD81-C893BABD82EB}"/>
    <cellStyle name="měny_laroux_1_restitution OCEA Arrêté BNPP 06-07 cadrage_CONFIGURATION_Annexe 6 IAS" xfId="32645" xr:uid="{A41ED444-23D2-491C-82D6-D6A1B4B46142}"/>
    <cellStyle name="meny_laroux_1_restitution OCEA Arrêté BNPP 09-07" xfId="32646" xr:uid="{7D25F696-3716-461B-A479-57517B0AC08E}"/>
    <cellStyle name="měny_laroux_1_restitution OCEA Arrêté BNPP 09-07" xfId="32647" xr:uid="{E9D2983B-ACE3-4EDA-B3A9-C52A29BEBE10}"/>
    <cellStyle name="meny_laroux_1_restitution OCEA Arrêté BNPP 09-07 2" xfId="32648" xr:uid="{B3E4B1EC-5468-4276-AF24-BC66BE999E08}"/>
    <cellStyle name="měny_laroux_1_restitution OCEA Arrêté BNPP 09-07 2" xfId="32649" xr:uid="{694D8350-5DD7-44E7-91E9-A26A6C46A18F}"/>
    <cellStyle name="meny_laroux_1_restitution OCEA Arrêté BNPP 09-07 2_Annexe 6 IAS" xfId="32650" xr:uid="{5FB4F978-2650-44BB-A500-7107E39BBDED}"/>
    <cellStyle name="měny_laroux_1_restitution OCEA Arrêté BNPP 09-07 2_Annexe 6 IAS" xfId="32651" xr:uid="{EB1480BD-F1C3-4D82-A1ED-E07D6A606E50}"/>
    <cellStyle name="meny_laroux_1_restitution OCEA Arrêté BNPP 09-07 2_CONFIGURATION" xfId="32652" xr:uid="{02F22B4E-A26C-481B-BA0F-4C9C9155FDA5}"/>
    <cellStyle name="měny_laroux_1_restitution OCEA Arrêté BNPP 09-07 2_CONFIGURATION" xfId="32653" xr:uid="{E2148B95-5973-4357-B3A3-4D0D1C5F0802}"/>
    <cellStyle name="meny_laroux_1_restitution OCEA Arrêté BNPP 09-07 2_CONFIGURATION_Annexe 6 IAS" xfId="32654" xr:uid="{6F189986-DCC2-4643-BCEE-1F947E35CAAF}"/>
    <cellStyle name="měny_laroux_1_restitution OCEA Arrêté BNPP 09-07 2_CONFIGURATION_Annexe 6 IAS" xfId="32655" xr:uid="{17191486-3579-4F71-BA8B-54012131E224}"/>
    <cellStyle name="meny_laroux_1_Restitution OCEA Arrêté BNPP 09-07 économique" xfId="32656" xr:uid="{AB7B9168-B53A-49F0-A83E-64C1836E6C9A}"/>
    <cellStyle name="měny_laroux_1_Restitution OCEA Arrêté BNPP 09-07 économique" xfId="32657" xr:uid="{BA9EBDCF-182B-4C02-8348-C76E52E24D1F}"/>
    <cellStyle name="meny_laroux_1_Restitution OCEA Arrêté BNPP 09-07 économique 2" xfId="32658" xr:uid="{C01BEB8F-FA9D-4CC3-8E0A-A49E4A4AFE43}"/>
    <cellStyle name="měny_laroux_1_Restitution OCEA Arrêté BNPP 09-07 économique 2" xfId="32659" xr:uid="{0BF927EB-C545-4542-821F-9C4348FC50E8}"/>
    <cellStyle name="meny_laroux_1_Restitution OCEA Arrêté BNPP 09-07 économique 2_Annexe 6 IAS" xfId="32660" xr:uid="{BDDE67F7-0942-4674-98D5-C7012FEB3CCB}"/>
    <cellStyle name="měny_laroux_1_Restitution OCEA Arrêté BNPP 09-07 économique 2_Annexe 6 IAS" xfId="32661" xr:uid="{1A5D2402-1891-4586-BBC0-AEBBC69B2F74}"/>
    <cellStyle name="meny_laroux_1_Restitution OCEA Arrêté BNPP 09-07 économique 2_CONFIGURATION" xfId="32662" xr:uid="{BDDFECA4-6BA2-4E62-8DBB-EB8E6D59016A}"/>
    <cellStyle name="měny_laroux_1_Restitution OCEA Arrêté BNPP 09-07 économique 2_CONFIGURATION" xfId="32663" xr:uid="{77FC0918-3034-4B9A-9E21-9E135CC1159F}"/>
    <cellStyle name="meny_laroux_1_Restitution OCEA Arrêté BNPP 09-07 économique 2_CONFIGURATION_Annexe 6 IAS" xfId="32664" xr:uid="{D31A45FF-EB74-42AE-A22C-11F2DD56ED4B}"/>
    <cellStyle name="měny_laroux_1_Restitution OCEA Arrêté BNPP 09-07 économique 2_CONFIGURATION_Annexe 6 IAS" xfId="32665" xr:uid="{1A3EE466-534C-4F46-86F4-8D5ABF78E1C4}"/>
    <cellStyle name="meny_laroux_1_Restitution OCEA Arrêté BNPP 09-07 économique_Annexe 6 IAS" xfId="32666" xr:uid="{EB86F512-586A-4E97-BCFE-DB84449B5914}"/>
    <cellStyle name="měny_laroux_1_Restitution OCEA Arrêté BNPP 09-07 économique_Annexe 6 IAS" xfId="32667" xr:uid="{F085E4E0-DBCA-4CC3-ABC7-EE524FE862C9}"/>
    <cellStyle name="meny_laroux_1_Restitution OCEA Arrêté BNPP 09-07 économique_CONFIGURATION" xfId="32668" xr:uid="{4BDA7969-AA90-4045-92F5-DD350056D7FF}"/>
    <cellStyle name="měny_laroux_1_Restitution OCEA Arrêté BNPP 09-07 économique_CONFIGURATION" xfId="32669" xr:uid="{0CC0272A-D3BA-4F1A-94EB-737C1D83E7A0}"/>
    <cellStyle name="meny_laroux_1_Restitution OCEA Arrêté BNPP 09-07 économique_CONFIGURATION_Annexe 6 IAS" xfId="32670" xr:uid="{CB663DBB-505A-4CDB-9918-7F7C8C754F39}"/>
    <cellStyle name="měny_laroux_1_Restitution OCEA Arrêté BNPP 09-07 économique_CONFIGURATION_Annexe 6 IAS" xfId="32671" xr:uid="{86BC3246-9AC2-4FF1-B84C-693FB30667F4}"/>
    <cellStyle name="meny_laroux_1_restitution OCEA Arrêté BNPP 09-07_Annexe 6 IAS" xfId="32672" xr:uid="{E82EEE5B-8818-4B04-85FA-745DA8401C78}"/>
    <cellStyle name="měny_laroux_1_restitution OCEA Arrêté BNPP 09-07_Annexe 6 IAS" xfId="32673" xr:uid="{185345EF-0F39-4120-A286-AD92C92DA113}"/>
    <cellStyle name="meny_laroux_1_restitution OCEA Arrêté BNPP 09-07_CONFIGURATION" xfId="32674" xr:uid="{BCCD0F24-850D-436C-910E-6A76F43944C5}"/>
    <cellStyle name="měny_laroux_1_restitution OCEA Arrêté BNPP 09-07_CONFIGURATION" xfId="32675" xr:uid="{35FDF2D9-BFE3-4D0A-ADAE-F23AA4DC165E}"/>
    <cellStyle name="meny_laroux_1_restitution OCEA Arrêté BNPP 09-07_CONFIGURATION_Annexe 6 IAS" xfId="32676" xr:uid="{901395CE-14BE-4A97-AE7D-40E25FA54103}"/>
    <cellStyle name="měny_laroux_1_restitution OCEA Arrêté BNPP 09-07_CONFIGURATION_Annexe 6 IAS" xfId="32677" xr:uid="{BB6DE841-5556-44EC-BC5D-72CD2C1B54B6}"/>
    <cellStyle name="meny_laroux_1_Restitution OCEA Arrêté BNPP 12-07" xfId="32678" xr:uid="{A83F35E7-2837-4191-8529-BD1C7C3C49F8}"/>
    <cellStyle name="měny_laroux_1_Restitution OCEA Arrêté BNPP 12-07" xfId="32679" xr:uid="{5E795E77-3D2A-4505-9AF6-A6437600149D}"/>
    <cellStyle name="meny_laroux_1_Restitution OCEA Arrêté BNPP 12-07 2" xfId="32680" xr:uid="{D0667ECB-9D27-429E-9193-915A92CF8802}"/>
    <cellStyle name="měny_laroux_1_Restitution OCEA Arrêté BNPP 12-07 2" xfId="32681" xr:uid="{282AF02C-96C7-4F93-B63A-36C2EAB075DA}"/>
    <cellStyle name="meny_laroux_1_Restitution OCEA Arrêté BNPP 12-07 2_Annexe 6 IAS" xfId="32682" xr:uid="{CFA4EF5B-F0BF-45CA-BA71-7F02195CABF3}"/>
    <cellStyle name="měny_laroux_1_Restitution OCEA Arrêté BNPP 12-07 2_Annexe 6 IAS" xfId="32683" xr:uid="{1B0E7AB6-61FA-4B65-A6A5-E01585A5E45A}"/>
    <cellStyle name="meny_laroux_1_Restitution OCEA Arrêté BNPP 12-07 2_CONFIGURATION" xfId="32684" xr:uid="{1981BD36-016F-45C6-8C0C-464AAE35EB61}"/>
    <cellStyle name="měny_laroux_1_Restitution OCEA Arrêté BNPP 12-07 2_CONFIGURATION" xfId="32685" xr:uid="{5FFAA182-5808-431A-83D4-2D1B6BC090C7}"/>
    <cellStyle name="meny_laroux_1_Restitution OCEA Arrêté BNPP 12-07 2_CONFIGURATION_Annexe 6 IAS" xfId="32686" xr:uid="{10C95BC7-469C-4EE7-9FFA-7EE3EAB9D7A5}"/>
    <cellStyle name="měny_laroux_1_Restitution OCEA Arrêté BNPP 12-07 2_CONFIGURATION_Annexe 6 IAS" xfId="32687" xr:uid="{31CF09C2-2C6B-4ACC-9B70-F1F9F515667D}"/>
    <cellStyle name="meny_laroux_1_Restitution OCEA Arrêté BNPP 12-07 économique" xfId="32688" xr:uid="{FA1D9876-27E4-4E5D-A191-44BA6B0476F5}"/>
    <cellStyle name="měny_laroux_1_Restitution OCEA Arrêté BNPP 12-07 économique" xfId="32689" xr:uid="{2309FBE5-9ECE-4F0F-9F13-BDFC19DDEA14}"/>
    <cellStyle name="meny_laroux_1_Restitution OCEA Arrêté BNPP 12-07 économique 2" xfId="32690" xr:uid="{B388591E-C195-4187-8B8F-E8249D88D563}"/>
    <cellStyle name="měny_laroux_1_Restitution OCEA Arrêté BNPP 12-07 économique 2" xfId="32691" xr:uid="{DC42D9DD-6F8E-40DD-B98F-C4DC95051BE2}"/>
    <cellStyle name="meny_laroux_1_Restitution OCEA Arrêté BNPP 12-07 économique 2_Annexe 6 IAS" xfId="32692" xr:uid="{38D3089F-0887-4A0D-9DBE-50A79CEEF73B}"/>
    <cellStyle name="měny_laroux_1_Restitution OCEA Arrêté BNPP 12-07 économique 2_Annexe 6 IAS" xfId="32693" xr:uid="{88809B92-C653-4C45-9544-A9B258A68640}"/>
    <cellStyle name="meny_laroux_1_Restitution OCEA Arrêté BNPP 12-07 économique 2_CONFIGURATION" xfId="32694" xr:uid="{6CEE9623-11C7-47F5-8F0A-58313F09E03A}"/>
    <cellStyle name="měny_laroux_1_Restitution OCEA Arrêté BNPP 12-07 économique 2_CONFIGURATION" xfId="32695" xr:uid="{D1B29C67-22E6-4CC5-BA7E-DF6CDD2F1710}"/>
    <cellStyle name="meny_laroux_1_Restitution OCEA Arrêté BNPP 12-07 économique 2_CONFIGURATION_Annexe 6 IAS" xfId="32696" xr:uid="{CA72713C-9975-48F8-8314-D02E3BF9DD41}"/>
    <cellStyle name="měny_laroux_1_Restitution OCEA Arrêté BNPP 12-07 économique 2_CONFIGURATION_Annexe 6 IAS" xfId="32697" xr:uid="{A89FCBF9-58B6-4736-9CFD-BB010C56E091}"/>
    <cellStyle name="meny_laroux_1_Restitution OCEA Arrêté BNPP 12-07 économique_Annexe 6 IAS" xfId="32698" xr:uid="{B0D9394C-50F3-4676-80E8-9FEA6E704F77}"/>
    <cellStyle name="měny_laroux_1_Restitution OCEA Arrêté BNPP 12-07 économique_Annexe 6 IAS" xfId="32699" xr:uid="{92DCBAF6-3C7C-4D68-A14C-08BE8E10E6F8}"/>
    <cellStyle name="meny_laroux_1_Restitution OCEA Arrêté BNPP 12-07 économique_CONFIGURATION" xfId="32700" xr:uid="{578F9D76-B294-431E-A199-97E848A4EE84}"/>
    <cellStyle name="měny_laroux_1_Restitution OCEA Arrêté BNPP 12-07 économique_CONFIGURATION" xfId="32701" xr:uid="{D4578E2F-82F0-4AB6-968F-2A9D0C3D4E55}"/>
    <cellStyle name="meny_laroux_1_Restitution OCEA Arrêté BNPP 12-07 économique_CONFIGURATION_Annexe 6 IAS" xfId="32702" xr:uid="{E9595924-0198-4BF1-A7F0-8F054D35F541}"/>
    <cellStyle name="měny_laroux_1_Restitution OCEA Arrêté BNPP 12-07 économique_CONFIGURATION_Annexe 6 IAS" xfId="32703" xr:uid="{84113DDE-C6C6-43AA-BA4A-845614ABE722}"/>
    <cellStyle name="meny_laroux_1_Restitution OCEA Arrêté BNPP 12-07_Annexe 6 IAS" xfId="32704" xr:uid="{D1237EBC-D97C-4F25-AB41-A00A9A45A57F}"/>
    <cellStyle name="měny_laroux_1_Restitution OCEA Arrêté BNPP 12-07_Annexe 6 IAS" xfId="32705" xr:uid="{AD38AABF-4327-49C2-8A34-FD2B9782C655}"/>
    <cellStyle name="meny_laroux_1_Restitution OCEA Arrêté BNPP 12-07_CONFIGURATION" xfId="32706" xr:uid="{75C90F4D-EB78-405E-BB1F-C49ECDCC9035}"/>
    <cellStyle name="měny_laroux_1_Restitution OCEA Arrêté BNPP 12-07_CONFIGURATION" xfId="32707" xr:uid="{3CC60963-E0BD-4087-9190-3327432588DC}"/>
    <cellStyle name="meny_laroux_1_Restitution OCEA Arrêté BNPP 12-07_CONFIGURATION_Annexe 6 IAS" xfId="32708" xr:uid="{C58C99F4-CAE4-4A9D-8A2C-BCC316AACF6C}"/>
    <cellStyle name="měny_laroux_1_Restitution OCEA Arrêté BNPP 12-07_CONFIGURATION_Annexe 6 IAS" xfId="32709" xr:uid="{22BD7A4E-5811-4F82-96F2-FAC4544632FC}"/>
    <cellStyle name="meny_laroux_1_Suivi Mensuel des Effectifs" xfId="32710" xr:uid="{3A3FBEC1-AA66-466C-9DE6-90F0FCEC6C4C}"/>
    <cellStyle name="měny_laroux_1_Suivi Mensuel des Effectifs" xfId="32711" xr:uid="{B2D55D1A-CB9A-4FEA-A9FE-DF4D063B09B1}"/>
    <cellStyle name="meny_laroux_1_Suivi Mensuel des Effectifs 2" xfId="32712" xr:uid="{E206FE2F-3BBD-42EA-95A7-FAC32DD5792E}"/>
    <cellStyle name="měny_laroux_1_Suivi Mensuel des Effectifs 2" xfId="32713" xr:uid="{1535DCB8-7FC0-489C-80B7-86D66A264F5B}"/>
    <cellStyle name="meny_laroux_1_Suivi Mensuel des Effectifs 2_Annexe 6 IAS" xfId="32714" xr:uid="{FCB8034A-3A6F-4486-9F64-9D6CE073F71F}"/>
    <cellStyle name="měny_laroux_1_Suivi Mensuel des Effectifs 2_Annexe 6 IAS" xfId="32715" xr:uid="{8C9B1DB5-030C-407B-9E64-45C393818235}"/>
    <cellStyle name="meny_laroux_1_Suivi Mensuel des Effectifs 2_CONFIGURATION" xfId="32716" xr:uid="{B643A75D-27D2-47DA-82D5-16DA38E31CD0}"/>
    <cellStyle name="měny_laroux_1_Suivi Mensuel des Effectifs 2_CONFIGURATION" xfId="32717" xr:uid="{F072EC7A-3D4F-4242-A469-4BEAD9B6BC6E}"/>
    <cellStyle name="meny_laroux_1_Suivi Mensuel des Effectifs 2_CONFIGURATION_Annexe 6 IAS" xfId="32718" xr:uid="{C856298E-7C53-4262-A1CC-D8777D6911C4}"/>
    <cellStyle name="měny_laroux_1_Suivi Mensuel des Effectifs 2_CONFIGURATION_Annexe 6 IAS" xfId="32719" xr:uid="{84855C07-0051-42A7-B7AC-E01C1F300594}"/>
    <cellStyle name="meny_laroux_1_Suivi Mensuel des Effectifs_Annexe 6 IAS" xfId="32720" xr:uid="{7BA993B9-B079-4F55-B1BD-32B9738C5740}"/>
    <cellStyle name="měny_laroux_1_Suivi Mensuel des Effectifs_Annexe 6 IAS" xfId="32721" xr:uid="{D841BABA-D50F-4699-B7AD-5D3EE558CD09}"/>
    <cellStyle name="meny_laroux_1_Suivi Mensuel des Effectifs_CONFIGURATION" xfId="32722" xr:uid="{7849BC1B-2793-4028-A0BF-F7353D35C6DB}"/>
    <cellStyle name="měny_laroux_1_Suivi Mensuel des Effectifs_CONFIGURATION" xfId="32723" xr:uid="{7AF41544-BA14-4E3F-B64F-B5923DC99D1F}"/>
    <cellStyle name="meny_laroux_1_Suivi Mensuel des Effectifs_CONFIGURATION_Annexe 6 IAS" xfId="32724" xr:uid="{AA3B6A12-764C-4B6F-96B7-3C8D5D779E06}"/>
    <cellStyle name="měny_laroux_1_Suivi Mensuel des Effectifs_CONFIGURATION_Annexe 6 IAS" xfId="32725" xr:uid="{6F289857-745D-46E4-B553-75B8C0580C91}"/>
    <cellStyle name="meny_laroux_1_Taivie d-finitif envoi r--l 03 2005" xfId="32726" xr:uid="{F104C699-E8AB-4550-9CD3-A31DE76409A2}"/>
    <cellStyle name="měny_laroux_1_Taivie d-finitif envoi r--l 03 2005" xfId="32727" xr:uid="{59F17715-7AA1-4459-A8B4-5C713CA90798}"/>
    <cellStyle name="meny_laroux_1_Taivie d-finitif envoi r--l 03 2005_Annexe 6 IAS" xfId="32728" xr:uid="{B3A3FD57-F20B-4555-8FAD-DF59ED184C94}"/>
    <cellStyle name="měny_laroux_1_Taivie d-finitif envoi r--l 03 2005_Annexe 6 IAS" xfId="32729" xr:uid="{735A2961-82E1-4813-A748-C6C9785902F4}"/>
    <cellStyle name="meny_laroux_1_Taivie d-finitif envoi r--l 03 2005_CONFIGURATION" xfId="32730" xr:uid="{D88EA111-5B01-4897-92C2-E29FCF43906B}"/>
    <cellStyle name="měny_laroux_1_Taivie d-finitif envoi r--l 03 2005_CONFIGURATION" xfId="32731" xr:uid="{B959EE3D-9708-46A6-AA8D-B29EAD69F720}"/>
    <cellStyle name="meny_laroux_1_Taivie d-finitif envoi r--l 03 2005_CONFIGURATION_Annexe 6 IAS" xfId="32732" xr:uid="{26860676-901E-47B2-8723-15A547BB031D}"/>
    <cellStyle name="měny_laroux_1_Taivie d-finitif envoi r--l 03 2005_CONFIGURATION_Annexe 6 IAS" xfId="32733" xr:uid="{056F76C4-CC14-4A87-83CB-67FBB9E80228}"/>
    <cellStyle name="meny_laroux_1_TCD Alimentation commentaires" xfId="32734" xr:uid="{D75AA7FA-D8C3-44BF-92ED-BC5598E479C4}"/>
    <cellStyle name="měny_laroux_1_TCD Alimentation commentaires" xfId="32735" xr:uid="{354184B1-F881-4F4C-B0EA-774D1DDEC4E8}"/>
    <cellStyle name="meny_laroux_1_TCD Alimentation commentaires 2" xfId="32736" xr:uid="{A3EDD845-E3E5-4108-AFEA-53B03EF377B7}"/>
    <cellStyle name="měny_laroux_1_TCD Alimentation commentaires 2" xfId="32737" xr:uid="{75DF3512-C010-4975-97E6-F2B9BC495382}"/>
    <cellStyle name="meny_laroux_1_TCD Alimentation commentaires 2_Annexe 6 IAS" xfId="32738" xr:uid="{1A3648C4-352E-44B9-8A0F-D56712A818E6}"/>
    <cellStyle name="měny_laroux_1_TCD Alimentation commentaires 2_Annexe 6 IAS" xfId="32739" xr:uid="{40A95796-BDBF-405E-BF4D-A7C52B85AD7C}"/>
    <cellStyle name="meny_laroux_1_TCD Alimentation commentaires 2_CONFIGURATION" xfId="32740" xr:uid="{F2DA6123-243A-4C64-B942-4B6507F7C794}"/>
    <cellStyle name="měny_laroux_1_TCD Alimentation commentaires 2_CONFIGURATION" xfId="32741" xr:uid="{27B659C0-6CAA-483E-A03D-802FB37EA96F}"/>
    <cellStyle name="meny_laroux_1_TCD Alimentation commentaires 2_CONFIGURATION_Annexe 6 IAS" xfId="32742" xr:uid="{74F205DE-08B1-4D69-BCCF-8FB064E4C35B}"/>
    <cellStyle name="měny_laroux_1_TCD Alimentation commentaires 2_CONFIGURATION_Annexe 6 IAS" xfId="32743" xr:uid="{D9B1B809-8C67-4961-80F5-D9E93FEE6237}"/>
    <cellStyle name="meny_laroux_1_TCD Alimentation commentaires_Annexe 6 IAS" xfId="32744" xr:uid="{EB5802A8-E4B4-45AF-840E-A2EC0F2D3ABC}"/>
    <cellStyle name="měny_laroux_1_TCD Alimentation commentaires_Annexe 6 IAS" xfId="32745" xr:uid="{08468737-ECA9-4118-B31C-107D42F7B186}"/>
    <cellStyle name="meny_laroux_1_TCD Alimentation commentaires_CONFIGURATION" xfId="32746" xr:uid="{B0390F9E-BD2D-43EE-942F-E4CA3A8837DC}"/>
    <cellStyle name="měny_laroux_1_TCD Alimentation commentaires_CONFIGURATION" xfId="32747" xr:uid="{52A7B154-6DEC-4937-9E44-AFF72AF72C58}"/>
    <cellStyle name="meny_laroux_1_TCD Alimentation commentaires_CONFIGURATION_Annexe 6 IAS" xfId="32748" xr:uid="{0F548C68-8690-43B9-8733-9626734BDD2A}"/>
    <cellStyle name="měny_laroux_1_TCD Alimentation commentaires_CONFIGURATION_Annexe 6 IAS" xfId="32749" xr:uid="{853AFBC6-5F6B-4894-93BC-484169B2A134}"/>
    <cellStyle name="meny_laroux_1_TCD Analyse libre" xfId="32750" xr:uid="{EF0FA06B-FE1F-46E0-8A4C-4D8145D86573}"/>
    <cellStyle name="měny_laroux_1_TCD Analyse libre" xfId="32751" xr:uid="{AEC8FF5B-F865-4BBF-8E6B-62DF0ED0D28A}"/>
    <cellStyle name="meny_laroux_1_TCD Analyse libre (2)" xfId="32752" xr:uid="{8411339A-BCB0-4444-AB14-A0D0EB45FE77}"/>
    <cellStyle name="měny_laroux_1_TCD Analyse libre (2)" xfId="32753" xr:uid="{18787809-1EBC-4625-B6E6-11CCDABB4530}"/>
    <cellStyle name="meny_laroux_1_TCD Analyse libre (2) 2" xfId="32754" xr:uid="{34583DD9-B58D-4135-BE14-C7F3AA313C5F}"/>
    <cellStyle name="měny_laroux_1_TCD Analyse libre (2) 2" xfId="32755" xr:uid="{F7470C51-7CB0-4895-B77C-D26DF798F47D}"/>
    <cellStyle name="meny_laroux_1_TCD Analyse libre (2) 2_Annexe 6 IAS" xfId="32756" xr:uid="{460152FA-9328-44EC-AA1C-9051128BD01F}"/>
    <cellStyle name="měny_laroux_1_TCD Analyse libre (2) 2_Annexe 6 IAS" xfId="32757" xr:uid="{6074107E-4D3A-4468-B0B6-6238CE39EAFD}"/>
    <cellStyle name="meny_laroux_1_TCD Analyse libre (2) 2_CONFIGURATION" xfId="32758" xr:uid="{7C43D031-1749-44C8-BB49-2EAAF982C230}"/>
    <cellStyle name="měny_laroux_1_TCD Analyse libre (2) 2_CONFIGURATION" xfId="32759" xr:uid="{8BBDE105-3D68-4F4B-B65F-54C9D8EFEEC3}"/>
    <cellStyle name="meny_laroux_1_TCD Analyse libre (2) 2_CONFIGURATION_Annexe 6 IAS" xfId="32760" xr:uid="{77161FC4-B0B0-40C6-BE15-F6DC22FDFBB5}"/>
    <cellStyle name="měny_laroux_1_TCD Analyse libre (2) 2_CONFIGURATION_Annexe 6 IAS" xfId="32761" xr:uid="{620916B5-DA25-4B86-9D38-DBE804D989CC}"/>
    <cellStyle name="meny_laroux_1_TCD Analyse libre (2)_Annexe 6 IAS" xfId="32762" xr:uid="{A25BB900-1017-4EF5-836D-E99111265C91}"/>
    <cellStyle name="měny_laroux_1_TCD Analyse libre (2)_Annexe 6 IAS" xfId="32763" xr:uid="{C8932918-BC83-4348-B13E-839D2838BE41}"/>
    <cellStyle name="meny_laroux_1_TCD Analyse libre (2)_CONFIGURATION" xfId="32764" xr:uid="{6F6F4302-8778-48BC-AF49-7A62CA9412F1}"/>
    <cellStyle name="měny_laroux_1_TCD Analyse libre (2)_CONFIGURATION" xfId="32765" xr:uid="{28B786AB-12F4-4B92-91F6-191D073873B8}"/>
    <cellStyle name="meny_laroux_1_TCD Analyse libre (2)_CONFIGURATION_Annexe 6 IAS" xfId="32766" xr:uid="{1A945C74-8E8E-4877-9289-5E7C3003E254}"/>
    <cellStyle name="měny_laroux_1_TCD Analyse libre (2)_CONFIGURATION_Annexe 6 IAS" xfId="32767" xr:uid="{7CA23DED-48D8-4C49-9466-FE2050D847C7}"/>
    <cellStyle name="meny_laroux_1_TCD Analyse libre 2" xfId="32768" xr:uid="{9F40C819-AE3A-48E4-9820-68EC895D8149}"/>
    <cellStyle name="měny_laroux_1_TCD Analyse libre 2" xfId="32769" xr:uid="{F71AAA9C-31F4-4C87-802B-647A8C9C51D5}"/>
    <cellStyle name="meny_laroux_1_TCD Analyse libre 2_Annexe 6 IAS" xfId="32770" xr:uid="{B0B337FB-E1A3-44D8-88A3-C599D0D7AE81}"/>
    <cellStyle name="měny_laroux_1_TCD Analyse libre 2_Annexe 6 IAS" xfId="32771" xr:uid="{CACF2C42-2046-493A-9B56-82453ED7E806}"/>
    <cellStyle name="meny_laroux_1_TCD Analyse libre 2_CONFIGURATION" xfId="32772" xr:uid="{AEA94666-0E16-4182-B5EF-578714807262}"/>
    <cellStyle name="měny_laroux_1_TCD Analyse libre 2_CONFIGURATION" xfId="32773" xr:uid="{E79AFEF0-699C-4EFE-A5A2-D9C37F3CE001}"/>
    <cellStyle name="meny_laroux_1_TCD Analyse libre 2_CONFIGURATION_Annexe 6 IAS" xfId="32774" xr:uid="{9051D14B-82E9-48DA-ABD9-892E1E4D6EF5}"/>
    <cellStyle name="měny_laroux_1_TCD Analyse libre 2_CONFIGURATION_Annexe 6 IAS" xfId="32775" xr:uid="{2128308C-0B32-4BBC-9FE7-F2DFFF1EE211}"/>
    <cellStyle name="meny_laroux_1_TCD Analyse libre_Annexe 6 IAS" xfId="32776" xr:uid="{D60DA478-3A48-4255-A78C-A68F1DA7991D}"/>
    <cellStyle name="měny_laroux_1_TCD Analyse libre_Annexe 6 IAS" xfId="32777" xr:uid="{4C865459-DDD0-4472-935A-B683C1E795F9}"/>
    <cellStyle name="meny_laroux_1_TCD Analyse libre_CONFIGURATION" xfId="32778" xr:uid="{A909B8B9-1FD1-4CCA-BC06-E2E07B88EBB6}"/>
    <cellStyle name="měny_laroux_1_TCD Analyse libre_CONFIGURATION" xfId="32779" xr:uid="{87FF8A29-4850-4F16-9275-8F1EBD8C9C72}"/>
    <cellStyle name="meny_laroux_1_TCD Analyse libre_CONFIGURATION_Annexe 6 IAS" xfId="32780" xr:uid="{56D7E5F4-361E-42B7-A689-DDB67D7C6C86}"/>
    <cellStyle name="měny_laroux_1_TCD Analyse libre_CONFIGURATION_Annexe 6 IAS" xfId="32781" xr:uid="{4A98DF80-1A90-4949-91FD-150C5A763E97}"/>
    <cellStyle name="meny_laroux_1_Ventilation OCEA - Ajustement" xfId="32782" xr:uid="{BA3155EB-FDC6-482E-A4D4-FF09C6EA9590}"/>
    <cellStyle name="měny_laroux_1_Ventilation OCEA - Ajustement" xfId="32783" xr:uid="{3D882C33-973F-4CD8-B4E7-4749FED4A1F2}"/>
    <cellStyle name="meny_laroux_1_Ventilation OCEA - Ajustement 2" xfId="32784" xr:uid="{D7D31FE3-B0B5-42C4-8DE6-CF376303456D}"/>
    <cellStyle name="měny_laroux_1_Ventilation OCEA - Ajustement 2" xfId="32785" xr:uid="{C809A9F6-0366-4A5D-96BA-51F8E3746F23}"/>
    <cellStyle name="meny_laroux_1_Ventilation OCEA - Ajustement 2_Annexe 6 IAS" xfId="32786" xr:uid="{5C51F7A0-4F56-4BCE-802B-5509337D71FA}"/>
    <cellStyle name="měny_laroux_1_Ventilation OCEA - Ajustement 2_Annexe 6 IAS" xfId="32787" xr:uid="{ED6828FB-757E-4E94-A73A-B16B099FF71F}"/>
    <cellStyle name="meny_laroux_1_Ventilation OCEA - Ajustement 2_CONFIGURATION" xfId="32788" xr:uid="{44C94713-B929-48FD-818D-A6F8412D3224}"/>
    <cellStyle name="měny_laroux_1_Ventilation OCEA - Ajustement 2_CONFIGURATION" xfId="32789" xr:uid="{EE9B2571-B17B-44FA-B365-0E4049A07EB4}"/>
    <cellStyle name="meny_laroux_1_Ventilation OCEA - Ajustement 2_CONFIGURATION_Annexe 6 IAS" xfId="32790" xr:uid="{46D39BA0-B611-42A3-97F5-32C615052BC0}"/>
    <cellStyle name="měny_laroux_1_Ventilation OCEA - Ajustement 2_CONFIGURATION_Annexe 6 IAS" xfId="32791" xr:uid="{5147E6CB-311C-4FAD-BB5F-FE505BDDA6F5}"/>
    <cellStyle name="meny_laroux_1_Ventilation OCEA - Ajustement_Annexe 6 IAS" xfId="32792" xr:uid="{08BE5780-35F0-4AF2-8513-08DC17180651}"/>
    <cellStyle name="měny_laroux_1_Ventilation OCEA - Ajustement_Annexe 6 IAS" xfId="32793" xr:uid="{D57C8AE7-FEAD-424A-A3F9-EFBE0DB6018E}"/>
    <cellStyle name="meny_laroux_1_Ventilation OCEA - Ajustement_CONFIGURATION" xfId="32794" xr:uid="{6F2F92C5-A2AE-4A23-874F-6977852D7A3C}"/>
    <cellStyle name="měny_laroux_1_Ventilation OCEA - Ajustement_CONFIGURATION" xfId="32795" xr:uid="{D5E7DE58-2505-4844-92FB-4ACCCECB14BC}"/>
    <cellStyle name="meny_laroux_1_Ventilation OCEA - Ajustement_CONFIGURATION_Annexe 6 IAS" xfId="32796" xr:uid="{E0653C2B-5F62-4F0D-83D4-8CF7F5E0738A}"/>
    <cellStyle name="měny_laroux_1_Ventilation OCEA - Ajustement_CONFIGURATION_Annexe 6 IAS" xfId="32797" xr:uid="{01E366EF-68DA-4B74-A84F-CDB1C5A53AAF}"/>
    <cellStyle name="meny_laroux_1_wksFreeAnalysis" xfId="32798" xr:uid="{4371F3F1-0967-4994-8F5F-1F6C31C85D89}"/>
    <cellStyle name="měny_laroux_1_wksFreeAnalysis" xfId="32799" xr:uid="{AA0F1E2E-0FEC-4303-B70D-A39AD5EB92E0}"/>
    <cellStyle name="meny_laroux_1_wksFreeAnalysis 2" xfId="32800" xr:uid="{64950D57-1AB6-45FA-AD55-96FEDA890A19}"/>
    <cellStyle name="měny_laroux_1_wksFreeAnalysis 2" xfId="32801" xr:uid="{BABC13EF-3462-4C7D-A289-609506F08C5C}"/>
    <cellStyle name="meny_laroux_1_wksFreeAnalysis 2_Annexe 6 IAS" xfId="32802" xr:uid="{8389B1FF-E56A-4D54-A728-D3203FD65032}"/>
    <cellStyle name="měny_laroux_1_wksFreeAnalysis 2_Annexe 6 IAS" xfId="32803" xr:uid="{6D5D91C2-8C8A-4176-B4FB-5D0A92C4E76D}"/>
    <cellStyle name="meny_laroux_1_wksFreeAnalysis 2_CONFIGURATION" xfId="32804" xr:uid="{55726C32-43CD-413C-9A59-C9D18E01B9E0}"/>
    <cellStyle name="měny_laroux_1_wksFreeAnalysis 2_CONFIGURATION" xfId="32805" xr:uid="{12EF678A-CC9D-4938-B9E1-DEF1550BEEFB}"/>
    <cellStyle name="meny_laroux_1_wksFreeAnalysis 2_CONFIGURATION_Annexe 6 IAS" xfId="32806" xr:uid="{86831A6D-1D41-4A2A-879A-34A018898891}"/>
    <cellStyle name="měny_laroux_1_wksFreeAnalysis 2_CONFIGURATION_Annexe 6 IAS" xfId="32807" xr:uid="{A1474F56-D32A-4E0B-AC7F-010EAA7D6373}"/>
    <cellStyle name="meny_laroux_1_wksFreeAnalysis_Annexe 6 IAS" xfId="32808" xr:uid="{F47A68FF-8BAA-4568-9938-9E4D04CE42E1}"/>
    <cellStyle name="měny_laroux_1_wksFreeAnalysis_Annexe 6 IAS" xfId="32809" xr:uid="{95DAED32-A728-4515-AE33-137EBE1E68F3}"/>
    <cellStyle name="meny_laroux_1_wksFreeAnalysis_CONFIGURATION" xfId="32810" xr:uid="{49F55A64-B506-448F-83AC-818F49348DE6}"/>
    <cellStyle name="měny_laroux_1_wksFreeAnalysis_CONFIGURATION" xfId="32811" xr:uid="{30E02EC4-6A84-4D56-B672-2830D0328152}"/>
    <cellStyle name="meny_laroux_1_wksFreeAnalysis_CONFIGURATION_Annexe 6 IAS" xfId="32812" xr:uid="{EE0412AA-68EB-4B72-8DCA-5A6EF2724FFD}"/>
    <cellStyle name="měny_laroux_1_wksFreeAnalysis_CONFIGURATION_Annexe 6 IAS" xfId="32813" xr:uid="{2BC40CF4-2DAC-4120-930A-E4BA6CDD86CB}"/>
    <cellStyle name="meny_laroux_Accueil" xfId="32814" xr:uid="{C509292F-BCAD-4BE9-B359-8D71D9D957E7}"/>
    <cellStyle name="měny_laroux_Accueil" xfId="32815" xr:uid="{1E21DC23-E721-4A30-889B-3417EA5D7C0B}"/>
    <cellStyle name="meny_laroux_Accueil_Annexe 6 IAS" xfId="32816" xr:uid="{F31FE305-7C03-49D2-9BB0-4FA7544B0692}"/>
    <cellStyle name="měny_laroux_Accueil_Annexe 6 IAS" xfId="32817" xr:uid="{F0DDC4BA-D856-4245-92AD-6047008D28C8}"/>
    <cellStyle name="meny_laroux_Accueil_CONFIGURATION" xfId="32818" xr:uid="{AD44E1E9-5A72-499A-87EF-92CC6DE64B26}"/>
    <cellStyle name="měny_laroux_Accueil_CONFIGURATION" xfId="32819" xr:uid="{B0956D2A-6A79-41AE-B112-B8BD736FFD56}"/>
    <cellStyle name="meny_laroux_Accueil_CONFIGURATION_Annexe 6 IAS" xfId="32820" xr:uid="{1D7CC0C5-0FE9-433D-B72C-14A1550F29D8}"/>
    <cellStyle name="měny_laroux_Accueil_CONFIGURATION_Annexe 6 IAS" xfId="32821" xr:uid="{82D6F786-C397-48B6-97EF-D4D3D4CB9E7C}"/>
    <cellStyle name="meny_laroux_Annexe 6 IAS" xfId="32822" xr:uid="{392ACCC1-0187-4F1A-ABD3-4C37A391FFD3}"/>
    <cellStyle name="měny_laroux_Annexe 6 IAS" xfId="32823" xr:uid="{3B8DCF8F-AA02-4545-B83F-8764F9C1336E}"/>
    <cellStyle name="meny_laroux_Base Interim 2002" xfId="32824" xr:uid="{70349CA8-2C47-4438-8DF7-998797EEDE5F}"/>
    <cellStyle name="měny_laroux_Base Interim 2002" xfId="32825" xr:uid="{5CA020E4-070C-4D19-8016-B91965219596}"/>
    <cellStyle name="meny_laroux_Base Interim 2002_Annexe 6 IAS" xfId="32826" xr:uid="{CEE310F2-842D-41AB-BCA7-13BC37B4F675}"/>
    <cellStyle name="měny_laroux_Base Interim 2002_Annexe 6 IAS" xfId="32827" xr:uid="{7F189E57-F3F4-43C8-AC70-E2F135EFDC82}"/>
    <cellStyle name="meny_laroux_Base Interim 2002_CONFIGURATION" xfId="32828" xr:uid="{B6566C03-66CA-4BF3-A22E-E629452DDFDF}"/>
    <cellStyle name="měny_laroux_Base Interim 2002_CONFIGURATION" xfId="32829" xr:uid="{8820FDCD-3B98-4B36-8004-B246B5B781D6}"/>
    <cellStyle name="meny_laroux_Base Interim 2002_CONFIGURATION_Annexe 6 IAS" xfId="32830" xr:uid="{76DB6D74-39C0-49EE-88E4-E5D89B1500B1}"/>
    <cellStyle name="měny_laroux_Base Interim 2002_CONFIGURATION_Annexe 6 IAS" xfId="32831" xr:uid="{DC53980C-ED4A-4BA1-9E8C-C8C37DBD23C9}"/>
    <cellStyle name="meny_laroux_Base Interim 2002_Effectifs Totaux" xfId="32832" xr:uid="{7A2BBDAB-21B8-4B2D-AAE0-8690CBFA36EF}"/>
    <cellStyle name="měny_laroux_Base Interim 2002_referentiel" xfId="32833" xr:uid="{9C8FF5FB-61B1-4E4D-B799-67617657CCED}"/>
    <cellStyle name="meny_laroux_cardif rd" xfId="32834" xr:uid="{410A3ECE-BB2B-4BD5-8581-AAFA8F5EBE0D}"/>
    <cellStyle name="měny_laroux_CONFIGURATION" xfId="32835" xr:uid="{43017F39-DCCA-4B7E-902C-C944918B9392}"/>
    <cellStyle name="meny_laroux_DSS segments (hors EI)_Accueil" xfId="32836" xr:uid="{3D15F65A-CE73-46B3-9399-45D4E31B0277}"/>
    <cellStyle name="měny_laroux_DSS segments (hors EI)_CONFIGURATION" xfId="32837" xr:uid="{CF2CA6B4-60AC-49CA-BB69-5CFCED2A25FE}"/>
    <cellStyle name="meny_laroux_Effectifs Repart_Accueil" xfId="32838" xr:uid="{2B317792-39AB-46D9-B67F-D6544A09445B}"/>
    <cellStyle name="měny_laroux_Effectifs Repart_CONFIGURATION" xfId="32839" xr:uid="{77F3CEB4-AE7C-4D22-8CB5-942DAF1A51E0}"/>
    <cellStyle name="meny_laroux_Effectifs Totaux_1" xfId="32840" xr:uid="{528646C1-A58D-4A38-B5F1-2173D105CC85}"/>
    <cellStyle name="měny_laroux_Effectifs Totaux_Accueil" xfId="32841" xr:uid="{FF49D02A-87B1-417A-BC0C-6FCC50F7134A}"/>
    <cellStyle name="meny_laroux_Interim_1" xfId="32842" xr:uid="{C0536D11-37B9-4055-BFDE-091DC0C35ABB}"/>
    <cellStyle name="měny_laroux_phases comparées" xfId="32843" xr:uid="{CBA6921D-CBF2-4BE3-8A85-3B769AFA14EF}"/>
    <cellStyle name="meny_laroux_Planilla de Trabajo J-10_VIDA" xfId="32844" xr:uid="{5C2E7CB8-564D-47F3-B8BA-8AD28C9160AE}"/>
    <cellStyle name="měny_laroux_Planilla de Trabajo J-10_VIDA" xfId="32845" xr:uid="{0A30E690-EB88-41C2-A387-C43BD4CB6431}"/>
    <cellStyle name="meny_laroux_Planilla de Trabajo J-10_VIDA_Annexe 6 IAS" xfId="32846" xr:uid="{1589C55A-CCAB-47F3-87EF-E76A01224AAE}"/>
    <cellStyle name="měny_laroux_Planilla de Trabajo J-10_VIDA_Annexe 6 IAS" xfId="32847" xr:uid="{D2AB8F80-7EAE-458C-A226-281A38240D7E}"/>
    <cellStyle name="meny_laroux_Planilla de Trabajo J-10_VIDA_CONFIGURATION" xfId="32848" xr:uid="{94BE126B-674A-4BA7-8A87-F12C1E0941CE}"/>
    <cellStyle name="měny_laroux_Planilla de Trabajo J-10_VIDA_CONFIGURATION" xfId="32849" xr:uid="{F0EE9799-EE2A-4211-A09D-4A909A33E80A}"/>
    <cellStyle name="meny_laroux_Planilla de Trabajo J-10_VIDA_CONFIGURATION_Annexe 6 IAS" xfId="32850" xr:uid="{B2381E0C-A294-478B-81BA-C1B83DE2EEB2}"/>
    <cellStyle name="měny_laroux_Planilla de Trabajo J-10_VIDA_CONFIGURATION_Annexe 6 IAS" xfId="32851" xr:uid="{1F4CF26E-92DF-44B9-AC88-D7E5CFDAE500}"/>
    <cellStyle name="meny_laroux_referentiel" xfId="32852" xr:uid="{A60F7D50-E800-45D1-973A-543A6ABBA258}"/>
    <cellStyle name="měny_laroux_referentiel" xfId="32853" xr:uid="{363D6950-DCFE-4F6D-8BC5-5F3BDEEE25CA}"/>
    <cellStyle name="meny_laroux_referentiel_Annexe 6 IAS" xfId="32854" xr:uid="{7085FA55-D6FD-43F6-A0EB-876DB7C2EA9F}"/>
    <cellStyle name="měny_laroux_referentiel_Annexe 6 IAS" xfId="32855" xr:uid="{BB541B1A-3A37-49AB-9221-6CD398C40C70}"/>
    <cellStyle name="meny_laroux_referentiel_CONFIGURATION" xfId="32856" xr:uid="{76CCD206-B425-440A-8D63-113981DD773A}"/>
    <cellStyle name="měny_laroux_referentiel_CONFIGURATION" xfId="32857" xr:uid="{3813B4EA-2F35-47A3-96CC-952983758B64}"/>
    <cellStyle name="meny_laroux_referentiel_CONFIGURATION_Annexe 6 IAS" xfId="32858" xr:uid="{927FAD29-8DEC-4179-94C0-C64AEB6BD9B6}"/>
    <cellStyle name="měny_laroux_referentiel_CONFIGURATION_Annexe 6 IAS" xfId="32859" xr:uid="{29A4BB40-433A-4B9C-9176-422C45C2A482}"/>
    <cellStyle name="meny_laroux_Régies_1" xfId="32860" xr:uid="{61AA144D-2C48-48C1-92ED-7EEB6DAE453A}"/>
    <cellStyle name="měny_laroux_Restitution OCEA Arrêté BNPP 03-06 segments" xfId="32861" xr:uid="{074B38A7-DEBC-406C-BC2E-4338448E4995}"/>
    <cellStyle name="meny_laroux_restitution OCEA Arrêté BNPP 06-06" xfId="32862" xr:uid="{DAD2A9EF-57E7-4457-9286-9A99A927B95E}"/>
    <cellStyle name="měny_laroux_restitution OCEA Arrêté BNPP 06-06" xfId="32863" xr:uid="{B5A81326-83D3-4005-8543-7F609125B818}"/>
    <cellStyle name="meny_laroux_restitution OCEA Arrêté BNPP 06-06_Accueil" xfId="32864" xr:uid="{10FEF69D-275B-4E31-BD24-EFAB6D821A87}"/>
    <cellStyle name="měny_laroux_restitution OCEA Arrêté BNPP 06-06_Annexe 6 IAS" xfId="32865" xr:uid="{FED0BDE2-4A4E-4B17-B7E8-D023FE9BFA9A}"/>
    <cellStyle name="meny_laroux_TCD Alimentation commentaires" xfId="32866" xr:uid="{712F59AF-1911-4EE5-8151-679E48E43202}"/>
    <cellStyle name="měny_laroux_TCD Analyse libre (2)" xfId="32867" xr:uid="{FF6B7A31-1386-4FDA-BA14-C5D59C9DA9C0}"/>
    <cellStyle name="meny_laroux_Ventilation OCEA - Ajustement" xfId="32868" xr:uid="{DAD6C2E5-A488-475D-8550-DEC82C4FEA9E}"/>
    <cellStyle name="MF" xfId="32869" xr:uid="{0441723B-7B50-44FA-9483-B6FD79A8959D}"/>
    <cellStyle name="MF 2" xfId="32870" xr:uid="{752BC97A-2D66-488E-8AB2-F0B4C9C10FEF}"/>
    <cellStyle name="MF_~0950885" xfId="32871" xr:uid="{4B11357F-4583-49D7-9A61-006F653A8CE4}"/>
    <cellStyle name="Migliaia (0)_0-100" xfId="32872" xr:uid="{6036499B-32F9-4A13-9CAA-6293398A5EFD}"/>
    <cellStyle name="Migliaia [0] 2" xfId="32873" xr:uid="{606BFDCC-715A-466C-ABA2-4728A48606F7}"/>
    <cellStyle name="Migliaia [0] 2 10" xfId="32874" xr:uid="{5B8C2DE4-D02A-4671-B6F2-69871EDC541F}"/>
    <cellStyle name="Migliaia [0] 2 10 2" xfId="32875" xr:uid="{004139BD-3943-42B6-89F5-24DF766F62FB}"/>
    <cellStyle name="Migliaia [0] 2 10 3" xfId="32876" xr:uid="{22954D6E-9573-435D-9E04-2E945867C5C8}"/>
    <cellStyle name="Migliaia [0] 2 10_Annexe 6 IAS" xfId="32877" xr:uid="{74B06FAD-D3AF-4F43-B4FD-CDD8680AF97B}"/>
    <cellStyle name="Migliaia [0] 2 11" xfId="32878" xr:uid="{8AD2897D-C20E-469A-944E-EFE85ED73BD6}"/>
    <cellStyle name="Migliaia [0] 2 11 2" xfId="32879" xr:uid="{1268F8EA-4866-451E-8801-C31C6EB88970}"/>
    <cellStyle name="Migliaia [0] 2 11_Annexe 6 IAS" xfId="32880" xr:uid="{08A06F7B-C549-4D51-AD5E-7FB3FBC0DA41}"/>
    <cellStyle name="Migliaia [0] 2 12" xfId="32881" xr:uid="{1867FA69-EC5C-4DF3-9741-064AD42CCEE5}"/>
    <cellStyle name="Migliaia [0] 2 12 2" xfId="32882" xr:uid="{17D71E76-5574-40D4-AEC9-C80236416829}"/>
    <cellStyle name="Migliaia [0] 2 12_Annexe 6 IAS" xfId="32883" xr:uid="{5CE354DB-82F5-46CB-9028-EB73DAA78BCD}"/>
    <cellStyle name="Migliaia [0] 2 13" xfId="32884" xr:uid="{1D2B12F9-0A66-491D-87AB-16CA8DCC4BC6}"/>
    <cellStyle name="Migliaia [0] 2 14" xfId="32885" xr:uid="{826030EB-F0FF-4A8B-B05A-79ED77B7F5DC}"/>
    <cellStyle name="Migliaia [0] 2 15" xfId="32886" xr:uid="{611F9815-E777-44B0-9542-E839EA507794}"/>
    <cellStyle name="Migliaia [0] 2 16" xfId="32887" xr:uid="{E4E7B859-0280-44A5-9A19-0D6BB837E1DD}"/>
    <cellStyle name="Migliaia [0] 2 17" xfId="32888" xr:uid="{2D22A8F5-CC4F-41B9-847B-1CB0F5D30A0A}"/>
    <cellStyle name="Migliaia [0] 2 18" xfId="32889" xr:uid="{8D3101E3-3721-4DFB-A7FC-113BDFCFDCF5}"/>
    <cellStyle name="Migliaia [0] 2 19" xfId="32890" xr:uid="{2BDDD4CB-24C7-4881-80B9-5E1F84FF3F3A}"/>
    <cellStyle name="Migliaia [0] 2 2" xfId="32891" xr:uid="{7ADC1410-EFFB-4F66-977E-FA2F51BCF7C7}"/>
    <cellStyle name="Migliaia [0] 2 2 2" xfId="32892" xr:uid="{33A9CF62-BA1B-4477-8A46-7D24B5F77E62}"/>
    <cellStyle name="Migliaia [0] 2 2 2 2" xfId="32893" xr:uid="{1DE916DB-9D49-47B4-B5CB-E92D36127ABF}"/>
    <cellStyle name="Migliaia [0] 2 2 2 2 2" xfId="32894" xr:uid="{7CE6FFFA-3843-4C34-AF54-4864BCD0A16E}"/>
    <cellStyle name="Migliaia [0] 2 2 2 2_Annexe 6 IAS" xfId="32895" xr:uid="{E13F804B-083D-4D04-8BE1-2C01B39FB8C4}"/>
    <cellStyle name="Migliaia [0] 2 2 2 3" xfId="32896" xr:uid="{6FEEE25E-829E-48E9-9FB2-E3753348A214}"/>
    <cellStyle name="Migliaia [0] 2 2 2 4" xfId="32897" xr:uid="{657DBA28-47F6-4134-A158-CA5A32F42494}"/>
    <cellStyle name="Migliaia [0] 2 2 2_Annexe 6 IAS" xfId="32898" xr:uid="{3C96E27C-BA1C-48F3-9EE9-B1D25DA4960F}"/>
    <cellStyle name="Migliaia [0] 2 2 3" xfId="32899" xr:uid="{ECC854ED-6902-4DA8-9A5E-A4312E1FB1D7}"/>
    <cellStyle name="Migliaia [0] 2 2 3 2" xfId="32900" xr:uid="{EF2D115A-5033-4637-8985-EAFC924A7B67}"/>
    <cellStyle name="Migliaia [0] 2 2 3 2 2" xfId="32901" xr:uid="{AA2909FE-E566-4A08-878C-B1E035DC74C6}"/>
    <cellStyle name="Migliaia [0] 2 2 3 2_Annexe 6 IAS" xfId="32902" xr:uid="{C14BD077-C973-4227-98B2-3F8E7EEBF975}"/>
    <cellStyle name="Migliaia [0] 2 2 3 3" xfId="32903" xr:uid="{2BD0B05F-5F84-468A-B997-F23BC446C951}"/>
    <cellStyle name="Migliaia [0] 2 2 3 4" xfId="32904" xr:uid="{28BBF462-7CAF-49AF-87A5-088C76BBB3D7}"/>
    <cellStyle name="Migliaia [0] 2 2 3_Annexe 6 IAS" xfId="32905" xr:uid="{326415EF-709D-4963-A51A-254C3B66CF68}"/>
    <cellStyle name="Migliaia [0] 2 2 4" xfId="32906" xr:uid="{1CA87E29-E6B8-45C3-AE32-171E14184EF9}"/>
    <cellStyle name="Migliaia [0] 2 2 4 2" xfId="32907" xr:uid="{23925DC4-A5B3-4C68-B213-05B200E85C27}"/>
    <cellStyle name="Migliaia [0] 2 2 4 3" xfId="32908" xr:uid="{25890B04-1227-4F78-B2A1-794F82404FC7}"/>
    <cellStyle name="Migliaia [0] 2 2 4_Annexe 6 IAS" xfId="32909" xr:uid="{968A5592-5B85-4A63-9553-7E6D706E20ED}"/>
    <cellStyle name="Migliaia [0] 2 2 5" xfId="32910" xr:uid="{73D54892-9965-4465-AD13-A93B7D7F40F2}"/>
    <cellStyle name="Migliaia [0] 2 2 6" xfId="32911" xr:uid="{577B47B6-3219-43F7-AA2C-D30B92DE2444}"/>
    <cellStyle name="Migliaia [0] 2 2 7" xfId="32912" xr:uid="{2CF42AD8-A0A8-4D07-A94F-81A9891972A5}"/>
    <cellStyle name="Migliaia [0] 2 2 8" xfId="32913" xr:uid="{D0C9444E-9E22-4146-A693-329A7512A69C}"/>
    <cellStyle name="Migliaia [0] 2 2_Annexe 6 IAS" xfId="32914" xr:uid="{8DA8813C-2B8C-4261-BEB9-36FB776D823F}"/>
    <cellStyle name="Migliaia [0] 2 3" xfId="32915" xr:uid="{B5AB5A38-029F-46F0-A52C-0A2B9DC9559F}"/>
    <cellStyle name="Migliaia [0] 2 3 2" xfId="32916" xr:uid="{7A4B6B32-B40C-4409-B7C6-EF9137777085}"/>
    <cellStyle name="Migliaia [0] 2 3 2 2" xfId="32917" xr:uid="{12D89177-63B0-471C-BD75-759283D29924}"/>
    <cellStyle name="Migliaia [0] 2 3 2 2 2" xfId="32918" xr:uid="{340CD033-0898-465C-A45F-458C65179CAE}"/>
    <cellStyle name="Migliaia [0] 2 3 2 2_Annexe 6 IAS" xfId="32919" xr:uid="{581B7566-B734-44FA-B49D-F2C826AB84AD}"/>
    <cellStyle name="Migliaia [0] 2 3 2 3" xfId="32920" xr:uid="{D922081C-B834-45B3-BFFD-44542CFFC2FC}"/>
    <cellStyle name="Migliaia [0] 2 3 2 4" xfId="32921" xr:uid="{C036FC53-EDAB-40EB-B663-BC3072D505B0}"/>
    <cellStyle name="Migliaia [0] 2 3 2_Annexe 6 IAS" xfId="32922" xr:uid="{316D5A89-CF0B-4051-890D-ADC9485B9BCA}"/>
    <cellStyle name="Migliaia [0] 2 3 3" xfId="32923" xr:uid="{4DECC0A0-2564-4588-9984-BA8C50E39C5C}"/>
    <cellStyle name="Migliaia [0] 2 3 3 2" xfId="32924" xr:uid="{2437BAD1-6A5D-4D10-B108-068C9E4D8218}"/>
    <cellStyle name="Migliaia [0] 2 3 3 2 2" xfId="32925" xr:uid="{4942B5CD-686D-40AF-ABC4-3690E631664D}"/>
    <cellStyle name="Migliaia [0] 2 3 3 2_Annexe 6 IAS" xfId="32926" xr:uid="{C4577AD7-C181-4691-BBD5-FD80B8BA7A78}"/>
    <cellStyle name="Migliaia [0] 2 3 3 3" xfId="32927" xr:uid="{470D0C81-C274-4979-B9BA-ED9DC3E8D5A9}"/>
    <cellStyle name="Migliaia [0] 2 3 3 4" xfId="32928" xr:uid="{6F8E65AE-7E84-4DD1-BA11-1F5ED827F1BB}"/>
    <cellStyle name="Migliaia [0] 2 3 3_Annexe 6 IAS" xfId="32929" xr:uid="{5764040D-0CAF-4B20-9EA4-681A0CBE7315}"/>
    <cellStyle name="Migliaia [0] 2 3 4" xfId="32930" xr:uid="{2014C55C-A11B-4775-BE77-552AD9C4EA6B}"/>
    <cellStyle name="Migliaia [0] 2 3 4 2" xfId="32931" xr:uid="{C3E6CCA3-FDB0-4CEB-BFFE-90137236CE4C}"/>
    <cellStyle name="Migliaia [0] 2 3 4 3" xfId="32932" xr:uid="{8FF28E78-4E05-4D18-8D7E-7A6A036B3B9E}"/>
    <cellStyle name="Migliaia [0] 2 3 4_Annexe 6 IAS" xfId="32933" xr:uid="{B891EEFD-96E7-4E5A-AE31-54F6C2A6BDDD}"/>
    <cellStyle name="Migliaia [0] 2 3 5" xfId="32934" xr:uid="{016D86BE-2665-4E4A-9062-98DEA0417911}"/>
    <cellStyle name="Migliaia [0] 2 3 6" xfId="32935" xr:uid="{6A9B67E1-3D5A-47D0-AF87-8B235A610BEC}"/>
    <cellStyle name="Migliaia [0] 2 3 7" xfId="32936" xr:uid="{C01329FA-EA98-40D4-96F2-0DB9465E966C}"/>
    <cellStyle name="Migliaia [0] 2 3 8" xfId="32937" xr:uid="{C8E68C85-1C88-4434-BB4F-197D0BFD6EB6}"/>
    <cellStyle name="Migliaia [0] 2 3_Annexe 6 IAS" xfId="32938" xr:uid="{A278F8CA-064E-422C-9B47-3CF8F5DEE8B1}"/>
    <cellStyle name="Migliaia [0] 2 4" xfId="32939" xr:uid="{BDE57ADD-937E-4641-91A1-8DFDA810FC5D}"/>
    <cellStyle name="Migliaia [0] 2 4 2" xfId="32940" xr:uid="{984A5FE6-E2E4-4337-8288-CE4D2BA3E822}"/>
    <cellStyle name="Migliaia [0] 2 4 2 2" xfId="32941" xr:uid="{146092F2-7317-43C7-B58D-C557EB61785C}"/>
    <cellStyle name="Migliaia [0] 2 4 2 2 2" xfId="32942" xr:uid="{83F6F7AA-1DAA-4B26-B5D6-43A9A913A83A}"/>
    <cellStyle name="Migliaia [0] 2 4 2 2_Annexe 6 IAS" xfId="32943" xr:uid="{5A24AF62-D333-4007-9074-92776F29449A}"/>
    <cellStyle name="Migliaia [0] 2 4 2 3" xfId="32944" xr:uid="{F67910CF-CFE3-463E-BDDA-D3D7972A0D50}"/>
    <cellStyle name="Migliaia [0] 2 4 2 4" xfId="32945" xr:uid="{7F05DACC-DCF9-45B6-B425-5247BC1FE413}"/>
    <cellStyle name="Migliaia [0] 2 4 2_Annexe 6 IAS" xfId="32946" xr:uid="{E730AABC-67AD-42C1-85FE-C35C0BBC1BA4}"/>
    <cellStyle name="Migliaia [0] 2 4 3" xfId="32947" xr:uid="{B19E3788-7441-4772-BBAB-8188B2C23F21}"/>
    <cellStyle name="Migliaia [0] 2 4 3 2" xfId="32948" xr:uid="{25B98BAB-B0FE-426F-A686-BC3FF830EF37}"/>
    <cellStyle name="Migliaia [0] 2 4 3 2 2" xfId="32949" xr:uid="{369D8D1F-13C9-4F6E-B6B2-39DD23D5EE06}"/>
    <cellStyle name="Migliaia [0] 2 4 3 2_Annexe 6 IAS" xfId="32950" xr:uid="{B98E1F2E-84A3-4533-A961-560CD9794F8C}"/>
    <cellStyle name="Migliaia [0] 2 4 3 3" xfId="32951" xr:uid="{29F637EE-080D-4913-AD74-B90A497C618B}"/>
    <cellStyle name="Migliaia [0] 2 4 3 4" xfId="32952" xr:uid="{9170A356-9E0D-49BE-B085-61063C2A25ED}"/>
    <cellStyle name="Migliaia [0] 2 4 3_Annexe 6 IAS" xfId="32953" xr:uid="{CBE4090A-0B34-4840-AD33-88FC53BF5660}"/>
    <cellStyle name="Migliaia [0] 2 4 4" xfId="32954" xr:uid="{8AB5EFE3-1A90-4C1D-ABDC-0C92A4DA564F}"/>
    <cellStyle name="Migliaia [0] 2 4 4 2" xfId="32955" xr:uid="{310E3DDA-62E1-4249-A196-14D46E58539E}"/>
    <cellStyle name="Migliaia [0] 2 4 4 3" xfId="32956" xr:uid="{B2CA38B9-EE01-4A7B-9619-44A0F141B57F}"/>
    <cellStyle name="Migliaia [0] 2 4 4_Annexe 6 IAS" xfId="32957" xr:uid="{875D5448-2E7D-4C34-93D4-4998768DB0B9}"/>
    <cellStyle name="Migliaia [0] 2 4 5" xfId="32958" xr:uid="{F38BD436-B464-4382-9272-42D065CFF80C}"/>
    <cellStyle name="Migliaia [0] 2 4 6" xfId="32959" xr:uid="{C644BAE4-7E2A-491E-89B3-A77779583D94}"/>
    <cellStyle name="Migliaia [0] 2 4 7" xfId="32960" xr:uid="{BD3FB695-BB4F-4844-8604-1B5C61BACA04}"/>
    <cellStyle name="Migliaia [0] 2 4 8" xfId="32961" xr:uid="{7E8F580C-5C8A-416A-8377-AFA9C8D3D2E9}"/>
    <cellStyle name="Migliaia [0] 2 4_Annexe 6 IAS" xfId="32962" xr:uid="{70861498-B4C1-4E2B-AF20-2DA22C737A7B}"/>
    <cellStyle name="Migliaia [0] 2 5" xfId="32963" xr:uid="{25ED7775-0F83-4BC6-9B0C-6CD89FF621AF}"/>
    <cellStyle name="Migliaia [0] 2 5 2" xfId="32964" xr:uid="{F41B4F4F-C68A-49B7-A486-6BF009F82D95}"/>
    <cellStyle name="Migliaia [0] 2 5 2 2" xfId="32965" xr:uid="{9A0BB97E-3E9E-42CE-8AC1-9C651B9DE34F}"/>
    <cellStyle name="Migliaia [0] 2 5 2 2 2" xfId="32966" xr:uid="{C3837433-D4C6-479F-9F01-719927C9768F}"/>
    <cellStyle name="Migliaia [0] 2 5 2 2_Annexe 6 IAS" xfId="32967" xr:uid="{594E69B4-6313-4039-BF66-60B658F8A427}"/>
    <cellStyle name="Migliaia [0] 2 5 2 3" xfId="32968" xr:uid="{AF38293B-FAD3-4975-8B31-677B9EC89A7F}"/>
    <cellStyle name="Migliaia [0] 2 5 2 4" xfId="32969" xr:uid="{08CC7370-6AF5-4231-A320-E89FE7571CB3}"/>
    <cellStyle name="Migliaia [0] 2 5 2_Annexe 6 IAS" xfId="32970" xr:uid="{4659FD9A-8124-403F-9CD4-04467E223541}"/>
    <cellStyle name="Migliaia [0] 2 5 3" xfId="32971" xr:uid="{36F99F9C-8DA1-4C98-BF81-FD9D0F4061D9}"/>
    <cellStyle name="Migliaia [0] 2 5 3 2" xfId="32972" xr:uid="{02842600-0116-4595-8109-E407F08E26F4}"/>
    <cellStyle name="Migliaia [0] 2 5 3 3" xfId="32973" xr:uid="{868FF5B9-0D7B-4EAC-8440-79D7F5B5F29A}"/>
    <cellStyle name="Migliaia [0] 2 5 3_Annexe 6 IAS" xfId="32974" xr:uid="{07F1A983-4883-4AAC-82A7-C6858AC5CE9C}"/>
    <cellStyle name="Migliaia [0] 2 5 4" xfId="32975" xr:uid="{BF449B22-4C61-48B1-9409-9970DB1C9C39}"/>
    <cellStyle name="Migliaia [0] 2 5 4 2" xfId="32976" xr:uid="{D6648D2B-6973-41FA-8BB5-941E50D4DA16}"/>
    <cellStyle name="Migliaia [0] 2 5 4_Annexe 6 IAS" xfId="32977" xr:uid="{776F5CC8-7617-4192-87EE-81FC53CFFC93}"/>
    <cellStyle name="Migliaia [0] 2 5 5" xfId="32978" xr:uid="{7BA3F5CA-50A9-4B39-803C-A58EDC65E9E4}"/>
    <cellStyle name="Migliaia [0] 2 5_Annexe 6 IAS" xfId="32979" xr:uid="{E08076D5-793A-423D-BF4D-930146F9EF18}"/>
    <cellStyle name="Migliaia [0] 2 6" xfId="32980" xr:uid="{F33003CE-8B99-46E7-8A92-1426527E736D}"/>
    <cellStyle name="Migliaia [0] 2 6 2" xfId="32981" xr:uid="{1523B930-2A99-4583-964A-6210DC96A385}"/>
    <cellStyle name="Migliaia [0] 2 6 2 2" xfId="32982" xr:uid="{D7908EB2-6B5B-4159-BE20-245A6DFEDDFD}"/>
    <cellStyle name="Migliaia [0] 2 6 2 3" xfId="32983" xr:uid="{4462331C-5477-4309-AC37-542CA65F18B2}"/>
    <cellStyle name="Migliaia [0] 2 6 2_Annexe 6 IAS" xfId="32984" xr:uid="{240FD267-8BEF-44A2-BE22-069B5C9CDA95}"/>
    <cellStyle name="Migliaia [0] 2 6 3" xfId="32985" xr:uid="{FC1B0B8A-5C63-48BE-A9B9-EA3EC37FA9FA}"/>
    <cellStyle name="Migliaia [0] 2 6 3 2" xfId="32986" xr:uid="{09E0A5E9-5DF9-4D01-A302-E9CFFDB9BFFE}"/>
    <cellStyle name="Migliaia [0] 2 6 3_Annexe 6 IAS" xfId="32987" xr:uid="{32DEE5F9-926B-40F1-92FF-3C346A2D8073}"/>
    <cellStyle name="Migliaia [0] 2 6 4" xfId="32988" xr:uid="{33AFE2C1-5461-4359-89F7-82836019141C}"/>
    <cellStyle name="Migliaia [0] 2 6 5" xfId="32989" xr:uid="{6726C373-8A28-4308-93A9-520782284D95}"/>
    <cellStyle name="Migliaia [0] 2 6_Annexe 6 IAS" xfId="32990" xr:uid="{DF9B277E-C9C3-4497-8694-9906903526A3}"/>
    <cellStyle name="Migliaia [0] 2 7" xfId="32991" xr:uid="{EBF2859D-4626-43C0-AFF7-7CB07DB627D7}"/>
    <cellStyle name="Migliaia [0] 2 7 2" xfId="32992" xr:uid="{6DC8CA38-00AD-45F9-8874-F1B8494BA763}"/>
    <cellStyle name="Migliaia [0] 2 7 2 2" xfId="32993" xr:uid="{FFF4C332-D381-4492-BAE0-9A16894B3525}"/>
    <cellStyle name="Migliaia [0] 2 7 2 3" xfId="32994" xr:uid="{F8396285-79B6-4542-980B-75E947E2779A}"/>
    <cellStyle name="Migliaia [0] 2 7 2_Annexe 6 IAS" xfId="32995" xr:uid="{3695C69E-B120-4115-996A-F9E381E029D5}"/>
    <cellStyle name="Migliaia [0] 2 7 3" xfId="32996" xr:uid="{2B40A5C8-DD03-4B76-A0CB-F45475E749FF}"/>
    <cellStyle name="Migliaia [0] 2 7 3 2" xfId="32997" xr:uid="{AC943C17-72D3-4F45-9B66-9B97F5D8A3CA}"/>
    <cellStyle name="Migliaia [0] 2 7 3_Annexe 6 IAS" xfId="32998" xr:uid="{4C0F37F4-18E4-403F-9961-39BF4BDB6CF7}"/>
    <cellStyle name="Migliaia [0] 2 7 4" xfId="32999" xr:uid="{8AC0A689-CA60-4B4A-8FBC-ECA9D77A661B}"/>
    <cellStyle name="Migliaia [0] 2 7_Annexe 6 IAS" xfId="33000" xr:uid="{5DB9E6FE-5B74-487B-9E49-ADC8AE3C02DC}"/>
    <cellStyle name="Migliaia [0] 2 8" xfId="33001" xr:uid="{818B4AE9-20EB-4CE0-8510-0022BC8E4371}"/>
    <cellStyle name="Migliaia [0] 2 8 2" xfId="33002" xr:uid="{A48207B9-1027-42AC-AC70-BD470EC04B60}"/>
    <cellStyle name="Migliaia [0] 2 8 2 2" xfId="33003" xr:uid="{6A357733-A5B8-4CBA-BEEE-01C3E0B3EC11}"/>
    <cellStyle name="Migliaia [0] 2 8 2 3" xfId="33004" xr:uid="{EA9B0520-C577-4A14-B3B4-63C988E0B1DA}"/>
    <cellStyle name="Migliaia [0] 2 8 2_Annexe 6 IAS" xfId="33005" xr:uid="{A8C1FD8D-C86D-494E-83F3-3B31C0328D41}"/>
    <cellStyle name="Migliaia [0] 2 8 3" xfId="33006" xr:uid="{A7D4E77C-6E08-454F-922E-30BBF0DE3F24}"/>
    <cellStyle name="Migliaia [0] 2 8 4" xfId="33007" xr:uid="{9D36908E-49B6-40D7-AC0B-D22B8DA8D3CC}"/>
    <cellStyle name="Migliaia [0] 2 8_Annexe 6 IAS" xfId="33008" xr:uid="{B4E0C39A-44A8-40EB-8E76-51BCEA964A94}"/>
    <cellStyle name="Migliaia [0] 2 9" xfId="33009" xr:uid="{CAB6EF2C-33CE-4FCD-B3B6-608627EEEB68}"/>
    <cellStyle name="Migliaia [0] 2 9 2" xfId="33010" xr:uid="{644141F8-5266-4CC4-8EB2-F177FA9F4F13}"/>
    <cellStyle name="Migliaia [0] 2 9 2 2" xfId="33011" xr:uid="{8688A560-146C-4900-9440-0874EB219F9F}"/>
    <cellStyle name="Migliaia [0] 2 9 2 3" xfId="33012" xr:uid="{E91FAF98-9211-4F7B-90ED-1A6E3AA92166}"/>
    <cellStyle name="Migliaia [0] 2 9 2_Annexe 6 IAS" xfId="33013" xr:uid="{BB7EF72E-5726-465C-817E-61B082B8AE48}"/>
    <cellStyle name="Migliaia [0] 2 9 3" xfId="33014" xr:uid="{62492BE2-5417-40D0-9F6A-01CE490F413A}"/>
    <cellStyle name="Migliaia [0] 2 9 4" xfId="33015" xr:uid="{ECBF4E8A-2134-44AC-82BE-2F0AB743DA95}"/>
    <cellStyle name="Migliaia [0] 2 9_Annexe 6 IAS" xfId="33016" xr:uid="{D65BD9E6-2B8B-4F3B-B0AD-4F4D56D6D593}"/>
    <cellStyle name="Migliaia [0] 2_Annexe 6 IAS" xfId="33017" xr:uid="{29C88EAE-80E8-4FEE-9927-33875057A4E1}"/>
    <cellStyle name="Migliaia [0] 3" xfId="33018" xr:uid="{D085760C-D152-4506-9CE3-A5B8B08AB578}"/>
    <cellStyle name="Migliaia [0] 4 2" xfId="33019" xr:uid="{3DA4756E-3303-4878-985D-9FF55934EB66}"/>
    <cellStyle name="Migliaia [0]_42460 appendix 7d 03 2009 prova" xfId="33020" xr:uid="{5A34F73C-10FE-4C89-9CA9-451BC31B584C}"/>
    <cellStyle name="Migliaia 2" xfId="33021" xr:uid="{527441E6-3E37-42F9-89A6-DA2DAE9233E8}"/>
    <cellStyle name="Migliaia 3" xfId="33022" xr:uid="{79CAFDBE-53FF-4967-8B0E-E3BD9D7191F7}"/>
    <cellStyle name="Migliaia 4" xfId="33023" xr:uid="{F23C69B0-A436-42A4-AADB-5D7A6F571423}"/>
    <cellStyle name="Migliaia 5" xfId="33024" xr:uid="{001C5157-51D0-43D9-AE68-0CB68011BD3B}"/>
    <cellStyle name="Migliaia 6" xfId="33025" xr:uid="{7E4C3926-548C-4EED-9C46-839B5D6214A8}"/>
    <cellStyle name="Migliaia 7" xfId="33026" xr:uid="{AD37090C-9F03-4355-8846-354BF9F645EF}"/>
    <cellStyle name="Migliaia 8" xfId="33027" xr:uid="{56530E75-D0EC-404B-AB31-D96329C789BD}"/>
    <cellStyle name="Migliaia_SOFIA KASSI Q2 2010 BNPP -3105 PX" xfId="33028" xr:uid="{2DA787C5-0526-4457-A2A5-152AB4A356EE}"/>
    <cellStyle name="Millares [0]_10007_9903" xfId="33029" xr:uid="{C66D56FD-CFB5-4FAC-BA94-CBD66F4269FD}"/>
    <cellStyle name="Millares_10007_9903" xfId="33030" xr:uid="{979543FC-F68C-4675-A5E4-FB55B55E81EC}"/>
    <cellStyle name="Milliers [0] 2" xfId="33031" xr:uid="{F36A0E3D-3EB6-45E3-808A-E2CEA0E481A3}"/>
    <cellStyle name="Milliers [0] 2 2" xfId="33032" xr:uid="{F1A981D5-8E42-4E4F-B340-B1200ADE3E61}"/>
    <cellStyle name="Milliers [0] 2 3" xfId="33033" xr:uid="{965ABF0F-D303-4F75-902A-990E2A5520E3}"/>
    <cellStyle name="Milliers [0] 2 4" xfId="33034" xr:uid="{889A5A39-F7EE-4438-BB4A-B0484E794060}"/>
    <cellStyle name="Milliers [0] 2_Annexe 6 IAS" xfId="33035" xr:uid="{1E2C3FCE-4DC8-424B-B815-E1BAEC507587}"/>
    <cellStyle name="Milliers [0] 3" xfId="33036" xr:uid="{1ACB1FAF-553D-431B-BEC2-F82D9AD25AF5}"/>
    <cellStyle name="Milliers 12" xfId="33037" xr:uid="{AD5FB812-D014-485F-A7FF-A3049071FABE}"/>
    <cellStyle name="Milliers 12 2" xfId="33038" xr:uid="{3B784B65-F077-4095-B128-3BF6E844E21B}"/>
    <cellStyle name="Milliers 12 2 2" xfId="33039" xr:uid="{673FF1D2-D314-442F-BDBA-089E49492A22}"/>
    <cellStyle name="Milliers 12 2 2 2" xfId="33040" xr:uid="{069383D4-5CFB-4305-93A5-A8248B2EDA15}"/>
    <cellStyle name="Milliers 12 2 3" xfId="33041" xr:uid="{E8BB3991-EEA4-40A4-A93B-00679532C108}"/>
    <cellStyle name="Milliers 12 3" xfId="33042" xr:uid="{A7B5561A-20DB-4AE0-8D91-735552CC800A}"/>
    <cellStyle name="Milliers 2" xfId="33043" xr:uid="{67667430-62A5-472D-8843-7050C8896F39}"/>
    <cellStyle name="Milliers 2 2" xfId="33044" xr:uid="{A999346A-9487-42F5-AA7F-977B3375F16C}"/>
    <cellStyle name="Milliers 2 2 2" xfId="33045" xr:uid="{E2436EB2-2B9C-4325-BFD7-074B9315595E}"/>
    <cellStyle name="Milliers 2 2_Annexe 6 IAS" xfId="33046" xr:uid="{5C863D54-25B5-4FA1-858C-8838BCA9CB94}"/>
    <cellStyle name="Milliers 2 3" xfId="33047" xr:uid="{694FB09B-A2BE-4B6B-9B7E-02ED7B2B1746}"/>
    <cellStyle name="Milliers 2 4" xfId="33048" xr:uid="{06059065-4DCB-412F-993B-0BB8E8613086}"/>
    <cellStyle name="Milliers 2 5" xfId="33049" xr:uid="{13C8C6B3-F872-4D91-9058-0002550392C3}"/>
    <cellStyle name="Milliers 2_Annexe 6 IAS" xfId="33050" xr:uid="{7288E986-1E30-4BE5-BFEB-1E49A0CE9185}"/>
    <cellStyle name="Milliers 3" xfId="33051" xr:uid="{0229C8F3-8366-4382-A555-A8ACCCC7F2E0}"/>
    <cellStyle name="Milliers 3 2" xfId="33052" xr:uid="{9DDDDB45-0BCF-4C2F-ADF6-3E38F50549EC}"/>
    <cellStyle name="Milliers 4" xfId="33053" xr:uid="{93DB391C-C4FA-443A-9499-C79607521D9E}"/>
    <cellStyle name="Milliers 4 2" xfId="33054" xr:uid="{6B0CA585-2781-4910-93C7-C8F2C00B24FD}"/>
    <cellStyle name="Milliers 4_Annexe 6 IAS" xfId="33055" xr:uid="{32DA7756-6BEF-4B59-8E8A-92895DA3B73C}"/>
    <cellStyle name="Milliers 5" xfId="33056" xr:uid="{31A8DD6B-AB8C-4D27-A695-A112106B5C38}"/>
    <cellStyle name="Milliers 5 2" xfId="33057" xr:uid="{09C0DF7D-BD45-40D2-ACC0-F39CD706F318}"/>
    <cellStyle name="Milliers 6" xfId="33058" xr:uid="{D6D4AAF4-3DF1-49F0-96E9-A8B8101B9B31}"/>
    <cellStyle name="Milliers 7" xfId="33059" xr:uid="{A9B1E461-4578-4C92-8C51-2816431814D7}"/>
    <cellStyle name="Milliers 8" xfId="33060" xr:uid="{1A8DA27F-EFA5-4118-863B-F004ED7B6712}"/>
    <cellStyle name="Milliers 9" xfId="21855" xr:uid="{C1E2368F-8925-4DF6-8A11-89BA732B27F9}"/>
    <cellStyle name="mir" xfId="33061" xr:uid="{0A1A16F5-FDB3-44FF-A7A8-8E30D0FCBC35}"/>
    <cellStyle name="mm/dd/yy" xfId="33062" xr:uid="{619DE529-2FDB-4323-811D-B11A6B23FBD0}"/>
    <cellStyle name="mm/dd/yy 2" xfId="33063" xr:uid="{9EE22FE9-A4D6-410A-A08C-A93AD5D1F667}"/>
    <cellStyle name="MMBTU's" xfId="33064" xr:uid="{0521C92B-8006-4CC1-9B69-6BE3D15B8D91}"/>
    <cellStyle name="Modifiable" xfId="33065" xr:uid="{DC696CE2-BA86-4782-9467-D1B2A96BC728}"/>
    <cellStyle name="Modifiable 2" xfId="33066" xr:uid="{B579AD81-5FB9-4139-A996-339FACD24B7F}"/>
    <cellStyle name="Modifiable 2 2" xfId="37726" xr:uid="{74BEAC84-4C8B-4BFA-9F52-81944343E688}"/>
    <cellStyle name="Modifiable 3" xfId="33067" xr:uid="{B50461E6-0C73-481B-91E0-5862B26C715F}"/>
    <cellStyle name="Modifiable 3 2" xfId="37727" xr:uid="{D387982D-10E5-4E6D-BA5E-E273F03E7B25}"/>
    <cellStyle name="Modifiable 4" xfId="33068" xr:uid="{E4C25D97-FF4B-49BA-94C4-BCC21C4417AC}"/>
    <cellStyle name="Modifiable 4 2" xfId="37728" xr:uid="{EDCCE979-1314-4CE2-A782-EB685E150947}"/>
    <cellStyle name="Modifiable 5" xfId="33069" xr:uid="{CF3C1B6E-7EA8-42D2-A1B3-A6FD819E095D}"/>
    <cellStyle name="Modifiable 5 2" xfId="37729" xr:uid="{42058997-F669-4F81-80D4-8417EDA4651B}"/>
    <cellStyle name="Modifiable 6" xfId="37725" xr:uid="{28FB188D-18B6-4144-B486-8CFE3529579D}"/>
    <cellStyle name="Modifie" xfId="33070" xr:uid="{BDCAF9B1-9CE7-450C-B5AE-A8816EF9FDDD}"/>
    <cellStyle name="modified" xfId="33071" xr:uid="{9EB6E817-4939-4695-8E58-8556C6487CD6}"/>
    <cellStyle name="modified 10" xfId="33072" xr:uid="{5DDE1004-F830-4E0B-8877-47AB74C6F0FD}"/>
    <cellStyle name="modified 11" xfId="33073" xr:uid="{C6C74D77-826A-45A4-B73F-32FD95912DF0}"/>
    <cellStyle name="modified 12" xfId="33074" xr:uid="{FD66AC95-0FA5-4A0C-9C66-EB6A7C4E90CC}"/>
    <cellStyle name="modified 13" xfId="33075" xr:uid="{AACF5517-6D5C-40B5-B364-9DACF2C6BD5D}"/>
    <cellStyle name="modified 14" xfId="33076" xr:uid="{A596AB0C-8996-4F4C-BD3F-97EC66EE6465}"/>
    <cellStyle name="modified 15" xfId="33077" xr:uid="{AE73AA9E-7771-47F4-A162-995A5F18AC92}"/>
    <cellStyle name="modified 16" xfId="33078" xr:uid="{BEAFF24C-008A-473C-821B-3DDBA8C06D0C}"/>
    <cellStyle name="modified 17" xfId="33079" xr:uid="{F0F4C751-1C0F-4324-AD3C-B682FF657EFB}"/>
    <cellStyle name="modified 18" xfId="33080" xr:uid="{A72073B6-B639-4717-9651-3A6F42BFC6EC}"/>
    <cellStyle name="modified 19" xfId="33081" xr:uid="{C9AFC0D3-2A7D-46F6-9F70-24A16933E1D4}"/>
    <cellStyle name="modified 2" xfId="33082" xr:uid="{E4D80AE2-9B74-4844-9863-76DA18D61B93}"/>
    <cellStyle name="modified 2 2" xfId="33083" xr:uid="{4F0356F3-74D1-46D3-9F5C-21C45C10E293}"/>
    <cellStyle name="modified 2_Annexe 6 IAS" xfId="33084" xr:uid="{092511E2-CDDD-4127-8324-8E1158D2AACD}"/>
    <cellStyle name="modified 20" xfId="33085" xr:uid="{E5309BB9-61C8-45D8-A872-7CD0FE652B09}"/>
    <cellStyle name="modified 21" xfId="33086" xr:uid="{1A34D0E2-30C4-4C86-902C-001632C9635F}"/>
    <cellStyle name="modified 22" xfId="33087" xr:uid="{0F774404-7C9B-45DB-95D6-EC9F60B2B6F4}"/>
    <cellStyle name="modified 23" xfId="37730" xr:uid="{4A4C1867-BE44-475D-A774-70197E501C57}"/>
    <cellStyle name="modified 3" xfId="33088" xr:uid="{837588B2-49DD-4959-8A99-727BC8445B61}"/>
    <cellStyle name="modified 3 2" xfId="33089" xr:uid="{F58A5B55-9C4D-4947-BAA0-E066C745A3B4}"/>
    <cellStyle name="modified 3_Annexe 6 IAS" xfId="33090" xr:uid="{B32C50A7-EB4B-439A-A62C-9A8555F70A20}"/>
    <cellStyle name="modified 4" xfId="33091" xr:uid="{C61ECFE1-E65C-4F13-9742-684B81023F88}"/>
    <cellStyle name="modified 4 2" xfId="33092" xr:uid="{BCB1BF47-9E75-45E6-AECD-3C685ADF9FDB}"/>
    <cellStyle name="modified 4_Annexe 6 IAS" xfId="33093" xr:uid="{5CD0AAE5-EF64-4F5C-8EAA-1B562C42F3D6}"/>
    <cellStyle name="modified 5" xfId="33094" xr:uid="{BCF8FAE4-A23E-4DA0-B6F1-CAAD89D991A1}"/>
    <cellStyle name="modified 5 2" xfId="33095" xr:uid="{FA16C99A-CD27-4455-9BFD-E31DC61023B6}"/>
    <cellStyle name="modified 5_Annexe 6 IAS" xfId="33096" xr:uid="{74D3CB33-FB17-42B3-B149-2C1BE29DB210}"/>
    <cellStyle name="modified 6" xfId="33097" xr:uid="{E7D17B59-F445-41B2-B3E1-9922519AAA82}"/>
    <cellStyle name="modified 6 2" xfId="33098" xr:uid="{E66DFC2B-E44A-4534-AAE0-E1AB0C6754C4}"/>
    <cellStyle name="modified 6_Annexe 6 IAS" xfId="33099" xr:uid="{4FE00BAA-C62A-4FEE-86FB-1EDFDEC3338D}"/>
    <cellStyle name="modified 7" xfId="33100" xr:uid="{210EC464-CC37-4811-B2C8-57D669A53F70}"/>
    <cellStyle name="modified 7 2" xfId="33101" xr:uid="{084EB12A-AC43-4B80-AD6D-5FDFE3A3C79E}"/>
    <cellStyle name="modified 7_Annexe 6 IAS" xfId="33102" xr:uid="{B1A9DEB0-DFD6-401E-84C5-C28F556602F3}"/>
    <cellStyle name="modified 8" xfId="33103" xr:uid="{F6989A0C-F906-4656-8F43-2CF6B594E09E}"/>
    <cellStyle name="modified 9" xfId="33104" xr:uid="{5F784767-BBFC-41CD-905C-6034F76FBE3B}"/>
    <cellStyle name="modified_Annexe 6 IAS" xfId="33105" xr:uid="{FDBBE88C-C331-49DE-BBFA-502DFA5525BD}"/>
    <cellStyle name="Module_expert" xfId="33106" xr:uid="{C66369BD-BF8E-4BC7-997C-06DA42B2C7C0}"/>
    <cellStyle name="Moeda [0]_Admissões 10022004" xfId="33107" xr:uid="{B329E373-91BB-4845-8218-6C165A39D1C9}"/>
    <cellStyle name="Moeda_Admissões 10022004" xfId="33108" xr:uid="{AD03E47A-4F6E-468B-8D8B-D68CA6C32D9D}"/>
    <cellStyle name="Moneda [0]_10007_9903" xfId="33109" xr:uid="{EC15E911-6B66-4EDD-AE97-D7D7C22C15BC}"/>
    <cellStyle name="Moneda_10007_9903" xfId="33110" xr:uid="{B581C7F7-C48A-449E-A658-C2973AD47021}"/>
    <cellStyle name="MonéDaire [0]_TC393DC" xfId="33111" xr:uid="{453D059E-D438-43B3-B5B4-B988EBC3C811}"/>
    <cellStyle name="Monétaire 2" xfId="33112" xr:uid="{F87AB1EE-AAB7-48C0-A32D-1CD5E73972BF}"/>
    <cellStyle name="Money" xfId="33113" xr:uid="{378F5366-CB6D-43A4-BEDD-7920784DF246}"/>
    <cellStyle name="Month" xfId="33114" xr:uid="{283CA5E3-8A8F-46EB-90A0-1CC150E84D75}"/>
    <cellStyle name="Month 2" xfId="33115" xr:uid="{C3773E04-35B8-424A-A7A8-274C89C1205A}"/>
    <cellStyle name="Month 2 2" xfId="33116" xr:uid="{C38B649A-C9BB-4165-B6DA-DE1E81628C33}"/>
    <cellStyle name="Month 2 2 2" xfId="33117" xr:uid="{583C3F31-391E-42A3-84C3-60E76ACE9AED}"/>
    <cellStyle name="Month 2 3" xfId="33118" xr:uid="{8FDC1B6A-D6B5-45D5-9C06-E3839B9CF6C0}"/>
    <cellStyle name="Month 3" xfId="33119" xr:uid="{F5539F28-48AA-4274-A876-9AD3897075E5}"/>
    <cellStyle name="Month 3 2" xfId="33120" xr:uid="{9131EAFD-B41C-4125-9C95-5495206AFAF1}"/>
    <cellStyle name="Month 4" xfId="33121" xr:uid="{2F9781FA-BCF9-4EAD-8B8D-9DEA8C634E88}"/>
    <cellStyle name="Month End" xfId="33122" xr:uid="{D8E8BE4D-D4A0-4B06-9E8D-F29AE3BF5EE3}"/>
    <cellStyle name="Month End 2" xfId="33123" xr:uid="{A0033D86-6221-46D5-BD08-E54F8A94ED16}"/>
    <cellStyle name="Month End_Annexe 6 IAS" xfId="33124" xr:uid="{946E8A6B-928A-44E0-8A3A-CB10D6F91A03}"/>
    <cellStyle name="Month_Annexe 6 IAS" xfId="33125" xr:uid="{A9E2D587-9BD7-4EEC-BCB3-9788AB619E4D}"/>
    <cellStyle name="MTD11" xfId="33126" xr:uid="{531EFD65-B4EA-4714-ACF2-BD1D83034661}"/>
    <cellStyle name="MTD12" xfId="33127" xr:uid="{B6C7238B-F5B1-4D37-96C9-BEF1FC2E0A6B}"/>
    <cellStyle name="Multiple" xfId="33128" xr:uid="{C98C761F-7AF9-429A-A549-774209E45922}"/>
    <cellStyle name="Multiple 2" xfId="33129" xr:uid="{39C5950D-7479-4562-B5EA-03CF906F90F5}"/>
    <cellStyle name="Multiple 2 2" xfId="33130" xr:uid="{E22A94B3-5126-4F1A-AAE0-3739E66C2316}"/>
    <cellStyle name="Multiple 2_Cadrage conso" xfId="33131" xr:uid="{48F573D3-B05D-4C1F-91C0-34C3C893683C}"/>
    <cellStyle name="Multiple 3" xfId="33132" xr:uid="{065B209F-7B79-48A5-A072-FC97929292A0}"/>
    <cellStyle name="Multiple 3 2" xfId="33133" xr:uid="{966EE664-6725-4AA2-9EAA-E324FA6C701E}"/>
    <cellStyle name="Multiple_Annexe 6 IAS" xfId="33134" xr:uid="{D7D04A93-6DB2-425F-9045-2DD9FE32CC7C}"/>
    <cellStyle name="Mux" xfId="33135" xr:uid="{B4347364-57E0-4A09-A95F-4CD0A6C6F3EC}"/>
    <cellStyle name="Mux (2dp)" xfId="33136" xr:uid="{CF2CABAF-AF41-484E-8920-D8E01F4A6B7D}"/>
    <cellStyle name="Mux (2dp) 2" xfId="33137" xr:uid="{B78B5B80-8394-4CFC-AECC-D0CDE396C558}"/>
    <cellStyle name="Mux (2dp)_~0950885" xfId="33138" xr:uid="{34820451-F671-4FC2-9620-13706DFF28C4}"/>
    <cellStyle name="Mux 10" xfId="33139" xr:uid="{84621228-9859-4169-B87A-9452E30E78CF}"/>
    <cellStyle name="Mux 11" xfId="33140" xr:uid="{81386C07-17F2-430D-B920-7A52E0C92499}"/>
    <cellStyle name="Mux 12" xfId="33141" xr:uid="{35EC11AE-C7DB-4EE2-BC29-2D4FA58DCE93}"/>
    <cellStyle name="Mux 13" xfId="33142" xr:uid="{BE1B4EDE-C953-42EB-915F-FAB40D897589}"/>
    <cellStyle name="Mux 14" xfId="33143" xr:uid="{5F24BFBF-C6B1-4374-8EB1-33D03EF9F9BE}"/>
    <cellStyle name="Mux 15" xfId="33144" xr:uid="{4DDF24A6-4204-4AB1-B031-7CCB182A542A}"/>
    <cellStyle name="Mux 2" xfId="33145" xr:uid="{4CA848E9-9C64-4029-884D-330316215A8A}"/>
    <cellStyle name="Mux 3" xfId="33146" xr:uid="{2259C615-A5B9-4D75-8AD4-B855C1C81D63}"/>
    <cellStyle name="Mux 4" xfId="33147" xr:uid="{C736226F-60E0-4644-915E-002116A71171}"/>
    <cellStyle name="Mux 5" xfId="33148" xr:uid="{DECAEEA3-36AB-4211-9BDF-00B5B4244B7B}"/>
    <cellStyle name="Mux 6" xfId="33149" xr:uid="{EF168F79-F021-4D39-A720-98499C8DFDEB}"/>
    <cellStyle name="Mux 7" xfId="33150" xr:uid="{23168FE1-C2A2-480A-8103-7F9E2E015346}"/>
    <cellStyle name="Mux 8" xfId="33151" xr:uid="{B059ABBC-178E-4A94-B0CE-3F2C60435C9F}"/>
    <cellStyle name="Mux 9" xfId="33152" xr:uid="{33A8797F-B1B0-4415-8A51-8A7EB1D8822A}"/>
    <cellStyle name="Mux nm" xfId="33153" xr:uid="{6849006B-BDC0-4E13-962C-E5D93B1C506E}"/>
    <cellStyle name="Mux nm 2" xfId="33154" xr:uid="{43690B5B-A205-458B-9881-EDB8C13394D5}"/>
    <cellStyle name="Mux nm_~0950885" xfId="33155" xr:uid="{CCC02E59-8F69-4B92-8DC8-F63D3882CC17}"/>
    <cellStyle name="Mux_~0950885" xfId="33156" xr:uid="{27DB3688-C431-41FE-B240-98272065479D}"/>
    <cellStyle name="nb_frf" xfId="33157" xr:uid="{845EE876-7E6F-4454-A7EB-25A4E9B83712}"/>
    <cellStyle name="Neutraal" xfId="33158" xr:uid="{A7708B6F-D697-44B4-BBEA-EF3D3B64E972}"/>
    <cellStyle name="Neutral 10" xfId="33159" xr:uid="{3305849D-4371-44CE-9E50-E36E1845B5B6}"/>
    <cellStyle name="Neutral 11" xfId="33160" xr:uid="{BD07D0DF-8F79-484D-9644-53D6F4842909}"/>
    <cellStyle name="Neutral 12" xfId="33161" xr:uid="{F954AA54-9042-45C4-862F-0264CE329DD3}"/>
    <cellStyle name="Neutral 13" xfId="33162" xr:uid="{173E9572-E45A-4B66-861B-DF9236704B17}"/>
    <cellStyle name="Neutral 14" xfId="33163" xr:uid="{BA9992AA-CF52-415D-A3C9-D241E96D25FB}"/>
    <cellStyle name="Neutral 15" xfId="33164" xr:uid="{CB985702-5145-4DE9-89CE-6EAA3C2964D6}"/>
    <cellStyle name="Neutral 16" xfId="33165" xr:uid="{6B7C1811-1617-47D9-8DE8-6E0CC1C426E4}"/>
    <cellStyle name="Neutral 17" xfId="33166" xr:uid="{1F408CB1-768C-473B-81D5-DB2FC15BAC74}"/>
    <cellStyle name="Neutral 2" xfId="9457" xr:uid="{00000000-0005-0000-0000-0000A8250000}"/>
    <cellStyle name="Neutral 2 10" xfId="9458" xr:uid="{00000000-0005-0000-0000-0000A9250000}"/>
    <cellStyle name="Neutral 2 11" xfId="9459" xr:uid="{00000000-0005-0000-0000-0000AA250000}"/>
    <cellStyle name="Neutral 2 12" xfId="9460" xr:uid="{00000000-0005-0000-0000-0000AB250000}"/>
    <cellStyle name="Neutral 2 13" xfId="33167" xr:uid="{03B37266-CFC3-4722-9B38-BA5F2D0BE75A}"/>
    <cellStyle name="Neutral 2 2" xfId="9461" xr:uid="{00000000-0005-0000-0000-0000AC250000}"/>
    <cellStyle name="Neutral 2 2 2" xfId="9462" xr:uid="{00000000-0005-0000-0000-0000AD250000}"/>
    <cellStyle name="Neutral 2 3" xfId="9463" xr:uid="{00000000-0005-0000-0000-0000AE250000}"/>
    <cellStyle name="Neutral 2 4" xfId="9464" xr:uid="{00000000-0005-0000-0000-0000AF250000}"/>
    <cellStyle name="Neutral 2 5" xfId="9465" xr:uid="{00000000-0005-0000-0000-0000B0250000}"/>
    <cellStyle name="Neutral 2 6" xfId="9466" xr:uid="{00000000-0005-0000-0000-0000B1250000}"/>
    <cellStyle name="Neutral 2 7" xfId="9467" xr:uid="{00000000-0005-0000-0000-0000B2250000}"/>
    <cellStyle name="Neutral 2 8" xfId="9468" xr:uid="{00000000-0005-0000-0000-0000B3250000}"/>
    <cellStyle name="Neutral 2 9" xfId="9469" xr:uid="{00000000-0005-0000-0000-0000B4250000}"/>
    <cellStyle name="Neutral 3" xfId="9470" xr:uid="{00000000-0005-0000-0000-0000B5250000}"/>
    <cellStyle name="Neutral 3 2" xfId="9471" xr:uid="{00000000-0005-0000-0000-0000B6250000}"/>
    <cellStyle name="Neutral 3 3" xfId="9472" xr:uid="{00000000-0005-0000-0000-0000B7250000}"/>
    <cellStyle name="Neutral 3 4" xfId="33168" xr:uid="{BECB295E-C20A-44FE-B757-161A09796D99}"/>
    <cellStyle name="Neutral 4" xfId="9473" xr:uid="{00000000-0005-0000-0000-0000B8250000}"/>
    <cellStyle name="Neutral 4 2" xfId="9474" xr:uid="{00000000-0005-0000-0000-0000B9250000}"/>
    <cellStyle name="Neutral 4 3" xfId="9475" xr:uid="{00000000-0005-0000-0000-0000BA250000}"/>
    <cellStyle name="Neutral 4 4" xfId="33169" xr:uid="{59D2DDF1-75AC-48D8-A9BE-4F47E2E0197A}"/>
    <cellStyle name="Neutral 5" xfId="9476" xr:uid="{00000000-0005-0000-0000-0000BB250000}"/>
    <cellStyle name="Neutral 5 2" xfId="9477" xr:uid="{00000000-0005-0000-0000-0000BC250000}"/>
    <cellStyle name="Neutral 5 3" xfId="9478" xr:uid="{00000000-0005-0000-0000-0000BD250000}"/>
    <cellStyle name="Neutral 5 4" xfId="33170" xr:uid="{6A693CB3-6536-418C-97B0-E18960598F5C}"/>
    <cellStyle name="Neutral 6" xfId="9479" xr:uid="{00000000-0005-0000-0000-0000BE250000}"/>
    <cellStyle name="Neutral 6 2" xfId="9480" xr:uid="{00000000-0005-0000-0000-0000BF250000}"/>
    <cellStyle name="Neutral 6 3" xfId="9481" xr:uid="{00000000-0005-0000-0000-0000C0250000}"/>
    <cellStyle name="Neutral 6 4" xfId="33171" xr:uid="{6BA3B92B-D025-426A-9399-24B26B6ECC0E}"/>
    <cellStyle name="Neutral 7" xfId="9482" xr:uid="{00000000-0005-0000-0000-0000C1250000}"/>
    <cellStyle name="Neutral 7 2" xfId="33172" xr:uid="{008F2B6C-AAC5-4A8F-854C-4E07A84810D1}"/>
    <cellStyle name="Neutral 8" xfId="33173" xr:uid="{9B5422B3-4889-4646-97B3-35B3F737857A}"/>
    <cellStyle name="Neutral 9" xfId="33174" xr:uid="{3B34EED7-2704-4D49-A8EE-C09A1D47079A}"/>
    <cellStyle name="Neutrale" xfId="33175" xr:uid="{74E5FC68-9D6B-4FFC-B2E4-9716A7936A74}"/>
    <cellStyle name="Neutrale 10" xfId="33176" xr:uid="{698C18F1-C241-489F-BE73-16F1B3BC0153}"/>
    <cellStyle name="Neutrale 11" xfId="33177" xr:uid="{C35737D3-610D-422F-A305-4D859C02EFEB}"/>
    <cellStyle name="Neutrale 12" xfId="33178" xr:uid="{ABB66A07-F33E-4589-B3B1-46618F7F3B05}"/>
    <cellStyle name="Neutrale 13" xfId="33179" xr:uid="{B723B2A0-8670-4B09-80EF-7FF9C41F5E98}"/>
    <cellStyle name="Neutrale 14" xfId="33180" xr:uid="{49359589-2071-468B-8E2F-BDC69E6BE5C1}"/>
    <cellStyle name="Neutrale 15" xfId="33181" xr:uid="{6FEA7686-D76A-4E69-B0A8-0267C432FBCF}"/>
    <cellStyle name="Neutrale 16" xfId="33182" xr:uid="{480F7594-7B94-45F6-9BBE-81C3862E9D87}"/>
    <cellStyle name="Neutrale 17" xfId="33183" xr:uid="{F5FD8A53-47A1-4C5A-A561-DD6F1F2456AA}"/>
    <cellStyle name="Neutrale 2" xfId="33184" xr:uid="{1412944D-252D-4453-9B3C-243CF538CDB2}"/>
    <cellStyle name="Neutrale 3" xfId="33185" xr:uid="{8C1BD9BF-87AC-41D4-9D18-3EFFBC5D9326}"/>
    <cellStyle name="Neutrale 4" xfId="33186" xr:uid="{69CC0A35-B435-4212-ABAC-1A759499F226}"/>
    <cellStyle name="Neutrale 5" xfId="33187" xr:uid="{E77A24AE-8C39-4578-9305-653997BA0096}"/>
    <cellStyle name="Neutrale 6" xfId="33188" xr:uid="{F4E3AE2A-1292-43BF-A80B-88169D270760}"/>
    <cellStyle name="Neutrale 7" xfId="33189" xr:uid="{5632DDF6-331B-480F-BEF7-9672AA84CE8D}"/>
    <cellStyle name="Neutrale 8" xfId="33190" xr:uid="{75DC11DD-209F-4982-9A85-3E24BAC6DDED}"/>
    <cellStyle name="Neutrale 9" xfId="33191" xr:uid="{1791F4ED-5DAD-4F35-AF37-AFE8183D0CC0}"/>
    <cellStyle name="Neutrale_Annexe 6 IAS" xfId="33192" xr:uid="{13DC060D-667E-4DAE-9441-33583BFB3E88}"/>
    <cellStyle name="Neutre 10" xfId="33193" xr:uid="{7B848593-C2D2-43D3-B5B2-DF5BD1524C61}"/>
    <cellStyle name="Neutre 11" xfId="33194" xr:uid="{AD3B9F4C-62FA-4686-B536-0A9DD5926337}"/>
    <cellStyle name="Neutre 12" xfId="33195" xr:uid="{8F17B5E6-3DAF-44B8-A15D-EEE6778B98DC}"/>
    <cellStyle name="Neutre 2" xfId="33196" xr:uid="{3AB5BAED-C73B-48BA-874E-CBA2E97DBBE7}"/>
    <cellStyle name="Neutre 3" xfId="33197" xr:uid="{52DE634E-6390-4486-B653-6496D6222AFB}"/>
    <cellStyle name="Neutre 4" xfId="33198" xr:uid="{CB601A8B-DAF5-41FB-B301-21689B5FCB8F}"/>
    <cellStyle name="Neutre 4 2" xfId="33199" xr:uid="{131343F5-2DB0-4022-AE4C-8711036D69AE}"/>
    <cellStyle name="Neutre 4 3" xfId="33200" xr:uid="{54829232-579B-4F11-AE67-FA9DC32CA542}"/>
    <cellStyle name="Neutre 4_Annexe 6 IAS" xfId="33201" xr:uid="{08C85524-7F11-4993-A939-F605AF32DFB5}"/>
    <cellStyle name="Neutre 5" xfId="33202" xr:uid="{45E56B38-EEFE-4039-8A7B-70854441F5C5}"/>
    <cellStyle name="Neutre 6" xfId="33203" xr:uid="{C33F718D-C3A3-4744-B160-F692345CBDFE}"/>
    <cellStyle name="Neutre 7" xfId="33204" xr:uid="{D6477813-8299-4553-A7E8-5478129D0181}"/>
    <cellStyle name="Neutre 8" xfId="33205" xr:uid="{546AAF8D-EF0C-4E72-8425-AF19C85798D2}"/>
    <cellStyle name="Neutre 8 2" xfId="33206" xr:uid="{9B81D18F-5BA3-4C5D-9285-6E5BE8C591C3}"/>
    <cellStyle name="Neutre 8_Annexe 6 IAS" xfId="33207" xr:uid="{F3B4D64E-E11F-4327-998A-460476FFFB94}"/>
    <cellStyle name="Neutre 9" xfId="33208" xr:uid="{6FCE6B33-2427-4DD9-A498-DECECFFC3543}"/>
    <cellStyle name="no dec" xfId="33209" xr:uid="{ACE3F93E-82C3-4345-BFD9-B32804DBCC57}"/>
    <cellStyle name="no dec 2" xfId="33210" xr:uid="{250C4850-2436-442F-AB32-EC1BC9B57215}"/>
    <cellStyle name="no dec 2 2" xfId="33211" xr:uid="{7BB8199C-2547-4F95-806A-E6BFF4CCEE63}"/>
    <cellStyle name="no dec 2_Annexe 6 IAS" xfId="33212" xr:uid="{46FD0EB4-8669-4DCC-8AD7-505525E46375}"/>
    <cellStyle name="no dec 3" xfId="33213" xr:uid="{3C5B6EB3-1017-4430-8FC1-515D9EAFA4A6}"/>
    <cellStyle name="no dec 4" xfId="33214" xr:uid="{E5A82FCE-D3F0-4677-836A-BC61F06C1A6E}"/>
    <cellStyle name="no dec 5" xfId="33215" xr:uid="{A871071B-749A-47F0-BE0A-430FC89B520A}"/>
    <cellStyle name="no dec_Annexe 6 IAS" xfId="33216" xr:uid="{8C6B9E3D-FC9C-459E-8B32-F2BE26F782F3}"/>
    <cellStyle name="no_input" xfId="33217" xr:uid="{90020D99-7CC9-4605-8506-4A29E7D5D98C}"/>
    <cellStyle name="NoChange" xfId="33218" xr:uid="{6C5A83BF-CAF1-4079-85D2-ADC43B6A8ADC}"/>
    <cellStyle name="noircadre" xfId="33219" xr:uid="{1E55DE5A-AC79-4D48-BB8D-F1906540EE29}"/>
    <cellStyle name="Non d‚fini" xfId="33220" xr:uid="{33E41230-0620-4B99-8567-B13DD045E3DF}"/>
    <cellStyle name="Non défini" xfId="33221" xr:uid="{C7F47347-3964-409D-B95B-44A18CF747BC}"/>
    <cellStyle name="Non Zero" xfId="33222" xr:uid="{C66C17B9-6C9A-4B1F-A0C8-371B34069CF7}"/>
    <cellStyle name="Non_definito" xfId="33223" xr:uid="{957EFD5E-606A-4647-A485-F2A22BED0F66}"/>
    <cellStyle name="nopl_WCP.XLS" xfId="9483" xr:uid="{00000000-0005-0000-0000-0000C2250000}"/>
    <cellStyle name="Norma11l" xfId="9484" xr:uid="{00000000-0005-0000-0000-0000C3250000}"/>
    <cellStyle name="Norma11l 2" xfId="9485" xr:uid="{00000000-0005-0000-0000-0000C4250000}"/>
    <cellStyle name="Norma11l 3" xfId="9486" xr:uid="{00000000-0005-0000-0000-0000C5250000}"/>
    <cellStyle name="Normal" xfId="0" builtinId="0" customBuiltin="1"/>
    <cellStyle name="Normal - Style1" xfId="33224" xr:uid="{8C96CD0C-E52D-426B-8CE4-4CEA610F2996}"/>
    <cellStyle name="Normal - Style1 10" xfId="33225" xr:uid="{22088735-6873-46FC-AA3F-71A1DB3A2C4F}"/>
    <cellStyle name="Normal - Style1 11" xfId="33226" xr:uid="{85FC445E-4AF3-4199-A392-0915A1C9575F}"/>
    <cellStyle name="Normal - Style1 12" xfId="33227" xr:uid="{27A1C273-C7C2-4CB2-A0F1-8F421A89066A}"/>
    <cellStyle name="Normal - Style1 13" xfId="33228" xr:uid="{8F2FF698-4A53-4148-B5B4-A90F7C439FCF}"/>
    <cellStyle name="Normal - Style1 14" xfId="33229" xr:uid="{B228B124-E030-451A-9D09-04B4BFF3CEDD}"/>
    <cellStyle name="Normal - Style1 15" xfId="33230" xr:uid="{86153444-229E-4A77-945C-1D0F673DFA1D}"/>
    <cellStyle name="Normal - Style1 16" xfId="33231" xr:uid="{A2995713-8DC5-4846-A3D7-BF670FEA0531}"/>
    <cellStyle name="Normal - Style1 17" xfId="33232" xr:uid="{AE75BAC2-EAC0-49C0-BE25-CAAD70B2E11D}"/>
    <cellStyle name="Normal - Style1 2" xfId="33233" xr:uid="{D1D1CF49-9985-4754-A991-59E2596F8DA1}"/>
    <cellStyle name="Normal - Style1 2 2" xfId="33234" xr:uid="{F34616CD-9617-42A4-9266-A488FC3A0B17}"/>
    <cellStyle name="Normal - Style1 3" xfId="33235" xr:uid="{5B9A12C7-B981-4DC7-B471-A981B1C884ED}"/>
    <cellStyle name="Normal - Style1 4" xfId="33236" xr:uid="{F7EB16D9-CAAB-4FCB-B491-F0D2505C003D}"/>
    <cellStyle name="Normal - Style1 5" xfId="33237" xr:uid="{A6D81121-20BD-42E5-A783-63E210D3711D}"/>
    <cellStyle name="Normal - Style1 6" xfId="33238" xr:uid="{F139E90E-A2C2-440C-B1A1-B8DFCD95FD5B}"/>
    <cellStyle name="Normal - Style1 7" xfId="33239" xr:uid="{6C80203F-10B4-4186-A845-474F12220AE4}"/>
    <cellStyle name="Normal - Style1 8" xfId="33240" xr:uid="{11ACD0CE-E74E-432E-8882-7FBE58F3D828}"/>
    <cellStyle name="Normal - Style1 9" xfId="33241" xr:uid="{838957E2-86CA-4C4B-B989-81FF670AF9E8}"/>
    <cellStyle name="Normal - Style1_Annexe 6 IAS" xfId="33242" xr:uid="{DA1A11FC-DA6E-456F-BB21-4C6C6C062AB9}"/>
    <cellStyle name="Normal (%)" xfId="33243" xr:uid="{5446CC61-C93A-4FD8-BE16-7CF1D36ED88B}"/>
    <cellStyle name="Normal (%) 2" xfId="33244" xr:uid="{9CD1894D-3989-4E9F-BDB6-7C583CEFAD6A}"/>
    <cellStyle name="Normal (%) 2 2" xfId="33245" xr:uid="{F7C1C5C1-BB82-4FEB-A575-1CBEF096F921}"/>
    <cellStyle name="Normal (%) 2 2 2" xfId="33246" xr:uid="{4784810B-C9CE-462D-AADF-6A6E071AB8C6}"/>
    <cellStyle name="Normal (%) 2 3" xfId="33247" xr:uid="{12000BDD-EFE8-464E-A996-56310199D0A0}"/>
    <cellStyle name="Normal (%) 3" xfId="33248" xr:uid="{4C708AF1-D20E-4DD8-9F64-A8AAE4721C9B}"/>
    <cellStyle name="Normal (%) 3 2" xfId="33249" xr:uid="{35E1B409-A56B-496E-A40F-9744A65CC6F3}"/>
    <cellStyle name="Normal (%) 4" xfId="33250" xr:uid="{725C6468-002E-48DB-8BC7-F2D4E652DB21}"/>
    <cellStyle name="Normal (%)_Cadrage conso" xfId="33251" xr:uid="{BB568FFD-45B5-426C-A796-64529EAC6E75}"/>
    <cellStyle name="Normal (£m)" xfId="33252" xr:uid="{02F46D06-4A37-4B49-BCEC-41D071B3E60D}"/>
    <cellStyle name="Normal (£m) 2" xfId="33253" xr:uid="{2970E617-C44B-4CD0-A602-2DC478F45377}"/>
    <cellStyle name="Normal (£m) 2 2" xfId="33254" xr:uid="{95DAE639-2014-40E1-A847-D938B09D7A55}"/>
    <cellStyle name="Normal (£m) 2 2 2" xfId="33255" xr:uid="{8121A456-65B7-407C-B2A2-BCB1D3B90231}"/>
    <cellStyle name="Normal (£m) 2 3" xfId="33256" xr:uid="{33409366-5CCF-4488-AADB-9BB0ECA8EEDF}"/>
    <cellStyle name="Normal (£m) 3" xfId="33257" xr:uid="{73649EC1-4AE2-4796-ADEE-C68ABCC72E1B}"/>
    <cellStyle name="Normal (£m) 3 2" xfId="33258" xr:uid="{1E9F3426-FCF4-472E-8475-93888638CFAD}"/>
    <cellStyle name="Normal (£m) 4" xfId="33259" xr:uid="{C9726BFB-BC3C-48CA-BA17-B754550B048F}"/>
    <cellStyle name="Normal (£m)_Cadrage conso" xfId="33260" xr:uid="{0CBD4FA9-1B19-4A01-85E2-2DBA9136BA32}"/>
    <cellStyle name="Normal (x)" xfId="33261" xr:uid="{FE5D0177-216D-4F63-934B-7DEB3676503E}"/>
    <cellStyle name="Normal (x) 2" xfId="33262" xr:uid="{68F65BFE-3B6B-42E2-9DF8-B239BB0FCD41}"/>
    <cellStyle name="Normal (x) 2 2" xfId="33263" xr:uid="{146B45CE-A8B9-46CA-ADE8-EF55ECAA0787}"/>
    <cellStyle name="Normal (x) 2 2 2" xfId="33264" xr:uid="{95A17964-B5A3-4C96-B6AA-BD605F6F4E63}"/>
    <cellStyle name="Normal (x) 2 3" xfId="33265" xr:uid="{23C67460-5497-4CCC-98C3-FB9A33989984}"/>
    <cellStyle name="Normal (x) 3" xfId="33266" xr:uid="{0B0A4FB2-7651-4DF0-9BCE-29EFAFF539A9}"/>
    <cellStyle name="Normal (x) 3 2" xfId="33267" xr:uid="{B7DE8F5F-FB3A-49FD-8735-8F8114702F2E}"/>
    <cellStyle name="Normal (x) 4" xfId="33268" xr:uid="{57D12E41-BE10-45C8-9DBB-AAE9511D16AF}"/>
    <cellStyle name="Normal (x)_Cadrage conso" xfId="33269" xr:uid="{03476183-3943-4B7A-B5D9-804476B13102}"/>
    <cellStyle name="Normal 10" xfId="9487" xr:uid="{00000000-0005-0000-0000-0000C7250000}"/>
    <cellStyle name="Normal 10 10" xfId="9488" xr:uid="{00000000-0005-0000-0000-0000C8250000}"/>
    <cellStyle name="Normal 10 10 2" xfId="9489" xr:uid="{00000000-0005-0000-0000-0000C9250000}"/>
    <cellStyle name="Normal 10 10 2 2" xfId="9490" xr:uid="{00000000-0005-0000-0000-0000CA250000}"/>
    <cellStyle name="Normal 10 10 2 2 2" xfId="9491" xr:uid="{00000000-0005-0000-0000-0000CB250000}"/>
    <cellStyle name="Normal 10 10 2 2 3" xfId="9492" xr:uid="{00000000-0005-0000-0000-0000CC250000}"/>
    <cellStyle name="Normal 10 10 2 2 4" xfId="9493" xr:uid="{00000000-0005-0000-0000-0000CD250000}"/>
    <cellStyle name="Normal 10 10 2 3" xfId="9494" xr:uid="{00000000-0005-0000-0000-0000CE250000}"/>
    <cellStyle name="Normal 10 10 2 4" xfId="9495" xr:uid="{00000000-0005-0000-0000-0000CF250000}"/>
    <cellStyle name="Normal 10 10 2 5" xfId="9496" xr:uid="{00000000-0005-0000-0000-0000D0250000}"/>
    <cellStyle name="Normal 10 10 3" xfId="9497" xr:uid="{00000000-0005-0000-0000-0000D1250000}"/>
    <cellStyle name="Normal 10 10 3 2" xfId="9498" xr:uid="{00000000-0005-0000-0000-0000D2250000}"/>
    <cellStyle name="Normal 10 10 3 3" xfId="9499" xr:uid="{00000000-0005-0000-0000-0000D3250000}"/>
    <cellStyle name="Normal 10 10 3 4" xfId="9500" xr:uid="{00000000-0005-0000-0000-0000D4250000}"/>
    <cellStyle name="Normal 10 10 4" xfId="9501" xr:uid="{00000000-0005-0000-0000-0000D5250000}"/>
    <cellStyle name="Normal 10 10 5" xfId="9502" xr:uid="{00000000-0005-0000-0000-0000D6250000}"/>
    <cellStyle name="Normal 10 10 6" xfId="9503" xr:uid="{00000000-0005-0000-0000-0000D7250000}"/>
    <cellStyle name="Normal 10 11" xfId="9504" xr:uid="{00000000-0005-0000-0000-0000D8250000}"/>
    <cellStyle name="Normal 10 11 2" xfId="9505" xr:uid="{00000000-0005-0000-0000-0000D9250000}"/>
    <cellStyle name="Normal 10 11 2 2" xfId="9506" xr:uid="{00000000-0005-0000-0000-0000DA250000}"/>
    <cellStyle name="Normal 10 11 2 2 2" xfId="9507" xr:uid="{00000000-0005-0000-0000-0000DB250000}"/>
    <cellStyle name="Normal 10 11 2 2 3" xfId="9508" xr:uid="{00000000-0005-0000-0000-0000DC250000}"/>
    <cellStyle name="Normal 10 11 2 2 4" xfId="9509" xr:uid="{00000000-0005-0000-0000-0000DD250000}"/>
    <cellStyle name="Normal 10 11 2 3" xfId="9510" xr:uid="{00000000-0005-0000-0000-0000DE250000}"/>
    <cellStyle name="Normal 10 11 2 4" xfId="9511" xr:uid="{00000000-0005-0000-0000-0000DF250000}"/>
    <cellStyle name="Normal 10 11 2 5" xfId="9512" xr:uid="{00000000-0005-0000-0000-0000E0250000}"/>
    <cellStyle name="Normal 10 11 3" xfId="9513" xr:uid="{00000000-0005-0000-0000-0000E1250000}"/>
    <cellStyle name="Normal 10 11 3 2" xfId="9514" xr:uid="{00000000-0005-0000-0000-0000E2250000}"/>
    <cellStyle name="Normal 10 11 3 3" xfId="9515" xr:uid="{00000000-0005-0000-0000-0000E3250000}"/>
    <cellStyle name="Normal 10 11 3 4" xfId="9516" xr:uid="{00000000-0005-0000-0000-0000E4250000}"/>
    <cellStyle name="Normal 10 11 4" xfId="9517" xr:uid="{00000000-0005-0000-0000-0000E5250000}"/>
    <cellStyle name="Normal 10 11 5" xfId="9518" xr:uid="{00000000-0005-0000-0000-0000E6250000}"/>
    <cellStyle name="Normal 10 11 6" xfId="9519" xr:uid="{00000000-0005-0000-0000-0000E7250000}"/>
    <cellStyle name="Normal 10 12" xfId="9520" xr:uid="{00000000-0005-0000-0000-0000E8250000}"/>
    <cellStyle name="Normal 10 12 2" xfId="9521" xr:uid="{00000000-0005-0000-0000-0000E9250000}"/>
    <cellStyle name="Normal 10 12 3" xfId="9522" xr:uid="{00000000-0005-0000-0000-0000EA250000}"/>
    <cellStyle name="Normal 10 12 4" xfId="9523" xr:uid="{00000000-0005-0000-0000-0000EB250000}"/>
    <cellStyle name="Normal 10 13" xfId="33270" xr:uid="{422AD339-975D-4D94-B1E1-EDAEBB05620F}"/>
    <cellStyle name="Normal 10 2" xfId="9524" xr:uid="{00000000-0005-0000-0000-0000EC250000}"/>
    <cellStyle name="Normal 10 2 2" xfId="9525" xr:uid="{00000000-0005-0000-0000-0000ED250000}"/>
    <cellStyle name="Normal 10 2 2 2" xfId="33272" xr:uid="{31B364BF-1703-4763-8982-11F5852107D2}"/>
    <cellStyle name="Normal 10 2 3" xfId="9526" xr:uid="{00000000-0005-0000-0000-0000EE250000}"/>
    <cellStyle name="Normal 10 2 3 2" xfId="9527" xr:uid="{00000000-0005-0000-0000-0000EF250000}"/>
    <cellStyle name="Normal 10 2 3 2 2" xfId="9528" xr:uid="{00000000-0005-0000-0000-0000F0250000}"/>
    <cellStyle name="Normal 10 2 3 2 2 2" xfId="9529" xr:uid="{00000000-0005-0000-0000-0000F1250000}"/>
    <cellStyle name="Normal 10 2 3 2 2 3" xfId="9530" xr:uid="{00000000-0005-0000-0000-0000F2250000}"/>
    <cellStyle name="Normal 10 2 3 2 2 4" xfId="9531" xr:uid="{00000000-0005-0000-0000-0000F3250000}"/>
    <cellStyle name="Normal 10 2 3 2 3" xfId="9532" xr:uid="{00000000-0005-0000-0000-0000F4250000}"/>
    <cellStyle name="Normal 10 2 3 2 4" xfId="9533" xr:uid="{00000000-0005-0000-0000-0000F5250000}"/>
    <cellStyle name="Normal 10 2 3 2 5" xfId="9534" xr:uid="{00000000-0005-0000-0000-0000F6250000}"/>
    <cellStyle name="Normal 10 2 3 3" xfId="9535" xr:uid="{00000000-0005-0000-0000-0000F7250000}"/>
    <cellStyle name="Normal 10 2 3 3 2" xfId="9536" xr:uid="{00000000-0005-0000-0000-0000F8250000}"/>
    <cellStyle name="Normal 10 2 3 3 3" xfId="9537" xr:uid="{00000000-0005-0000-0000-0000F9250000}"/>
    <cellStyle name="Normal 10 2 3 3 4" xfId="9538" xr:uid="{00000000-0005-0000-0000-0000FA250000}"/>
    <cellStyle name="Normal 10 2 3 4" xfId="9539" xr:uid="{00000000-0005-0000-0000-0000FB250000}"/>
    <cellStyle name="Normal 10 2 3 5" xfId="9540" xr:uid="{00000000-0005-0000-0000-0000FC250000}"/>
    <cellStyle name="Normal 10 2 3 6" xfId="9541" xr:uid="{00000000-0005-0000-0000-0000FD250000}"/>
    <cellStyle name="Normal 10 2 4" xfId="33271" xr:uid="{F5B683E0-52D7-4AE4-BCF6-62FA759FDA06}"/>
    <cellStyle name="Normal 10 2_Annexe 6 IAS" xfId="33273" xr:uid="{69E9D045-A600-4E17-988E-BF56E20BC9DD}"/>
    <cellStyle name="Normal 10 23" xfId="33274" xr:uid="{454CB8A4-71AD-4ED1-86CE-5D6E8F858F28}"/>
    <cellStyle name="Normal 10 3" xfId="9542" xr:uid="{00000000-0005-0000-0000-0000FE250000}"/>
    <cellStyle name="Normal 10 3 2" xfId="9543" xr:uid="{00000000-0005-0000-0000-0000FF250000}"/>
    <cellStyle name="Normal 10 3 3" xfId="9544" xr:uid="{00000000-0005-0000-0000-000000260000}"/>
    <cellStyle name="Normal 10 3 3 2" xfId="9545" xr:uid="{00000000-0005-0000-0000-000001260000}"/>
    <cellStyle name="Normal 10 3 3 2 2" xfId="9546" xr:uid="{00000000-0005-0000-0000-000002260000}"/>
    <cellStyle name="Normal 10 3 3 2 2 2" xfId="9547" xr:uid="{00000000-0005-0000-0000-000003260000}"/>
    <cellStyle name="Normal 10 3 3 2 2 3" xfId="9548" xr:uid="{00000000-0005-0000-0000-000004260000}"/>
    <cellStyle name="Normal 10 3 3 2 2 4" xfId="9549" xr:uid="{00000000-0005-0000-0000-000005260000}"/>
    <cellStyle name="Normal 10 3 3 2 3" xfId="9550" xr:uid="{00000000-0005-0000-0000-000006260000}"/>
    <cellStyle name="Normal 10 3 3 2 4" xfId="9551" xr:uid="{00000000-0005-0000-0000-000007260000}"/>
    <cellStyle name="Normal 10 3 3 2 5" xfId="9552" xr:uid="{00000000-0005-0000-0000-000008260000}"/>
    <cellStyle name="Normal 10 3 3 3" xfId="9553" xr:uid="{00000000-0005-0000-0000-000009260000}"/>
    <cellStyle name="Normal 10 3 3 3 2" xfId="9554" xr:uid="{00000000-0005-0000-0000-00000A260000}"/>
    <cellStyle name="Normal 10 3 3 3 3" xfId="9555" xr:uid="{00000000-0005-0000-0000-00000B260000}"/>
    <cellStyle name="Normal 10 3 3 3 4" xfId="9556" xr:uid="{00000000-0005-0000-0000-00000C260000}"/>
    <cellStyle name="Normal 10 3 3 4" xfId="9557" xr:uid="{00000000-0005-0000-0000-00000D260000}"/>
    <cellStyle name="Normal 10 3 3 5" xfId="9558" xr:uid="{00000000-0005-0000-0000-00000E260000}"/>
    <cellStyle name="Normal 10 3 3 6" xfId="9559" xr:uid="{00000000-0005-0000-0000-00000F260000}"/>
    <cellStyle name="Normal 10 3 4" xfId="33275" xr:uid="{835C3DB5-A3A3-4F6C-8272-D247F50734E1}"/>
    <cellStyle name="Normal 10 4" xfId="9560" xr:uid="{00000000-0005-0000-0000-000010260000}"/>
    <cellStyle name="Normal 10 4 2" xfId="9561" xr:uid="{00000000-0005-0000-0000-000011260000}"/>
    <cellStyle name="Normal 10 4 2 2" xfId="9562" xr:uid="{00000000-0005-0000-0000-000012260000}"/>
    <cellStyle name="Normal 10 4 2 2 2" xfId="9563" xr:uid="{00000000-0005-0000-0000-000013260000}"/>
    <cellStyle name="Normal 10 4 2 2 3" xfId="9564" xr:uid="{00000000-0005-0000-0000-000014260000}"/>
    <cellStyle name="Normal 10 4 2 2 4" xfId="9565" xr:uid="{00000000-0005-0000-0000-000015260000}"/>
    <cellStyle name="Normal 10 4 2 3" xfId="9566" xr:uid="{00000000-0005-0000-0000-000016260000}"/>
    <cellStyle name="Normal 10 4 2 4" xfId="9567" xr:uid="{00000000-0005-0000-0000-000017260000}"/>
    <cellStyle name="Normal 10 4 2 5" xfId="9568" xr:uid="{00000000-0005-0000-0000-000018260000}"/>
    <cellStyle name="Normal 10 4 3" xfId="9569" xr:uid="{00000000-0005-0000-0000-000019260000}"/>
    <cellStyle name="Normal 10 4 4" xfId="9570" xr:uid="{00000000-0005-0000-0000-00001A260000}"/>
    <cellStyle name="Normal 10 4 4 2" xfId="9571" xr:uid="{00000000-0005-0000-0000-00001B260000}"/>
    <cellStyle name="Normal 10 4 4 3" xfId="9572" xr:uid="{00000000-0005-0000-0000-00001C260000}"/>
    <cellStyle name="Normal 10 4 4 4" xfId="9573" xr:uid="{00000000-0005-0000-0000-00001D260000}"/>
    <cellStyle name="Normal 10 4 5" xfId="9574" xr:uid="{00000000-0005-0000-0000-00001E260000}"/>
    <cellStyle name="Normal 10 4 6" xfId="9575" xr:uid="{00000000-0005-0000-0000-00001F260000}"/>
    <cellStyle name="Normal 10 4 7" xfId="9576" xr:uid="{00000000-0005-0000-0000-000020260000}"/>
    <cellStyle name="Normal 10 4 8" xfId="33276" xr:uid="{A1AA1F33-3EBC-41A1-8B24-EA789BAAA40E}"/>
    <cellStyle name="Normal 10 5" xfId="9577" xr:uid="{00000000-0005-0000-0000-000021260000}"/>
    <cellStyle name="Normal 10 5 2" xfId="9578" xr:uid="{00000000-0005-0000-0000-000022260000}"/>
    <cellStyle name="Normal 10 5 2 2" xfId="9579" xr:uid="{00000000-0005-0000-0000-000023260000}"/>
    <cellStyle name="Normal 10 5 2 2 2" xfId="9580" xr:uid="{00000000-0005-0000-0000-000024260000}"/>
    <cellStyle name="Normal 10 5 2 2 3" xfId="9581" xr:uid="{00000000-0005-0000-0000-000025260000}"/>
    <cellStyle name="Normal 10 5 2 2 4" xfId="9582" xr:uid="{00000000-0005-0000-0000-000026260000}"/>
    <cellStyle name="Normal 10 5 2 3" xfId="9583" xr:uid="{00000000-0005-0000-0000-000027260000}"/>
    <cellStyle name="Normal 10 5 2 4" xfId="9584" xr:uid="{00000000-0005-0000-0000-000028260000}"/>
    <cellStyle name="Normal 10 5 2 5" xfId="9585" xr:uid="{00000000-0005-0000-0000-000029260000}"/>
    <cellStyle name="Normal 10 5 3" xfId="9586" xr:uid="{00000000-0005-0000-0000-00002A260000}"/>
    <cellStyle name="Normal 10 5 3 2" xfId="9587" xr:uid="{00000000-0005-0000-0000-00002B260000}"/>
    <cellStyle name="Normal 10 5 3 3" xfId="9588" xr:uid="{00000000-0005-0000-0000-00002C260000}"/>
    <cellStyle name="Normal 10 5 3 4" xfId="9589" xr:uid="{00000000-0005-0000-0000-00002D260000}"/>
    <cellStyle name="Normal 10 5 4" xfId="9590" xr:uid="{00000000-0005-0000-0000-00002E260000}"/>
    <cellStyle name="Normal 10 5 5" xfId="9591" xr:uid="{00000000-0005-0000-0000-00002F260000}"/>
    <cellStyle name="Normal 10 5 6" xfId="9592" xr:uid="{00000000-0005-0000-0000-000030260000}"/>
    <cellStyle name="Normal 10 5 7" xfId="33277" xr:uid="{ADED8D80-936C-4DED-9EA6-E57AEB81E92F}"/>
    <cellStyle name="Normal 10 6" xfId="9593" xr:uid="{00000000-0005-0000-0000-000031260000}"/>
    <cellStyle name="Normal 10 6 2" xfId="9594" xr:uid="{00000000-0005-0000-0000-000032260000}"/>
    <cellStyle name="Normal 10 6 2 2" xfId="9595" xr:uid="{00000000-0005-0000-0000-000033260000}"/>
    <cellStyle name="Normal 10 6 2 2 2" xfId="9596" xr:uid="{00000000-0005-0000-0000-000034260000}"/>
    <cellStyle name="Normal 10 6 2 2 3" xfId="9597" xr:uid="{00000000-0005-0000-0000-000035260000}"/>
    <cellStyle name="Normal 10 6 2 2 4" xfId="9598" xr:uid="{00000000-0005-0000-0000-000036260000}"/>
    <cellStyle name="Normal 10 6 2 3" xfId="9599" xr:uid="{00000000-0005-0000-0000-000037260000}"/>
    <cellStyle name="Normal 10 6 2 4" xfId="9600" xr:uid="{00000000-0005-0000-0000-000038260000}"/>
    <cellStyle name="Normal 10 6 2 5" xfId="9601" xr:uid="{00000000-0005-0000-0000-000039260000}"/>
    <cellStyle name="Normal 10 6 3" xfId="9602" xr:uid="{00000000-0005-0000-0000-00003A260000}"/>
    <cellStyle name="Normal 10 6 3 2" xfId="9603" xr:uid="{00000000-0005-0000-0000-00003B260000}"/>
    <cellStyle name="Normal 10 6 3 3" xfId="9604" xr:uid="{00000000-0005-0000-0000-00003C260000}"/>
    <cellStyle name="Normal 10 6 3 4" xfId="9605" xr:uid="{00000000-0005-0000-0000-00003D260000}"/>
    <cellStyle name="Normal 10 6 4" xfId="9606" xr:uid="{00000000-0005-0000-0000-00003E260000}"/>
    <cellStyle name="Normal 10 6 5" xfId="9607" xr:uid="{00000000-0005-0000-0000-00003F260000}"/>
    <cellStyle name="Normal 10 6 6" xfId="9608" xr:uid="{00000000-0005-0000-0000-000040260000}"/>
    <cellStyle name="Normal 10 7" xfId="9609" xr:uid="{00000000-0005-0000-0000-000041260000}"/>
    <cellStyle name="Normal 10 7 2" xfId="9610" xr:uid="{00000000-0005-0000-0000-000042260000}"/>
    <cellStyle name="Normal 10 7 2 2" xfId="9611" xr:uid="{00000000-0005-0000-0000-000043260000}"/>
    <cellStyle name="Normal 10 7 2 2 2" xfId="9612" xr:uid="{00000000-0005-0000-0000-000044260000}"/>
    <cellStyle name="Normal 10 7 2 2 3" xfId="9613" xr:uid="{00000000-0005-0000-0000-000045260000}"/>
    <cellStyle name="Normal 10 7 2 2 4" xfId="9614" xr:uid="{00000000-0005-0000-0000-000046260000}"/>
    <cellStyle name="Normal 10 7 2 3" xfId="9615" xr:uid="{00000000-0005-0000-0000-000047260000}"/>
    <cellStyle name="Normal 10 7 2 4" xfId="9616" xr:uid="{00000000-0005-0000-0000-000048260000}"/>
    <cellStyle name="Normal 10 7 2 5" xfId="9617" xr:uid="{00000000-0005-0000-0000-000049260000}"/>
    <cellStyle name="Normal 10 7 3" xfId="9618" xr:uid="{00000000-0005-0000-0000-00004A260000}"/>
    <cellStyle name="Normal 10 7 3 2" xfId="9619" xr:uid="{00000000-0005-0000-0000-00004B260000}"/>
    <cellStyle name="Normal 10 7 3 3" xfId="9620" xr:uid="{00000000-0005-0000-0000-00004C260000}"/>
    <cellStyle name="Normal 10 7 3 4" xfId="9621" xr:uid="{00000000-0005-0000-0000-00004D260000}"/>
    <cellStyle name="Normal 10 7 4" xfId="9622" xr:uid="{00000000-0005-0000-0000-00004E260000}"/>
    <cellStyle name="Normal 10 7 5" xfId="9623" xr:uid="{00000000-0005-0000-0000-00004F260000}"/>
    <cellStyle name="Normal 10 7 6" xfId="9624" xr:uid="{00000000-0005-0000-0000-000050260000}"/>
    <cellStyle name="Normal 10 8" xfId="9625" xr:uid="{00000000-0005-0000-0000-000051260000}"/>
    <cellStyle name="Normal 10 8 2" xfId="9626" xr:uid="{00000000-0005-0000-0000-000052260000}"/>
    <cellStyle name="Normal 10 8 2 2" xfId="9627" xr:uid="{00000000-0005-0000-0000-000053260000}"/>
    <cellStyle name="Normal 10 8 2 2 2" xfId="9628" xr:uid="{00000000-0005-0000-0000-000054260000}"/>
    <cellStyle name="Normal 10 8 2 2 3" xfId="9629" xr:uid="{00000000-0005-0000-0000-000055260000}"/>
    <cellStyle name="Normal 10 8 2 2 4" xfId="9630" xr:uid="{00000000-0005-0000-0000-000056260000}"/>
    <cellStyle name="Normal 10 8 2 3" xfId="9631" xr:uid="{00000000-0005-0000-0000-000057260000}"/>
    <cellStyle name="Normal 10 8 2 4" xfId="9632" xr:uid="{00000000-0005-0000-0000-000058260000}"/>
    <cellStyle name="Normal 10 8 2 5" xfId="9633" xr:uid="{00000000-0005-0000-0000-000059260000}"/>
    <cellStyle name="Normal 10 8 3" xfId="9634" xr:uid="{00000000-0005-0000-0000-00005A260000}"/>
    <cellStyle name="Normal 10 8 3 2" xfId="9635" xr:uid="{00000000-0005-0000-0000-00005B260000}"/>
    <cellStyle name="Normal 10 8 3 3" xfId="9636" xr:uid="{00000000-0005-0000-0000-00005C260000}"/>
    <cellStyle name="Normal 10 8 3 4" xfId="9637" xr:uid="{00000000-0005-0000-0000-00005D260000}"/>
    <cellStyle name="Normal 10 8 4" xfId="9638" xr:uid="{00000000-0005-0000-0000-00005E260000}"/>
    <cellStyle name="Normal 10 8 5" xfId="9639" xr:uid="{00000000-0005-0000-0000-00005F260000}"/>
    <cellStyle name="Normal 10 8 6" xfId="9640" xr:uid="{00000000-0005-0000-0000-000060260000}"/>
    <cellStyle name="Normal 10 9" xfId="9641" xr:uid="{00000000-0005-0000-0000-000061260000}"/>
    <cellStyle name="Normal 10 9 2" xfId="9642" xr:uid="{00000000-0005-0000-0000-000062260000}"/>
    <cellStyle name="Normal 10 9 2 2" xfId="9643" xr:uid="{00000000-0005-0000-0000-000063260000}"/>
    <cellStyle name="Normal 10 9 2 2 2" xfId="9644" xr:uid="{00000000-0005-0000-0000-000064260000}"/>
    <cellStyle name="Normal 10 9 2 2 3" xfId="9645" xr:uid="{00000000-0005-0000-0000-000065260000}"/>
    <cellStyle name="Normal 10 9 2 2 4" xfId="9646" xr:uid="{00000000-0005-0000-0000-000066260000}"/>
    <cellStyle name="Normal 10 9 2 3" xfId="9647" xr:uid="{00000000-0005-0000-0000-000067260000}"/>
    <cellStyle name="Normal 10 9 2 4" xfId="9648" xr:uid="{00000000-0005-0000-0000-000068260000}"/>
    <cellStyle name="Normal 10 9 2 5" xfId="9649" xr:uid="{00000000-0005-0000-0000-000069260000}"/>
    <cellStyle name="Normal 10 9 3" xfId="9650" xr:uid="{00000000-0005-0000-0000-00006A260000}"/>
    <cellStyle name="Normal 10 9 3 2" xfId="9651" xr:uid="{00000000-0005-0000-0000-00006B260000}"/>
    <cellStyle name="Normal 10 9 3 3" xfId="9652" xr:uid="{00000000-0005-0000-0000-00006C260000}"/>
    <cellStyle name="Normal 10 9 3 4" xfId="9653" xr:uid="{00000000-0005-0000-0000-00006D260000}"/>
    <cellStyle name="Normal 10 9 4" xfId="9654" xr:uid="{00000000-0005-0000-0000-00006E260000}"/>
    <cellStyle name="Normal 10 9 5" xfId="9655" xr:uid="{00000000-0005-0000-0000-00006F260000}"/>
    <cellStyle name="Normal 10 9 6" xfId="9656" xr:uid="{00000000-0005-0000-0000-000070260000}"/>
    <cellStyle name="Normal 10_Annexe 6 IAS" xfId="33278" xr:uid="{506B0F90-81AF-4F82-A60D-01AB90460144}"/>
    <cellStyle name="Normal 100" xfId="9657" xr:uid="{00000000-0005-0000-0000-000071260000}"/>
    <cellStyle name="Normal 100 2" xfId="9658" xr:uid="{00000000-0005-0000-0000-000072260000}"/>
    <cellStyle name="Normal 100 3" xfId="9659" xr:uid="{00000000-0005-0000-0000-000073260000}"/>
    <cellStyle name="Normal 100 4" xfId="9660" xr:uid="{00000000-0005-0000-0000-000074260000}"/>
    <cellStyle name="Normal 101" xfId="9661" xr:uid="{00000000-0005-0000-0000-000075260000}"/>
    <cellStyle name="Normal 101 2" xfId="9662" xr:uid="{00000000-0005-0000-0000-000076260000}"/>
    <cellStyle name="Normal 101 3" xfId="9663" xr:uid="{00000000-0005-0000-0000-000077260000}"/>
    <cellStyle name="Normal 101 4" xfId="9664" xr:uid="{00000000-0005-0000-0000-000078260000}"/>
    <cellStyle name="Normal 102" xfId="9665" xr:uid="{00000000-0005-0000-0000-000079260000}"/>
    <cellStyle name="Normal 102 2" xfId="9666" xr:uid="{00000000-0005-0000-0000-00007A260000}"/>
    <cellStyle name="Normal 102 3" xfId="9667" xr:uid="{00000000-0005-0000-0000-00007B260000}"/>
    <cellStyle name="Normal 102 4" xfId="9668" xr:uid="{00000000-0005-0000-0000-00007C260000}"/>
    <cellStyle name="Normal 103" xfId="9669" xr:uid="{00000000-0005-0000-0000-00007D260000}"/>
    <cellStyle name="Normal 103 2" xfId="9670" xr:uid="{00000000-0005-0000-0000-00007E260000}"/>
    <cellStyle name="Normal 103 2 2" xfId="9671" xr:uid="{00000000-0005-0000-0000-00007F260000}"/>
    <cellStyle name="Normal 103 2 2 2" xfId="9672" xr:uid="{00000000-0005-0000-0000-000080260000}"/>
    <cellStyle name="Normal 103 2 2 3" xfId="9673" xr:uid="{00000000-0005-0000-0000-000081260000}"/>
    <cellStyle name="Normal 103 2 2 4" xfId="9674" xr:uid="{00000000-0005-0000-0000-000082260000}"/>
    <cellStyle name="Normal 103 2 3" xfId="9675" xr:uid="{00000000-0005-0000-0000-000083260000}"/>
    <cellStyle name="Normal 103 2 4" xfId="9676" xr:uid="{00000000-0005-0000-0000-000084260000}"/>
    <cellStyle name="Normal 103 2 5" xfId="9677" xr:uid="{00000000-0005-0000-0000-000085260000}"/>
    <cellStyle name="Normal 103 3" xfId="9678" xr:uid="{00000000-0005-0000-0000-000086260000}"/>
    <cellStyle name="Normal 103 3 2" xfId="9679" xr:uid="{00000000-0005-0000-0000-000087260000}"/>
    <cellStyle name="Normal 103 3 3" xfId="9680" xr:uid="{00000000-0005-0000-0000-000088260000}"/>
    <cellStyle name="Normal 103 3 4" xfId="9681" xr:uid="{00000000-0005-0000-0000-000089260000}"/>
    <cellStyle name="Normal 103 4" xfId="9682" xr:uid="{00000000-0005-0000-0000-00008A260000}"/>
    <cellStyle name="Normal 103 4 2" xfId="9683" xr:uid="{00000000-0005-0000-0000-00008B260000}"/>
    <cellStyle name="Normal 103 4 3" xfId="9684" xr:uid="{00000000-0005-0000-0000-00008C260000}"/>
    <cellStyle name="Normal 103 4 4" xfId="9685" xr:uid="{00000000-0005-0000-0000-00008D260000}"/>
    <cellStyle name="Normal 103 5" xfId="9686" xr:uid="{00000000-0005-0000-0000-00008E260000}"/>
    <cellStyle name="Normal 103 6" xfId="9687" xr:uid="{00000000-0005-0000-0000-00008F260000}"/>
    <cellStyle name="Normal 103 7" xfId="9688" xr:uid="{00000000-0005-0000-0000-000090260000}"/>
    <cellStyle name="Normal 104" xfId="9689" xr:uid="{00000000-0005-0000-0000-000091260000}"/>
    <cellStyle name="Normal 104 2" xfId="9690" xr:uid="{00000000-0005-0000-0000-000092260000}"/>
    <cellStyle name="Normal 104 3" xfId="9691" xr:uid="{00000000-0005-0000-0000-000093260000}"/>
    <cellStyle name="Normal 104 4" xfId="9692" xr:uid="{00000000-0005-0000-0000-000094260000}"/>
    <cellStyle name="Normal 105" xfId="9693" xr:uid="{00000000-0005-0000-0000-000095260000}"/>
    <cellStyle name="Normal 105 2" xfId="9694" xr:uid="{00000000-0005-0000-0000-000096260000}"/>
    <cellStyle name="Normal 105 2 2" xfId="9695" xr:uid="{00000000-0005-0000-0000-000097260000}"/>
    <cellStyle name="Normal 105 2 2 2" xfId="9696" xr:uid="{00000000-0005-0000-0000-000098260000}"/>
    <cellStyle name="Normal 105 2 2 3" xfId="9697" xr:uid="{00000000-0005-0000-0000-000099260000}"/>
    <cellStyle name="Normal 105 2 2 4" xfId="9698" xr:uid="{00000000-0005-0000-0000-00009A260000}"/>
    <cellStyle name="Normal 105 2 3" xfId="9699" xr:uid="{00000000-0005-0000-0000-00009B260000}"/>
    <cellStyle name="Normal 105 2 4" xfId="9700" xr:uid="{00000000-0005-0000-0000-00009C260000}"/>
    <cellStyle name="Normal 105 2 5" xfId="9701" xr:uid="{00000000-0005-0000-0000-00009D260000}"/>
    <cellStyle name="Normal 105 3" xfId="9702" xr:uid="{00000000-0005-0000-0000-00009E260000}"/>
    <cellStyle name="Normal 105 3 2" xfId="9703" xr:uid="{00000000-0005-0000-0000-00009F260000}"/>
    <cellStyle name="Normal 105 3 3" xfId="9704" xr:uid="{00000000-0005-0000-0000-0000A0260000}"/>
    <cellStyle name="Normal 105 3 4" xfId="9705" xr:uid="{00000000-0005-0000-0000-0000A1260000}"/>
    <cellStyle name="Normal 105 4" xfId="9706" xr:uid="{00000000-0005-0000-0000-0000A2260000}"/>
    <cellStyle name="Normal 105 4 2" xfId="9707" xr:uid="{00000000-0005-0000-0000-0000A3260000}"/>
    <cellStyle name="Normal 105 4 3" xfId="9708" xr:uid="{00000000-0005-0000-0000-0000A4260000}"/>
    <cellStyle name="Normal 105 4 4" xfId="9709" xr:uid="{00000000-0005-0000-0000-0000A5260000}"/>
    <cellStyle name="Normal 105 5" xfId="9710" xr:uid="{00000000-0005-0000-0000-0000A6260000}"/>
    <cellStyle name="Normal 105 6" xfId="9711" xr:uid="{00000000-0005-0000-0000-0000A7260000}"/>
    <cellStyle name="Normal 105 7" xfId="9712" xr:uid="{00000000-0005-0000-0000-0000A8260000}"/>
    <cellStyle name="Normal 106" xfId="9713" xr:uid="{00000000-0005-0000-0000-0000A9260000}"/>
    <cellStyle name="Normal 106 2" xfId="9714" xr:uid="{00000000-0005-0000-0000-0000AA260000}"/>
    <cellStyle name="Normal 106 3" xfId="9715" xr:uid="{00000000-0005-0000-0000-0000AB260000}"/>
    <cellStyle name="Normal 106 4" xfId="9716" xr:uid="{00000000-0005-0000-0000-0000AC260000}"/>
    <cellStyle name="Normal 107" xfId="9717" xr:uid="{00000000-0005-0000-0000-0000AD260000}"/>
    <cellStyle name="Normal 107 2" xfId="9718" xr:uid="{00000000-0005-0000-0000-0000AE260000}"/>
    <cellStyle name="Normal 107 3" xfId="9719" xr:uid="{00000000-0005-0000-0000-0000AF260000}"/>
    <cellStyle name="Normal 107 4" xfId="9720" xr:uid="{00000000-0005-0000-0000-0000B0260000}"/>
    <cellStyle name="Normal 108" xfId="9721" xr:uid="{00000000-0005-0000-0000-0000B1260000}"/>
    <cellStyle name="Normal 108 2" xfId="9722" xr:uid="{00000000-0005-0000-0000-0000B2260000}"/>
    <cellStyle name="Normal 108 3" xfId="9723" xr:uid="{00000000-0005-0000-0000-0000B3260000}"/>
    <cellStyle name="Normal 108 4" xfId="9724" xr:uid="{00000000-0005-0000-0000-0000B4260000}"/>
    <cellStyle name="Normal 109" xfId="9725" xr:uid="{00000000-0005-0000-0000-0000B5260000}"/>
    <cellStyle name="Normal 109 2" xfId="9726" xr:uid="{00000000-0005-0000-0000-0000B6260000}"/>
    <cellStyle name="Normal 109 3" xfId="9727" xr:uid="{00000000-0005-0000-0000-0000B7260000}"/>
    <cellStyle name="Normal 109 4" xfId="9728" xr:uid="{00000000-0005-0000-0000-0000B8260000}"/>
    <cellStyle name="Normal 11" xfId="9729" xr:uid="{00000000-0005-0000-0000-0000B9260000}"/>
    <cellStyle name="Normal 11 10" xfId="9730" xr:uid="{00000000-0005-0000-0000-0000BA260000}"/>
    <cellStyle name="Normal 11 10 2" xfId="9731" xr:uid="{00000000-0005-0000-0000-0000BB260000}"/>
    <cellStyle name="Normal 11 10 2 2" xfId="9732" xr:uid="{00000000-0005-0000-0000-0000BC260000}"/>
    <cellStyle name="Normal 11 10 2 2 2" xfId="9733" xr:uid="{00000000-0005-0000-0000-0000BD260000}"/>
    <cellStyle name="Normal 11 10 2 2 3" xfId="9734" xr:uid="{00000000-0005-0000-0000-0000BE260000}"/>
    <cellStyle name="Normal 11 10 2 2 4" xfId="9735" xr:uid="{00000000-0005-0000-0000-0000BF260000}"/>
    <cellStyle name="Normal 11 10 2 3" xfId="9736" xr:uid="{00000000-0005-0000-0000-0000C0260000}"/>
    <cellStyle name="Normal 11 10 2 4" xfId="9737" xr:uid="{00000000-0005-0000-0000-0000C1260000}"/>
    <cellStyle name="Normal 11 10 2 5" xfId="9738" xr:uid="{00000000-0005-0000-0000-0000C2260000}"/>
    <cellStyle name="Normal 11 10 3" xfId="9739" xr:uid="{00000000-0005-0000-0000-0000C3260000}"/>
    <cellStyle name="Normal 11 10 3 2" xfId="9740" xr:uid="{00000000-0005-0000-0000-0000C4260000}"/>
    <cellStyle name="Normal 11 10 3 3" xfId="9741" xr:uid="{00000000-0005-0000-0000-0000C5260000}"/>
    <cellStyle name="Normal 11 10 3 4" xfId="9742" xr:uid="{00000000-0005-0000-0000-0000C6260000}"/>
    <cellStyle name="Normal 11 10 4" xfId="9743" xr:uid="{00000000-0005-0000-0000-0000C7260000}"/>
    <cellStyle name="Normal 11 10 5" xfId="9744" xr:uid="{00000000-0005-0000-0000-0000C8260000}"/>
    <cellStyle name="Normal 11 10 6" xfId="9745" xr:uid="{00000000-0005-0000-0000-0000C9260000}"/>
    <cellStyle name="Normal 11 11" xfId="9746" xr:uid="{00000000-0005-0000-0000-0000CA260000}"/>
    <cellStyle name="Normal 11 11 2" xfId="9747" xr:uid="{00000000-0005-0000-0000-0000CB260000}"/>
    <cellStyle name="Normal 11 11 3" xfId="9748" xr:uid="{00000000-0005-0000-0000-0000CC260000}"/>
    <cellStyle name="Normal 11 11 4" xfId="9749" xr:uid="{00000000-0005-0000-0000-0000CD260000}"/>
    <cellStyle name="Normal 11 12" xfId="33279" xr:uid="{B3942787-1DE2-4C57-A2E6-81786ED5D272}"/>
    <cellStyle name="Normal 11 2" xfId="9750" xr:uid="{00000000-0005-0000-0000-0000CE260000}"/>
    <cellStyle name="Normal 11 2 2" xfId="9751" xr:uid="{00000000-0005-0000-0000-0000CF260000}"/>
    <cellStyle name="Normal 11 2 2 2" xfId="9752" xr:uid="{00000000-0005-0000-0000-0000D0260000}"/>
    <cellStyle name="Normal 11 2 2 2 2" xfId="9753" xr:uid="{00000000-0005-0000-0000-0000D1260000}"/>
    <cellStyle name="Normal 11 2 2 2 2 2" xfId="9754" xr:uid="{00000000-0005-0000-0000-0000D2260000}"/>
    <cellStyle name="Normal 11 2 2 2 2 2 2" xfId="9755" xr:uid="{00000000-0005-0000-0000-0000D3260000}"/>
    <cellStyle name="Normal 11 2 2 2 2 2 3" xfId="9756" xr:uid="{00000000-0005-0000-0000-0000D4260000}"/>
    <cellStyle name="Normal 11 2 2 2 2 2 4" xfId="9757" xr:uid="{00000000-0005-0000-0000-0000D5260000}"/>
    <cellStyle name="Normal 11 2 2 2 2 3" xfId="9758" xr:uid="{00000000-0005-0000-0000-0000D6260000}"/>
    <cellStyle name="Normal 11 2 2 2 2 4" xfId="9759" xr:uid="{00000000-0005-0000-0000-0000D7260000}"/>
    <cellStyle name="Normal 11 2 2 2 2 5" xfId="9760" xr:uid="{00000000-0005-0000-0000-0000D8260000}"/>
    <cellStyle name="Normal 11 2 2 2 3" xfId="9761" xr:uid="{00000000-0005-0000-0000-0000D9260000}"/>
    <cellStyle name="Normal 11 2 2 2 3 2" xfId="9762" xr:uid="{00000000-0005-0000-0000-0000DA260000}"/>
    <cellStyle name="Normal 11 2 2 2 3 3" xfId="9763" xr:uid="{00000000-0005-0000-0000-0000DB260000}"/>
    <cellStyle name="Normal 11 2 2 2 3 4" xfId="9764" xr:uid="{00000000-0005-0000-0000-0000DC260000}"/>
    <cellStyle name="Normal 11 2 2 2 4" xfId="9765" xr:uid="{00000000-0005-0000-0000-0000DD260000}"/>
    <cellStyle name="Normal 11 2 2 2 5" xfId="9766" xr:uid="{00000000-0005-0000-0000-0000DE260000}"/>
    <cellStyle name="Normal 11 2 2 2 6" xfId="9767" xr:uid="{00000000-0005-0000-0000-0000DF260000}"/>
    <cellStyle name="Normal 11 2 2 3" xfId="9768" xr:uid="{00000000-0005-0000-0000-0000E0260000}"/>
    <cellStyle name="Normal 11 2 2 3 2" xfId="9769" xr:uid="{00000000-0005-0000-0000-0000E1260000}"/>
    <cellStyle name="Normal 11 2 2 3 2 2" xfId="9770" xr:uid="{00000000-0005-0000-0000-0000E2260000}"/>
    <cellStyle name="Normal 11 2 2 3 2 3" xfId="9771" xr:uid="{00000000-0005-0000-0000-0000E3260000}"/>
    <cellStyle name="Normal 11 2 2 3 2 4" xfId="9772" xr:uid="{00000000-0005-0000-0000-0000E4260000}"/>
    <cellStyle name="Normal 11 2 2 3 3" xfId="9773" xr:uid="{00000000-0005-0000-0000-0000E5260000}"/>
    <cellStyle name="Normal 11 2 2 3 4" xfId="9774" xr:uid="{00000000-0005-0000-0000-0000E6260000}"/>
    <cellStyle name="Normal 11 2 2 3 5" xfId="9775" xr:uid="{00000000-0005-0000-0000-0000E7260000}"/>
    <cellStyle name="Normal 11 2 2 4" xfId="9776" xr:uid="{00000000-0005-0000-0000-0000E8260000}"/>
    <cellStyle name="Normal 11 2 2 5" xfId="9777" xr:uid="{00000000-0005-0000-0000-0000E9260000}"/>
    <cellStyle name="Normal 11 2 2 5 2" xfId="9778" xr:uid="{00000000-0005-0000-0000-0000EA260000}"/>
    <cellStyle name="Normal 11 2 2 5 3" xfId="9779" xr:uid="{00000000-0005-0000-0000-0000EB260000}"/>
    <cellStyle name="Normal 11 2 2 5 4" xfId="9780" xr:uid="{00000000-0005-0000-0000-0000EC260000}"/>
    <cellStyle name="Normal 11 2 2 6" xfId="9781" xr:uid="{00000000-0005-0000-0000-0000ED260000}"/>
    <cellStyle name="Normal 11 2 2 7" xfId="9782" xr:uid="{00000000-0005-0000-0000-0000EE260000}"/>
    <cellStyle name="Normal 11 2 2 8" xfId="9783" xr:uid="{00000000-0005-0000-0000-0000EF260000}"/>
    <cellStyle name="Normal 11 2 2 9" xfId="33281" xr:uid="{2FA337F5-2B6C-4C36-9581-C3AF321A1266}"/>
    <cellStyle name="Normal 11 2 3" xfId="9784" xr:uid="{00000000-0005-0000-0000-0000F0260000}"/>
    <cellStyle name="Normal 11 2 4" xfId="9785" xr:uid="{00000000-0005-0000-0000-0000F1260000}"/>
    <cellStyle name="Normal 11 2 4 2" xfId="9786" xr:uid="{00000000-0005-0000-0000-0000F2260000}"/>
    <cellStyle name="Normal 11 2 4 2 2" xfId="9787" xr:uid="{00000000-0005-0000-0000-0000F3260000}"/>
    <cellStyle name="Normal 11 2 4 2 2 2" xfId="9788" xr:uid="{00000000-0005-0000-0000-0000F4260000}"/>
    <cellStyle name="Normal 11 2 4 2 2 3" xfId="9789" xr:uid="{00000000-0005-0000-0000-0000F5260000}"/>
    <cellStyle name="Normal 11 2 4 2 2 4" xfId="9790" xr:uid="{00000000-0005-0000-0000-0000F6260000}"/>
    <cellStyle name="Normal 11 2 4 2 3" xfId="9791" xr:uid="{00000000-0005-0000-0000-0000F7260000}"/>
    <cellStyle name="Normal 11 2 4 2 4" xfId="9792" xr:uid="{00000000-0005-0000-0000-0000F8260000}"/>
    <cellStyle name="Normal 11 2 4 2 5" xfId="9793" xr:uid="{00000000-0005-0000-0000-0000F9260000}"/>
    <cellStyle name="Normal 11 2 4 3" xfId="9794" xr:uid="{00000000-0005-0000-0000-0000FA260000}"/>
    <cellStyle name="Normal 11 2 4 3 2" xfId="9795" xr:uid="{00000000-0005-0000-0000-0000FB260000}"/>
    <cellStyle name="Normal 11 2 4 3 3" xfId="9796" xr:uid="{00000000-0005-0000-0000-0000FC260000}"/>
    <cellStyle name="Normal 11 2 4 3 4" xfId="9797" xr:uid="{00000000-0005-0000-0000-0000FD260000}"/>
    <cellStyle name="Normal 11 2 4 4" xfId="9798" xr:uid="{00000000-0005-0000-0000-0000FE260000}"/>
    <cellStyle name="Normal 11 2 4 5" xfId="9799" xr:uid="{00000000-0005-0000-0000-0000FF260000}"/>
    <cellStyle name="Normal 11 2 4 6" xfId="9800" xr:uid="{00000000-0005-0000-0000-000000270000}"/>
    <cellStyle name="Normal 11 2 5" xfId="33280" xr:uid="{50F9FF15-37FF-4C79-844E-4F7484332E32}"/>
    <cellStyle name="Normal 11 3" xfId="9801" xr:uid="{00000000-0005-0000-0000-000001270000}"/>
    <cellStyle name="Normal 11 3 2" xfId="9802" xr:uid="{00000000-0005-0000-0000-000002270000}"/>
    <cellStyle name="Normal 11 3 2 2" xfId="9803" xr:uid="{00000000-0005-0000-0000-000003270000}"/>
    <cellStyle name="Normal 11 3 2 2 2" xfId="9804" xr:uid="{00000000-0005-0000-0000-000004270000}"/>
    <cellStyle name="Normal 11 3 2 2 2 2" xfId="9805" xr:uid="{00000000-0005-0000-0000-000005270000}"/>
    <cellStyle name="Normal 11 3 2 2 2 3" xfId="9806" xr:uid="{00000000-0005-0000-0000-000006270000}"/>
    <cellStyle name="Normal 11 3 2 2 2 4" xfId="9807" xr:uid="{00000000-0005-0000-0000-000007270000}"/>
    <cellStyle name="Normal 11 3 2 2 3" xfId="9808" xr:uid="{00000000-0005-0000-0000-000008270000}"/>
    <cellStyle name="Normal 11 3 2 2 4" xfId="9809" xr:uid="{00000000-0005-0000-0000-000009270000}"/>
    <cellStyle name="Normal 11 3 2 2 5" xfId="9810" xr:uid="{00000000-0005-0000-0000-00000A270000}"/>
    <cellStyle name="Normal 11 3 2 3" xfId="9811" xr:uid="{00000000-0005-0000-0000-00000B270000}"/>
    <cellStyle name="Normal 11 3 2 4" xfId="9812" xr:uid="{00000000-0005-0000-0000-00000C270000}"/>
    <cellStyle name="Normal 11 3 2 4 2" xfId="9813" xr:uid="{00000000-0005-0000-0000-00000D270000}"/>
    <cellStyle name="Normal 11 3 2 4 3" xfId="9814" xr:uid="{00000000-0005-0000-0000-00000E270000}"/>
    <cellStyle name="Normal 11 3 2 4 4" xfId="9815" xr:uid="{00000000-0005-0000-0000-00000F270000}"/>
    <cellStyle name="Normal 11 3 2 5" xfId="9816" xr:uid="{00000000-0005-0000-0000-000010270000}"/>
    <cellStyle name="Normal 11 3 2 6" xfId="9817" xr:uid="{00000000-0005-0000-0000-000011270000}"/>
    <cellStyle name="Normal 11 3 2 7" xfId="9818" xr:uid="{00000000-0005-0000-0000-000012270000}"/>
    <cellStyle name="Normal 11 3 3" xfId="33282" xr:uid="{BAE7299C-5125-4972-9720-4B5A77975269}"/>
    <cellStyle name="Normal 11 4" xfId="9819" xr:uid="{00000000-0005-0000-0000-000013270000}"/>
    <cellStyle name="Normal 11 4 2" xfId="9820" xr:uid="{00000000-0005-0000-0000-000014270000}"/>
    <cellStyle name="Normal 11 4 2 2" xfId="9821" xr:uid="{00000000-0005-0000-0000-000015270000}"/>
    <cellStyle name="Normal 11 4 2 2 2" xfId="9822" xr:uid="{00000000-0005-0000-0000-000016270000}"/>
    <cellStyle name="Normal 11 4 2 2 3" xfId="9823" xr:uid="{00000000-0005-0000-0000-000017270000}"/>
    <cellStyle name="Normal 11 4 2 2 4" xfId="9824" xr:uid="{00000000-0005-0000-0000-000018270000}"/>
    <cellStyle name="Normal 11 4 2 3" xfId="9825" xr:uid="{00000000-0005-0000-0000-000019270000}"/>
    <cellStyle name="Normal 11 4 2 4" xfId="9826" xr:uid="{00000000-0005-0000-0000-00001A270000}"/>
    <cellStyle name="Normal 11 4 2 5" xfId="9827" xr:uid="{00000000-0005-0000-0000-00001B270000}"/>
    <cellStyle name="Normal 11 4 3" xfId="9828" xr:uid="{00000000-0005-0000-0000-00001C270000}"/>
    <cellStyle name="Normal 11 4 4" xfId="9829" xr:uid="{00000000-0005-0000-0000-00001D270000}"/>
    <cellStyle name="Normal 11 4 4 2" xfId="9830" xr:uid="{00000000-0005-0000-0000-00001E270000}"/>
    <cellStyle name="Normal 11 4 4 3" xfId="9831" xr:uid="{00000000-0005-0000-0000-00001F270000}"/>
    <cellStyle name="Normal 11 4 4 4" xfId="9832" xr:uid="{00000000-0005-0000-0000-000020270000}"/>
    <cellStyle name="Normal 11 4 5" xfId="9833" xr:uid="{00000000-0005-0000-0000-000021270000}"/>
    <cellStyle name="Normal 11 4 6" xfId="9834" xr:uid="{00000000-0005-0000-0000-000022270000}"/>
    <cellStyle name="Normal 11 4 7" xfId="9835" xr:uid="{00000000-0005-0000-0000-000023270000}"/>
    <cellStyle name="Normal 11 4 8" xfId="33283" xr:uid="{A156ACDD-41BF-4034-AA35-AD032A871B28}"/>
    <cellStyle name="Normal 11 5" xfId="9836" xr:uid="{00000000-0005-0000-0000-000024270000}"/>
    <cellStyle name="Normal 11 5 2" xfId="9837" xr:uid="{00000000-0005-0000-0000-000025270000}"/>
    <cellStyle name="Normal 11 5 2 2" xfId="9838" xr:uid="{00000000-0005-0000-0000-000026270000}"/>
    <cellStyle name="Normal 11 5 2 2 2" xfId="9839" xr:uid="{00000000-0005-0000-0000-000027270000}"/>
    <cellStyle name="Normal 11 5 2 2 3" xfId="9840" xr:uid="{00000000-0005-0000-0000-000028270000}"/>
    <cellStyle name="Normal 11 5 2 2 4" xfId="9841" xr:uid="{00000000-0005-0000-0000-000029270000}"/>
    <cellStyle name="Normal 11 5 2 3" xfId="9842" xr:uid="{00000000-0005-0000-0000-00002A270000}"/>
    <cellStyle name="Normal 11 5 2 4" xfId="9843" xr:uid="{00000000-0005-0000-0000-00002B270000}"/>
    <cellStyle name="Normal 11 5 2 5" xfId="9844" xr:uid="{00000000-0005-0000-0000-00002C270000}"/>
    <cellStyle name="Normal 11 5 3" xfId="9845" xr:uid="{00000000-0005-0000-0000-00002D270000}"/>
    <cellStyle name="Normal 11 5 3 2" xfId="9846" xr:uid="{00000000-0005-0000-0000-00002E270000}"/>
    <cellStyle name="Normal 11 5 3 3" xfId="9847" xr:uid="{00000000-0005-0000-0000-00002F270000}"/>
    <cellStyle name="Normal 11 5 3 4" xfId="9848" xr:uid="{00000000-0005-0000-0000-000030270000}"/>
    <cellStyle name="Normal 11 5 4" xfId="9849" xr:uid="{00000000-0005-0000-0000-000031270000}"/>
    <cellStyle name="Normal 11 5 5" xfId="9850" xr:uid="{00000000-0005-0000-0000-000032270000}"/>
    <cellStyle name="Normal 11 5 6" xfId="9851" xr:uid="{00000000-0005-0000-0000-000033270000}"/>
    <cellStyle name="Normal 11 6" xfId="9852" xr:uid="{00000000-0005-0000-0000-000034270000}"/>
    <cellStyle name="Normal 11 6 2" xfId="9853" xr:uid="{00000000-0005-0000-0000-000035270000}"/>
    <cellStyle name="Normal 11 6 2 2" xfId="9854" xr:uid="{00000000-0005-0000-0000-000036270000}"/>
    <cellStyle name="Normal 11 6 2 2 2" xfId="9855" xr:uid="{00000000-0005-0000-0000-000037270000}"/>
    <cellStyle name="Normal 11 6 2 2 3" xfId="9856" xr:uid="{00000000-0005-0000-0000-000038270000}"/>
    <cellStyle name="Normal 11 6 2 2 4" xfId="9857" xr:uid="{00000000-0005-0000-0000-000039270000}"/>
    <cellStyle name="Normal 11 6 2 3" xfId="9858" xr:uid="{00000000-0005-0000-0000-00003A270000}"/>
    <cellStyle name="Normal 11 6 2 4" xfId="9859" xr:uid="{00000000-0005-0000-0000-00003B270000}"/>
    <cellStyle name="Normal 11 6 2 5" xfId="9860" xr:uid="{00000000-0005-0000-0000-00003C270000}"/>
    <cellStyle name="Normal 11 6 3" xfId="9861" xr:uid="{00000000-0005-0000-0000-00003D270000}"/>
    <cellStyle name="Normal 11 6 3 2" xfId="9862" xr:uid="{00000000-0005-0000-0000-00003E270000}"/>
    <cellStyle name="Normal 11 6 3 3" xfId="9863" xr:uid="{00000000-0005-0000-0000-00003F270000}"/>
    <cellStyle name="Normal 11 6 3 4" xfId="9864" xr:uid="{00000000-0005-0000-0000-000040270000}"/>
    <cellStyle name="Normal 11 6 4" xfId="9865" xr:uid="{00000000-0005-0000-0000-000041270000}"/>
    <cellStyle name="Normal 11 6 5" xfId="9866" xr:uid="{00000000-0005-0000-0000-000042270000}"/>
    <cellStyle name="Normal 11 6 6" xfId="9867" xr:uid="{00000000-0005-0000-0000-000043270000}"/>
    <cellStyle name="Normal 11 7" xfId="9868" xr:uid="{00000000-0005-0000-0000-000044270000}"/>
    <cellStyle name="Normal 11 7 2" xfId="9869" xr:uid="{00000000-0005-0000-0000-000045270000}"/>
    <cellStyle name="Normal 11 7 2 2" xfId="9870" xr:uid="{00000000-0005-0000-0000-000046270000}"/>
    <cellStyle name="Normal 11 7 2 2 2" xfId="9871" xr:uid="{00000000-0005-0000-0000-000047270000}"/>
    <cellStyle name="Normal 11 7 2 2 3" xfId="9872" xr:uid="{00000000-0005-0000-0000-000048270000}"/>
    <cellStyle name="Normal 11 7 2 2 4" xfId="9873" xr:uid="{00000000-0005-0000-0000-000049270000}"/>
    <cellStyle name="Normal 11 7 2 3" xfId="9874" xr:uid="{00000000-0005-0000-0000-00004A270000}"/>
    <cellStyle name="Normal 11 7 2 4" xfId="9875" xr:uid="{00000000-0005-0000-0000-00004B270000}"/>
    <cellStyle name="Normal 11 7 2 5" xfId="9876" xr:uid="{00000000-0005-0000-0000-00004C270000}"/>
    <cellStyle name="Normal 11 7 3" xfId="9877" xr:uid="{00000000-0005-0000-0000-00004D270000}"/>
    <cellStyle name="Normal 11 7 3 2" xfId="9878" xr:uid="{00000000-0005-0000-0000-00004E270000}"/>
    <cellStyle name="Normal 11 7 3 3" xfId="9879" xr:uid="{00000000-0005-0000-0000-00004F270000}"/>
    <cellStyle name="Normal 11 7 3 4" xfId="9880" xr:uid="{00000000-0005-0000-0000-000050270000}"/>
    <cellStyle name="Normal 11 7 4" xfId="9881" xr:uid="{00000000-0005-0000-0000-000051270000}"/>
    <cellStyle name="Normal 11 7 5" xfId="9882" xr:uid="{00000000-0005-0000-0000-000052270000}"/>
    <cellStyle name="Normal 11 7 6" xfId="9883" xr:uid="{00000000-0005-0000-0000-000053270000}"/>
    <cellStyle name="Normal 11 8" xfId="9884" xr:uid="{00000000-0005-0000-0000-000054270000}"/>
    <cellStyle name="Normal 11 8 2" xfId="9885" xr:uid="{00000000-0005-0000-0000-000055270000}"/>
    <cellStyle name="Normal 11 8 2 2" xfId="9886" xr:uid="{00000000-0005-0000-0000-000056270000}"/>
    <cellStyle name="Normal 11 8 2 2 2" xfId="9887" xr:uid="{00000000-0005-0000-0000-000057270000}"/>
    <cellStyle name="Normal 11 8 2 2 3" xfId="9888" xr:uid="{00000000-0005-0000-0000-000058270000}"/>
    <cellStyle name="Normal 11 8 2 2 4" xfId="9889" xr:uid="{00000000-0005-0000-0000-000059270000}"/>
    <cellStyle name="Normal 11 8 2 3" xfId="9890" xr:uid="{00000000-0005-0000-0000-00005A270000}"/>
    <cellStyle name="Normal 11 8 2 4" xfId="9891" xr:uid="{00000000-0005-0000-0000-00005B270000}"/>
    <cellStyle name="Normal 11 8 2 5" xfId="9892" xr:uid="{00000000-0005-0000-0000-00005C270000}"/>
    <cellStyle name="Normal 11 8 3" xfId="9893" xr:uid="{00000000-0005-0000-0000-00005D270000}"/>
    <cellStyle name="Normal 11 8 3 2" xfId="9894" xr:uid="{00000000-0005-0000-0000-00005E270000}"/>
    <cellStyle name="Normal 11 8 3 3" xfId="9895" xr:uid="{00000000-0005-0000-0000-00005F270000}"/>
    <cellStyle name="Normal 11 8 3 4" xfId="9896" xr:uid="{00000000-0005-0000-0000-000060270000}"/>
    <cellStyle name="Normal 11 8 4" xfId="9897" xr:uid="{00000000-0005-0000-0000-000061270000}"/>
    <cellStyle name="Normal 11 8 5" xfId="9898" xr:uid="{00000000-0005-0000-0000-000062270000}"/>
    <cellStyle name="Normal 11 8 6" xfId="9899" xr:uid="{00000000-0005-0000-0000-000063270000}"/>
    <cellStyle name="Normal 11 9" xfId="9900" xr:uid="{00000000-0005-0000-0000-000064270000}"/>
    <cellStyle name="Normal 11 9 2" xfId="9901" xr:uid="{00000000-0005-0000-0000-000065270000}"/>
    <cellStyle name="Normal 11 9 2 2" xfId="9902" xr:uid="{00000000-0005-0000-0000-000066270000}"/>
    <cellStyle name="Normal 11 9 2 2 2" xfId="9903" xr:uid="{00000000-0005-0000-0000-000067270000}"/>
    <cellStyle name="Normal 11 9 2 2 3" xfId="9904" xr:uid="{00000000-0005-0000-0000-000068270000}"/>
    <cellStyle name="Normal 11 9 2 2 4" xfId="9905" xr:uid="{00000000-0005-0000-0000-000069270000}"/>
    <cellStyle name="Normal 11 9 2 3" xfId="9906" xr:uid="{00000000-0005-0000-0000-00006A270000}"/>
    <cellStyle name="Normal 11 9 2 4" xfId="9907" xr:uid="{00000000-0005-0000-0000-00006B270000}"/>
    <cellStyle name="Normal 11 9 2 5" xfId="9908" xr:uid="{00000000-0005-0000-0000-00006C270000}"/>
    <cellStyle name="Normal 11 9 3" xfId="9909" xr:uid="{00000000-0005-0000-0000-00006D270000}"/>
    <cellStyle name="Normal 11 9 3 2" xfId="9910" xr:uid="{00000000-0005-0000-0000-00006E270000}"/>
    <cellStyle name="Normal 11 9 3 3" xfId="9911" xr:uid="{00000000-0005-0000-0000-00006F270000}"/>
    <cellStyle name="Normal 11 9 3 4" xfId="9912" xr:uid="{00000000-0005-0000-0000-000070270000}"/>
    <cellStyle name="Normal 11 9 4" xfId="9913" xr:uid="{00000000-0005-0000-0000-000071270000}"/>
    <cellStyle name="Normal 11 9 5" xfId="9914" xr:uid="{00000000-0005-0000-0000-000072270000}"/>
    <cellStyle name="Normal 11 9 6" xfId="9915" xr:uid="{00000000-0005-0000-0000-000073270000}"/>
    <cellStyle name="Normal 11_Annexe 6 IAS" xfId="33284" xr:uid="{CD4DF6A4-9E39-46D8-ABB8-7B9915DFBBE5}"/>
    <cellStyle name="Normal 110" xfId="9916" xr:uid="{00000000-0005-0000-0000-000074270000}"/>
    <cellStyle name="Normal 110 2" xfId="9917" xr:uid="{00000000-0005-0000-0000-000075270000}"/>
    <cellStyle name="Normal 110 3" xfId="9918" xr:uid="{00000000-0005-0000-0000-000076270000}"/>
    <cellStyle name="Normal 110 4" xfId="9919" xr:uid="{00000000-0005-0000-0000-000077270000}"/>
    <cellStyle name="Normal 111" xfId="9920" xr:uid="{00000000-0005-0000-0000-000078270000}"/>
    <cellStyle name="Normal 111 2" xfId="9921" xr:uid="{00000000-0005-0000-0000-000079270000}"/>
    <cellStyle name="Normal 111 3" xfId="9922" xr:uid="{00000000-0005-0000-0000-00007A270000}"/>
    <cellStyle name="Normal 111 4" xfId="9923" xr:uid="{00000000-0005-0000-0000-00007B270000}"/>
    <cellStyle name="Normal 112" xfId="9924" xr:uid="{00000000-0005-0000-0000-00007C270000}"/>
    <cellStyle name="Normal 112 2" xfId="9925" xr:uid="{00000000-0005-0000-0000-00007D270000}"/>
    <cellStyle name="Normal 112 3" xfId="9926" xr:uid="{00000000-0005-0000-0000-00007E270000}"/>
    <cellStyle name="Normal 112 4" xfId="9927" xr:uid="{00000000-0005-0000-0000-00007F270000}"/>
    <cellStyle name="Normal 113" xfId="9928" xr:uid="{00000000-0005-0000-0000-000080270000}"/>
    <cellStyle name="Normal 113 2" xfId="9929" xr:uid="{00000000-0005-0000-0000-000081270000}"/>
    <cellStyle name="Normal 113 3" xfId="9930" xr:uid="{00000000-0005-0000-0000-000082270000}"/>
    <cellStyle name="Normal 113 4" xfId="9931" xr:uid="{00000000-0005-0000-0000-000083270000}"/>
    <cellStyle name="Normal 114" xfId="9932" xr:uid="{00000000-0005-0000-0000-000084270000}"/>
    <cellStyle name="Normal 114 2" xfId="9933" xr:uid="{00000000-0005-0000-0000-000085270000}"/>
    <cellStyle name="Normal 114 3" xfId="9934" xr:uid="{00000000-0005-0000-0000-000086270000}"/>
    <cellStyle name="Normal 114 4" xfId="9935" xr:uid="{00000000-0005-0000-0000-000087270000}"/>
    <cellStyle name="Normal 115" xfId="9936" xr:uid="{00000000-0005-0000-0000-000088270000}"/>
    <cellStyle name="Normal 115 2" xfId="9937" xr:uid="{00000000-0005-0000-0000-000089270000}"/>
    <cellStyle name="Normal 115 3" xfId="9938" xr:uid="{00000000-0005-0000-0000-00008A270000}"/>
    <cellStyle name="Normal 115 4" xfId="9939" xr:uid="{00000000-0005-0000-0000-00008B270000}"/>
    <cellStyle name="Normal 116" xfId="9940" xr:uid="{00000000-0005-0000-0000-00008C270000}"/>
    <cellStyle name="Normal 116 2" xfId="9941" xr:uid="{00000000-0005-0000-0000-00008D270000}"/>
    <cellStyle name="Normal 116 3" xfId="9942" xr:uid="{00000000-0005-0000-0000-00008E270000}"/>
    <cellStyle name="Normal 116 4" xfId="9943" xr:uid="{00000000-0005-0000-0000-00008F270000}"/>
    <cellStyle name="Normal 117" xfId="9944" xr:uid="{00000000-0005-0000-0000-000090270000}"/>
    <cellStyle name="Normal 117 2" xfId="9945" xr:uid="{00000000-0005-0000-0000-000091270000}"/>
    <cellStyle name="Normal 117 3" xfId="9946" xr:uid="{00000000-0005-0000-0000-000092270000}"/>
    <cellStyle name="Normal 117 4" xfId="9947" xr:uid="{00000000-0005-0000-0000-000093270000}"/>
    <cellStyle name="Normal 118" xfId="9948" xr:uid="{00000000-0005-0000-0000-000094270000}"/>
    <cellStyle name="Normal 118 2" xfId="9949" xr:uid="{00000000-0005-0000-0000-000095270000}"/>
    <cellStyle name="Normal 118 3" xfId="9950" xr:uid="{00000000-0005-0000-0000-000096270000}"/>
    <cellStyle name="Normal 118 4" xfId="9951" xr:uid="{00000000-0005-0000-0000-000097270000}"/>
    <cellStyle name="Normal 119" xfId="9952" xr:uid="{00000000-0005-0000-0000-000098270000}"/>
    <cellStyle name="Normal 12" xfId="9953" xr:uid="{00000000-0005-0000-0000-000099270000}"/>
    <cellStyle name="Normal 12 10" xfId="9954" xr:uid="{00000000-0005-0000-0000-00009A270000}"/>
    <cellStyle name="Normal 12 10 2" xfId="9955" xr:uid="{00000000-0005-0000-0000-00009B270000}"/>
    <cellStyle name="Normal 12 10 2 2" xfId="9956" xr:uid="{00000000-0005-0000-0000-00009C270000}"/>
    <cellStyle name="Normal 12 10 2 2 2" xfId="9957" xr:uid="{00000000-0005-0000-0000-00009D270000}"/>
    <cellStyle name="Normal 12 10 2 2 3" xfId="9958" xr:uid="{00000000-0005-0000-0000-00009E270000}"/>
    <cellStyle name="Normal 12 10 2 2 4" xfId="9959" xr:uid="{00000000-0005-0000-0000-00009F270000}"/>
    <cellStyle name="Normal 12 10 2 3" xfId="9960" xr:uid="{00000000-0005-0000-0000-0000A0270000}"/>
    <cellStyle name="Normal 12 10 2 4" xfId="9961" xr:uid="{00000000-0005-0000-0000-0000A1270000}"/>
    <cellStyle name="Normal 12 10 2 5" xfId="9962" xr:uid="{00000000-0005-0000-0000-0000A2270000}"/>
    <cellStyle name="Normal 12 10 3" xfId="9963" xr:uid="{00000000-0005-0000-0000-0000A3270000}"/>
    <cellStyle name="Normal 12 10 3 2" xfId="9964" xr:uid="{00000000-0005-0000-0000-0000A4270000}"/>
    <cellStyle name="Normal 12 10 3 3" xfId="9965" xr:uid="{00000000-0005-0000-0000-0000A5270000}"/>
    <cellStyle name="Normal 12 10 3 4" xfId="9966" xr:uid="{00000000-0005-0000-0000-0000A6270000}"/>
    <cellStyle name="Normal 12 10 4" xfId="9967" xr:uid="{00000000-0005-0000-0000-0000A7270000}"/>
    <cellStyle name="Normal 12 10 5" xfId="9968" xr:uid="{00000000-0005-0000-0000-0000A8270000}"/>
    <cellStyle name="Normal 12 10 6" xfId="9969" xr:uid="{00000000-0005-0000-0000-0000A9270000}"/>
    <cellStyle name="Normal 12 11" xfId="9970" xr:uid="{00000000-0005-0000-0000-0000AA270000}"/>
    <cellStyle name="Normal 12 11 2" xfId="9971" xr:uid="{00000000-0005-0000-0000-0000AB270000}"/>
    <cellStyle name="Normal 12 11 2 2" xfId="9972" xr:uid="{00000000-0005-0000-0000-0000AC270000}"/>
    <cellStyle name="Normal 12 11 2 2 2" xfId="9973" xr:uid="{00000000-0005-0000-0000-0000AD270000}"/>
    <cellStyle name="Normal 12 11 2 2 3" xfId="9974" xr:uid="{00000000-0005-0000-0000-0000AE270000}"/>
    <cellStyle name="Normal 12 11 2 2 4" xfId="9975" xr:uid="{00000000-0005-0000-0000-0000AF270000}"/>
    <cellStyle name="Normal 12 11 2 3" xfId="9976" xr:uid="{00000000-0005-0000-0000-0000B0270000}"/>
    <cellStyle name="Normal 12 11 2 4" xfId="9977" xr:uid="{00000000-0005-0000-0000-0000B1270000}"/>
    <cellStyle name="Normal 12 11 2 5" xfId="9978" xr:uid="{00000000-0005-0000-0000-0000B2270000}"/>
    <cellStyle name="Normal 12 11 3" xfId="9979" xr:uid="{00000000-0005-0000-0000-0000B3270000}"/>
    <cellStyle name="Normal 12 11 3 2" xfId="9980" xr:uid="{00000000-0005-0000-0000-0000B4270000}"/>
    <cellStyle name="Normal 12 11 3 3" xfId="9981" xr:uid="{00000000-0005-0000-0000-0000B5270000}"/>
    <cellStyle name="Normal 12 11 3 4" xfId="9982" xr:uid="{00000000-0005-0000-0000-0000B6270000}"/>
    <cellStyle name="Normal 12 11 4" xfId="9983" xr:uid="{00000000-0005-0000-0000-0000B7270000}"/>
    <cellStyle name="Normal 12 11 5" xfId="9984" xr:uid="{00000000-0005-0000-0000-0000B8270000}"/>
    <cellStyle name="Normal 12 11 6" xfId="9985" xr:uid="{00000000-0005-0000-0000-0000B9270000}"/>
    <cellStyle name="Normal 12 12" xfId="9986" xr:uid="{00000000-0005-0000-0000-0000BA270000}"/>
    <cellStyle name="Normal 12 12 2" xfId="9987" xr:uid="{00000000-0005-0000-0000-0000BB270000}"/>
    <cellStyle name="Normal 12 12 2 2" xfId="9988" xr:uid="{00000000-0005-0000-0000-0000BC270000}"/>
    <cellStyle name="Normal 12 12 2 2 2" xfId="9989" xr:uid="{00000000-0005-0000-0000-0000BD270000}"/>
    <cellStyle name="Normal 12 12 2 2 3" xfId="9990" xr:uid="{00000000-0005-0000-0000-0000BE270000}"/>
    <cellStyle name="Normal 12 12 2 2 4" xfId="9991" xr:uid="{00000000-0005-0000-0000-0000BF270000}"/>
    <cellStyle name="Normal 12 12 2 3" xfId="9992" xr:uid="{00000000-0005-0000-0000-0000C0270000}"/>
    <cellStyle name="Normal 12 12 2 4" xfId="9993" xr:uid="{00000000-0005-0000-0000-0000C1270000}"/>
    <cellStyle name="Normal 12 12 2 5" xfId="9994" xr:uid="{00000000-0005-0000-0000-0000C2270000}"/>
    <cellStyle name="Normal 12 12 3" xfId="9995" xr:uid="{00000000-0005-0000-0000-0000C3270000}"/>
    <cellStyle name="Normal 12 12 3 2" xfId="9996" xr:uid="{00000000-0005-0000-0000-0000C4270000}"/>
    <cellStyle name="Normal 12 12 3 3" xfId="9997" xr:uid="{00000000-0005-0000-0000-0000C5270000}"/>
    <cellStyle name="Normal 12 12 3 4" xfId="9998" xr:uid="{00000000-0005-0000-0000-0000C6270000}"/>
    <cellStyle name="Normal 12 12 4" xfId="9999" xr:uid="{00000000-0005-0000-0000-0000C7270000}"/>
    <cellStyle name="Normal 12 12 5" xfId="10000" xr:uid="{00000000-0005-0000-0000-0000C8270000}"/>
    <cellStyle name="Normal 12 12 6" xfId="10001" xr:uid="{00000000-0005-0000-0000-0000C9270000}"/>
    <cellStyle name="Normal 12 13" xfId="10002" xr:uid="{00000000-0005-0000-0000-0000CA270000}"/>
    <cellStyle name="Normal 12 13 2" xfId="10003" xr:uid="{00000000-0005-0000-0000-0000CB270000}"/>
    <cellStyle name="Normal 12 13 2 2" xfId="10004" xr:uid="{00000000-0005-0000-0000-0000CC270000}"/>
    <cellStyle name="Normal 12 13 2 2 2" xfId="10005" xr:uid="{00000000-0005-0000-0000-0000CD270000}"/>
    <cellStyle name="Normal 12 13 2 2 3" xfId="10006" xr:uid="{00000000-0005-0000-0000-0000CE270000}"/>
    <cellStyle name="Normal 12 13 2 2 4" xfId="10007" xr:uid="{00000000-0005-0000-0000-0000CF270000}"/>
    <cellStyle name="Normal 12 13 2 3" xfId="10008" xr:uid="{00000000-0005-0000-0000-0000D0270000}"/>
    <cellStyle name="Normal 12 13 2 4" xfId="10009" xr:uid="{00000000-0005-0000-0000-0000D1270000}"/>
    <cellStyle name="Normal 12 13 2 5" xfId="10010" xr:uid="{00000000-0005-0000-0000-0000D2270000}"/>
    <cellStyle name="Normal 12 13 3" xfId="10011" xr:uid="{00000000-0005-0000-0000-0000D3270000}"/>
    <cellStyle name="Normal 12 13 3 2" xfId="10012" xr:uid="{00000000-0005-0000-0000-0000D4270000}"/>
    <cellStyle name="Normal 12 13 3 3" xfId="10013" xr:uid="{00000000-0005-0000-0000-0000D5270000}"/>
    <cellStyle name="Normal 12 13 3 4" xfId="10014" xr:uid="{00000000-0005-0000-0000-0000D6270000}"/>
    <cellStyle name="Normal 12 13 4" xfId="10015" xr:uid="{00000000-0005-0000-0000-0000D7270000}"/>
    <cellStyle name="Normal 12 13 5" xfId="10016" xr:uid="{00000000-0005-0000-0000-0000D8270000}"/>
    <cellStyle name="Normal 12 13 6" xfId="10017" xr:uid="{00000000-0005-0000-0000-0000D9270000}"/>
    <cellStyle name="Normal 12 14" xfId="10018" xr:uid="{00000000-0005-0000-0000-0000DA270000}"/>
    <cellStyle name="Normal 12 14 2" xfId="10019" xr:uid="{00000000-0005-0000-0000-0000DB270000}"/>
    <cellStyle name="Normal 12 14 3" xfId="10020" xr:uid="{00000000-0005-0000-0000-0000DC270000}"/>
    <cellStyle name="Normal 12 14 4" xfId="10021" xr:uid="{00000000-0005-0000-0000-0000DD270000}"/>
    <cellStyle name="Normal 12 15" xfId="33285" xr:uid="{48C2F50A-6782-498E-9A06-CA62B3F6ED9B}"/>
    <cellStyle name="Normal 12 2" xfId="10022" xr:uid="{00000000-0005-0000-0000-0000DE270000}"/>
    <cellStyle name="Normal 12 2 2" xfId="10023" xr:uid="{00000000-0005-0000-0000-0000DF270000}"/>
    <cellStyle name="Normal 12 2 2 2" xfId="33287" xr:uid="{B431F89A-1027-44EC-B646-B52F5428C9E6}"/>
    <cellStyle name="Normal 12 2 3" xfId="10024" xr:uid="{00000000-0005-0000-0000-0000E0270000}"/>
    <cellStyle name="Normal 12 2 3 2" xfId="10025" xr:uid="{00000000-0005-0000-0000-0000E1270000}"/>
    <cellStyle name="Normal 12 2 3 2 2" xfId="10026" xr:uid="{00000000-0005-0000-0000-0000E2270000}"/>
    <cellStyle name="Normal 12 2 3 2 2 2" xfId="10027" xr:uid="{00000000-0005-0000-0000-0000E3270000}"/>
    <cellStyle name="Normal 12 2 3 2 2 3" xfId="10028" xr:uid="{00000000-0005-0000-0000-0000E4270000}"/>
    <cellStyle name="Normal 12 2 3 2 2 4" xfId="10029" xr:uid="{00000000-0005-0000-0000-0000E5270000}"/>
    <cellStyle name="Normal 12 2 3 2 3" xfId="10030" xr:uid="{00000000-0005-0000-0000-0000E6270000}"/>
    <cellStyle name="Normal 12 2 3 2 4" xfId="10031" xr:uid="{00000000-0005-0000-0000-0000E7270000}"/>
    <cellStyle name="Normal 12 2 3 2 5" xfId="10032" xr:uid="{00000000-0005-0000-0000-0000E8270000}"/>
    <cellStyle name="Normal 12 2 3 3" xfId="10033" xr:uid="{00000000-0005-0000-0000-0000E9270000}"/>
    <cellStyle name="Normal 12 2 3 3 2" xfId="10034" xr:uid="{00000000-0005-0000-0000-0000EA270000}"/>
    <cellStyle name="Normal 12 2 3 3 3" xfId="10035" xr:uid="{00000000-0005-0000-0000-0000EB270000}"/>
    <cellStyle name="Normal 12 2 3 3 4" xfId="10036" xr:uid="{00000000-0005-0000-0000-0000EC270000}"/>
    <cellStyle name="Normal 12 2 3 4" xfId="10037" xr:uid="{00000000-0005-0000-0000-0000ED270000}"/>
    <cellStyle name="Normal 12 2 3 5" xfId="10038" xr:uid="{00000000-0005-0000-0000-0000EE270000}"/>
    <cellStyle name="Normal 12 2 3 6" xfId="10039" xr:uid="{00000000-0005-0000-0000-0000EF270000}"/>
    <cellStyle name="Normal 12 2 4" xfId="33286" xr:uid="{684E6F7D-5F85-4771-BE24-F6F02FC543F2}"/>
    <cellStyle name="Normal 12 3" xfId="10040" xr:uid="{00000000-0005-0000-0000-0000F0270000}"/>
    <cellStyle name="Normal 12 3 2" xfId="10041" xr:uid="{00000000-0005-0000-0000-0000F1270000}"/>
    <cellStyle name="Normal 12 3 2 2" xfId="10042" xr:uid="{00000000-0005-0000-0000-0000F2270000}"/>
    <cellStyle name="Normal 12 3 2 2 2" xfId="10043" xr:uid="{00000000-0005-0000-0000-0000F3270000}"/>
    <cellStyle name="Normal 12 3 2 2 2 2" xfId="10044" xr:uid="{00000000-0005-0000-0000-0000F4270000}"/>
    <cellStyle name="Normal 12 3 2 2 2 3" xfId="10045" xr:uid="{00000000-0005-0000-0000-0000F5270000}"/>
    <cellStyle name="Normal 12 3 2 2 2 4" xfId="10046" xr:uid="{00000000-0005-0000-0000-0000F6270000}"/>
    <cellStyle name="Normal 12 3 2 2 3" xfId="10047" xr:uid="{00000000-0005-0000-0000-0000F7270000}"/>
    <cellStyle name="Normal 12 3 2 2 4" xfId="10048" xr:uid="{00000000-0005-0000-0000-0000F8270000}"/>
    <cellStyle name="Normal 12 3 2 2 5" xfId="10049" xr:uid="{00000000-0005-0000-0000-0000F9270000}"/>
    <cellStyle name="Normal 12 3 2 3" xfId="10050" xr:uid="{00000000-0005-0000-0000-0000FA270000}"/>
    <cellStyle name="Normal 12 3 2 4" xfId="10051" xr:uid="{00000000-0005-0000-0000-0000FB270000}"/>
    <cellStyle name="Normal 12 3 2 4 2" xfId="10052" xr:uid="{00000000-0005-0000-0000-0000FC270000}"/>
    <cellStyle name="Normal 12 3 2 4 3" xfId="10053" xr:uid="{00000000-0005-0000-0000-0000FD270000}"/>
    <cellStyle name="Normal 12 3 2 4 4" xfId="10054" xr:uid="{00000000-0005-0000-0000-0000FE270000}"/>
    <cellStyle name="Normal 12 3 2 5" xfId="10055" xr:uid="{00000000-0005-0000-0000-0000FF270000}"/>
    <cellStyle name="Normal 12 3 2 6" xfId="10056" xr:uid="{00000000-0005-0000-0000-000000280000}"/>
    <cellStyle name="Normal 12 3 2 7" xfId="10057" xr:uid="{00000000-0005-0000-0000-000001280000}"/>
    <cellStyle name="Normal 12 3 3" xfId="33288" xr:uid="{743ADF18-B0D1-46DB-BAAD-761B147CDE88}"/>
    <cellStyle name="Normal 12 4" xfId="10058" xr:uid="{00000000-0005-0000-0000-000002280000}"/>
    <cellStyle name="Normal 12 4 2" xfId="10059" xr:uid="{00000000-0005-0000-0000-000003280000}"/>
    <cellStyle name="Normal 12 4 2 2" xfId="10060" xr:uid="{00000000-0005-0000-0000-000004280000}"/>
    <cellStyle name="Normal 12 4 2 2 2" xfId="10061" xr:uid="{00000000-0005-0000-0000-000005280000}"/>
    <cellStyle name="Normal 12 4 2 2 3" xfId="10062" xr:uid="{00000000-0005-0000-0000-000006280000}"/>
    <cellStyle name="Normal 12 4 2 2 4" xfId="10063" xr:uid="{00000000-0005-0000-0000-000007280000}"/>
    <cellStyle name="Normal 12 4 2 3" xfId="10064" xr:uid="{00000000-0005-0000-0000-000008280000}"/>
    <cellStyle name="Normal 12 4 2 4" xfId="10065" xr:uid="{00000000-0005-0000-0000-000009280000}"/>
    <cellStyle name="Normal 12 4 2 5" xfId="10066" xr:uid="{00000000-0005-0000-0000-00000A280000}"/>
    <cellStyle name="Normal 12 4 3" xfId="10067" xr:uid="{00000000-0005-0000-0000-00000B280000}"/>
    <cellStyle name="Normal 12 4 4" xfId="10068" xr:uid="{00000000-0005-0000-0000-00000C280000}"/>
    <cellStyle name="Normal 12 4 4 2" xfId="10069" xr:uid="{00000000-0005-0000-0000-00000D280000}"/>
    <cellStyle name="Normal 12 4 4 3" xfId="10070" xr:uid="{00000000-0005-0000-0000-00000E280000}"/>
    <cellStyle name="Normal 12 4 4 4" xfId="10071" xr:uid="{00000000-0005-0000-0000-00000F280000}"/>
    <cellStyle name="Normal 12 4 5" xfId="10072" xr:uid="{00000000-0005-0000-0000-000010280000}"/>
    <cellStyle name="Normal 12 4 6" xfId="10073" xr:uid="{00000000-0005-0000-0000-000011280000}"/>
    <cellStyle name="Normal 12 4 7" xfId="10074" xr:uid="{00000000-0005-0000-0000-000012280000}"/>
    <cellStyle name="Normal 12 4 8" xfId="33289" xr:uid="{12371107-2D62-423D-87F9-F9BE1148704F}"/>
    <cellStyle name="Normal 12 5" xfId="10075" xr:uid="{00000000-0005-0000-0000-000013280000}"/>
    <cellStyle name="Normal 12 5 2" xfId="10076" xr:uid="{00000000-0005-0000-0000-000014280000}"/>
    <cellStyle name="Normal 12 5 2 2" xfId="10077" xr:uid="{00000000-0005-0000-0000-000015280000}"/>
    <cellStyle name="Normal 12 5 2 2 2" xfId="10078" xr:uid="{00000000-0005-0000-0000-000016280000}"/>
    <cellStyle name="Normal 12 5 2 2 3" xfId="10079" xr:uid="{00000000-0005-0000-0000-000017280000}"/>
    <cellStyle name="Normal 12 5 2 2 4" xfId="10080" xr:uid="{00000000-0005-0000-0000-000018280000}"/>
    <cellStyle name="Normal 12 5 2 3" xfId="10081" xr:uid="{00000000-0005-0000-0000-000019280000}"/>
    <cellStyle name="Normal 12 5 2 4" xfId="10082" xr:uid="{00000000-0005-0000-0000-00001A280000}"/>
    <cellStyle name="Normal 12 5 2 5" xfId="10083" xr:uid="{00000000-0005-0000-0000-00001B280000}"/>
    <cellStyle name="Normal 12 5 3" xfId="10084" xr:uid="{00000000-0005-0000-0000-00001C280000}"/>
    <cellStyle name="Normal 12 5 4" xfId="10085" xr:uid="{00000000-0005-0000-0000-00001D280000}"/>
    <cellStyle name="Normal 12 5 4 2" xfId="10086" xr:uid="{00000000-0005-0000-0000-00001E280000}"/>
    <cellStyle name="Normal 12 5 4 3" xfId="10087" xr:uid="{00000000-0005-0000-0000-00001F280000}"/>
    <cellStyle name="Normal 12 5 4 4" xfId="10088" xr:uid="{00000000-0005-0000-0000-000020280000}"/>
    <cellStyle name="Normal 12 5 5" xfId="10089" xr:uid="{00000000-0005-0000-0000-000021280000}"/>
    <cellStyle name="Normal 12 5 6" xfId="10090" xr:uid="{00000000-0005-0000-0000-000022280000}"/>
    <cellStyle name="Normal 12 5 7" xfId="10091" xr:uid="{00000000-0005-0000-0000-000023280000}"/>
    <cellStyle name="Normal 12 6" xfId="10092" xr:uid="{00000000-0005-0000-0000-000024280000}"/>
    <cellStyle name="Normal 12 6 2" xfId="10093" xr:uid="{00000000-0005-0000-0000-000025280000}"/>
    <cellStyle name="Normal 12 6 2 2" xfId="10094" xr:uid="{00000000-0005-0000-0000-000026280000}"/>
    <cellStyle name="Normal 12 6 2 2 2" xfId="10095" xr:uid="{00000000-0005-0000-0000-000027280000}"/>
    <cellStyle name="Normal 12 6 2 2 3" xfId="10096" xr:uid="{00000000-0005-0000-0000-000028280000}"/>
    <cellStyle name="Normal 12 6 2 2 4" xfId="10097" xr:uid="{00000000-0005-0000-0000-000029280000}"/>
    <cellStyle name="Normal 12 6 2 3" xfId="10098" xr:uid="{00000000-0005-0000-0000-00002A280000}"/>
    <cellStyle name="Normal 12 6 2 4" xfId="10099" xr:uid="{00000000-0005-0000-0000-00002B280000}"/>
    <cellStyle name="Normal 12 6 2 5" xfId="10100" xr:uid="{00000000-0005-0000-0000-00002C280000}"/>
    <cellStyle name="Normal 12 6 3" xfId="10101" xr:uid="{00000000-0005-0000-0000-00002D280000}"/>
    <cellStyle name="Normal 12 6 4" xfId="10102" xr:uid="{00000000-0005-0000-0000-00002E280000}"/>
    <cellStyle name="Normal 12 6 4 2" xfId="10103" xr:uid="{00000000-0005-0000-0000-00002F280000}"/>
    <cellStyle name="Normal 12 6 4 3" xfId="10104" xr:uid="{00000000-0005-0000-0000-000030280000}"/>
    <cellStyle name="Normal 12 6 4 4" xfId="10105" xr:uid="{00000000-0005-0000-0000-000031280000}"/>
    <cellStyle name="Normal 12 6 5" xfId="10106" xr:uid="{00000000-0005-0000-0000-000032280000}"/>
    <cellStyle name="Normal 12 6 6" xfId="10107" xr:uid="{00000000-0005-0000-0000-000033280000}"/>
    <cellStyle name="Normal 12 6 7" xfId="10108" xr:uid="{00000000-0005-0000-0000-000034280000}"/>
    <cellStyle name="Normal 12 7" xfId="10109" xr:uid="{00000000-0005-0000-0000-000035280000}"/>
    <cellStyle name="Normal 12 7 2" xfId="10110" xr:uid="{00000000-0005-0000-0000-000036280000}"/>
    <cellStyle name="Normal 12 7 2 2" xfId="10111" xr:uid="{00000000-0005-0000-0000-000037280000}"/>
    <cellStyle name="Normal 12 7 2 2 2" xfId="10112" xr:uid="{00000000-0005-0000-0000-000038280000}"/>
    <cellStyle name="Normal 12 7 2 2 3" xfId="10113" xr:uid="{00000000-0005-0000-0000-000039280000}"/>
    <cellStyle name="Normal 12 7 2 2 4" xfId="10114" xr:uid="{00000000-0005-0000-0000-00003A280000}"/>
    <cellStyle name="Normal 12 7 2 3" xfId="10115" xr:uid="{00000000-0005-0000-0000-00003B280000}"/>
    <cellStyle name="Normal 12 7 2 4" xfId="10116" xr:uid="{00000000-0005-0000-0000-00003C280000}"/>
    <cellStyle name="Normal 12 7 2 5" xfId="10117" xr:uid="{00000000-0005-0000-0000-00003D280000}"/>
    <cellStyle name="Normal 12 7 3" xfId="10118" xr:uid="{00000000-0005-0000-0000-00003E280000}"/>
    <cellStyle name="Normal 12 7 4" xfId="10119" xr:uid="{00000000-0005-0000-0000-00003F280000}"/>
    <cellStyle name="Normal 12 7 4 2" xfId="10120" xr:uid="{00000000-0005-0000-0000-000040280000}"/>
    <cellStyle name="Normal 12 7 4 3" xfId="10121" xr:uid="{00000000-0005-0000-0000-000041280000}"/>
    <cellStyle name="Normal 12 7 4 4" xfId="10122" xr:uid="{00000000-0005-0000-0000-000042280000}"/>
    <cellStyle name="Normal 12 7 5" xfId="10123" xr:uid="{00000000-0005-0000-0000-000043280000}"/>
    <cellStyle name="Normal 12 7 6" xfId="10124" xr:uid="{00000000-0005-0000-0000-000044280000}"/>
    <cellStyle name="Normal 12 7 7" xfId="10125" xr:uid="{00000000-0005-0000-0000-000045280000}"/>
    <cellStyle name="Normal 12 8" xfId="10126" xr:uid="{00000000-0005-0000-0000-000046280000}"/>
    <cellStyle name="Normal 12 8 2" xfId="10127" xr:uid="{00000000-0005-0000-0000-000047280000}"/>
    <cellStyle name="Normal 12 8 2 2" xfId="10128" xr:uid="{00000000-0005-0000-0000-000048280000}"/>
    <cellStyle name="Normal 12 8 2 2 2" xfId="10129" xr:uid="{00000000-0005-0000-0000-000049280000}"/>
    <cellStyle name="Normal 12 8 2 2 3" xfId="10130" xr:uid="{00000000-0005-0000-0000-00004A280000}"/>
    <cellStyle name="Normal 12 8 2 2 4" xfId="10131" xr:uid="{00000000-0005-0000-0000-00004B280000}"/>
    <cellStyle name="Normal 12 8 2 3" xfId="10132" xr:uid="{00000000-0005-0000-0000-00004C280000}"/>
    <cellStyle name="Normal 12 8 2 4" xfId="10133" xr:uid="{00000000-0005-0000-0000-00004D280000}"/>
    <cellStyle name="Normal 12 8 2 5" xfId="10134" xr:uid="{00000000-0005-0000-0000-00004E280000}"/>
    <cellStyle name="Normal 12 8 3" xfId="10135" xr:uid="{00000000-0005-0000-0000-00004F280000}"/>
    <cellStyle name="Normal 12 8 3 2" xfId="10136" xr:uid="{00000000-0005-0000-0000-000050280000}"/>
    <cellStyle name="Normal 12 8 3 3" xfId="10137" xr:uid="{00000000-0005-0000-0000-000051280000}"/>
    <cellStyle name="Normal 12 8 3 4" xfId="10138" xr:uid="{00000000-0005-0000-0000-000052280000}"/>
    <cellStyle name="Normal 12 8 4" xfId="10139" xr:uid="{00000000-0005-0000-0000-000053280000}"/>
    <cellStyle name="Normal 12 8 5" xfId="10140" xr:uid="{00000000-0005-0000-0000-000054280000}"/>
    <cellStyle name="Normal 12 8 6" xfId="10141" xr:uid="{00000000-0005-0000-0000-000055280000}"/>
    <cellStyle name="Normal 12 9" xfId="10142" xr:uid="{00000000-0005-0000-0000-000056280000}"/>
    <cellStyle name="Normal 12 9 2" xfId="10143" xr:uid="{00000000-0005-0000-0000-000057280000}"/>
    <cellStyle name="Normal 12 9 2 2" xfId="10144" xr:uid="{00000000-0005-0000-0000-000058280000}"/>
    <cellStyle name="Normal 12 9 2 2 2" xfId="10145" xr:uid="{00000000-0005-0000-0000-000059280000}"/>
    <cellStyle name="Normal 12 9 2 2 3" xfId="10146" xr:uid="{00000000-0005-0000-0000-00005A280000}"/>
    <cellStyle name="Normal 12 9 2 2 4" xfId="10147" xr:uid="{00000000-0005-0000-0000-00005B280000}"/>
    <cellStyle name="Normal 12 9 2 3" xfId="10148" xr:uid="{00000000-0005-0000-0000-00005C280000}"/>
    <cellStyle name="Normal 12 9 2 4" xfId="10149" xr:uid="{00000000-0005-0000-0000-00005D280000}"/>
    <cellStyle name="Normal 12 9 2 5" xfId="10150" xr:uid="{00000000-0005-0000-0000-00005E280000}"/>
    <cellStyle name="Normal 12 9 3" xfId="10151" xr:uid="{00000000-0005-0000-0000-00005F280000}"/>
    <cellStyle name="Normal 12 9 3 2" xfId="10152" xr:uid="{00000000-0005-0000-0000-000060280000}"/>
    <cellStyle name="Normal 12 9 3 3" xfId="10153" xr:uid="{00000000-0005-0000-0000-000061280000}"/>
    <cellStyle name="Normal 12 9 3 4" xfId="10154" xr:uid="{00000000-0005-0000-0000-000062280000}"/>
    <cellStyle name="Normal 12 9 4" xfId="10155" xr:uid="{00000000-0005-0000-0000-000063280000}"/>
    <cellStyle name="Normal 12 9 5" xfId="10156" xr:uid="{00000000-0005-0000-0000-000064280000}"/>
    <cellStyle name="Normal 12 9 6" xfId="10157" xr:uid="{00000000-0005-0000-0000-000065280000}"/>
    <cellStyle name="Normal 12_Annexe 6 IAS" xfId="33290" xr:uid="{DE482F77-8389-4276-B3F5-383859B1010C}"/>
    <cellStyle name="Normal 120" xfId="10158" xr:uid="{00000000-0005-0000-0000-000066280000}"/>
    <cellStyle name="Normal 121" xfId="2" xr:uid="{00000000-0005-0000-0000-000067280000}"/>
    <cellStyle name="Normal 122" xfId="20947" xr:uid="{00000000-0005-0000-0000-000069280000}"/>
    <cellStyle name="Normal 123" xfId="21400" xr:uid="{00000000-0005-0000-0000-00006A280000}"/>
    <cellStyle name="Normal 123 2" xfId="21849" xr:uid="{DC800BE7-FF93-406D-AA63-9753EACD5B57}"/>
    <cellStyle name="Normal 13" xfId="10159" xr:uid="{00000000-0005-0000-0000-00006B280000}"/>
    <cellStyle name="Normal 13 10" xfId="10160" xr:uid="{00000000-0005-0000-0000-00006C280000}"/>
    <cellStyle name="Normal 13 11" xfId="10161" xr:uid="{00000000-0005-0000-0000-00006D280000}"/>
    <cellStyle name="Normal 13 11 2" xfId="10162" xr:uid="{00000000-0005-0000-0000-00006E280000}"/>
    <cellStyle name="Normal 13 11 2 2" xfId="10163" xr:uid="{00000000-0005-0000-0000-00006F280000}"/>
    <cellStyle name="Normal 13 11 2 2 2" xfId="10164" xr:uid="{00000000-0005-0000-0000-000070280000}"/>
    <cellStyle name="Normal 13 11 2 2 3" xfId="10165" xr:uid="{00000000-0005-0000-0000-000071280000}"/>
    <cellStyle name="Normal 13 11 2 2 4" xfId="10166" xr:uid="{00000000-0005-0000-0000-000072280000}"/>
    <cellStyle name="Normal 13 11 2 3" xfId="10167" xr:uid="{00000000-0005-0000-0000-000073280000}"/>
    <cellStyle name="Normal 13 11 2 4" xfId="10168" xr:uid="{00000000-0005-0000-0000-000074280000}"/>
    <cellStyle name="Normal 13 11 2 5" xfId="10169" xr:uid="{00000000-0005-0000-0000-000075280000}"/>
    <cellStyle name="Normal 13 11 3" xfId="10170" xr:uid="{00000000-0005-0000-0000-000076280000}"/>
    <cellStyle name="Normal 13 11 3 2" xfId="10171" xr:uid="{00000000-0005-0000-0000-000077280000}"/>
    <cellStyle name="Normal 13 11 3 3" xfId="10172" xr:uid="{00000000-0005-0000-0000-000078280000}"/>
    <cellStyle name="Normal 13 11 3 4" xfId="10173" xr:uid="{00000000-0005-0000-0000-000079280000}"/>
    <cellStyle name="Normal 13 11 4" xfId="10174" xr:uid="{00000000-0005-0000-0000-00007A280000}"/>
    <cellStyle name="Normal 13 11 5" xfId="10175" xr:uid="{00000000-0005-0000-0000-00007B280000}"/>
    <cellStyle name="Normal 13 11 6" xfId="10176" xr:uid="{00000000-0005-0000-0000-00007C280000}"/>
    <cellStyle name="Normal 13 12" xfId="10177" xr:uid="{00000000-0005-0000-0000-00007D280000}"/>
    <cellStyle name="Normal 13 12 2" xfId="10178" xr:uid="{00000000-0005-0000-0000-00007E280000}"/>
    <cellStyle name="Normal 13 12 2 2" xfId="10179" xr:uid="{00000000-0005-0000-0000-00007F280000}"/>
    <cellStyle name="Normal 13 12 2 2 2" xfId="10180" xr:uid="{00000000-0005-0000-0000-000080280000}"/>
    <cellStyle name="Normal 13 12 2 2 3" xfId="10181" xr:uid="{00000000-0005-0000-0000-000081280000}"/>
    <cellStyle name="Normal 13 12 2 2 4" xfId="10182" xr:uid="{00000000-0005-0000-0000-000082280000}"/>
    <cellStyle name="Normal 13 12 2 3" xfId="10183" xr:uid="{00000000-0005-0000-0000-000083280000}"/>
    <cellStyle name="Normal 13 12 2 4" xfId="10184" xr:uid="{00000000-0005-0000-0000-000084280000}"/>
    <cellStyle name="Normal 13 12 2 5" xfId="10185" xr:uid="{00000000-0005-0000-0000-000085280000}"/>
    <cellStyle name="Normal 13 12 3" xfId="10186" xr:uid="{00000000-0005-0000-0000-000086280000}"/>
    <cellStyle name="Normal 13 12 3 2" xfId="10187" xr:uid="{00000000-0005-0000-0000-000087280000}"/>
    <cellStyle name="Normal 13 12 3 3" xfId="10188" xr:uid="{00000000-0005-0000-0000-000088280000}"/>
    <cellStyle name="Normal 13 12 3 4" xfId="10189" xr:uid="{00000000-0005-0000-0000-000089280000}"/>
    <cellStyle name="Normal 13 12 4" xfId="10190" xr:uid="{00000000-0005-0000-0000-00008A280000}"/>
    <cellStyle name="Normal 13 12 5" xfId="10191" xr:uid="{00000000-0005-0000-0000-00008B280000}"/>
    <cellStyle name="Normal 13 12 6" xfId="10192" xr:uid="{00000000-0005-0000-0000-00008C280000}"/>
    <cellStyle name="Normal 13 13" xfId="10193" xr:uid="{00000000-0005-0000-0000-00008D280000}"/>
    <cellStyle name="Normal 13 13 2" xfId="10194" xr:uid="{00000000-0005-0000-0000-00008E280000}"/>
    <cellStyle name="Normal 13 13 3" xfId="10195" xr:uid="{00000000-0005-0000-0000-00008F280000}"/>
    <cellStyle name="Normal 13 13 4" xfId="10196" xr:uid="{00000000-0005-0000-0000-000090280000}"/>
    <cellStyle name="Normal 13 14" xfId="33291" xr:uid="{5D8639FD-2AE7-443A-B91B-4361936EA5A1}"/>
    <cellStyle name="Normal 13 2" xfId="10197" xr:uid="{00000000-0005-0000-0000-000091280000}"/>
    <cellStyle name="Normal 13 2 2" xfId="10198" xr:uid="{00000000-0005-0000-0000-000092280000}"/>
    <cellStyle name="Normal 13 2 2 2" xfId="33293" xr:uid="{8096CEAD-0E8A-4565-B1FC-0EE2C494818B}"/>
    <cellStyle name="Normal 13 2 2 2 2" xfId="33294" xr:uid="{BC489350-2944-4C43-AE42-5878B57FA8E5}"/>
    <cellStyle name="Normal 13 2 2 3" xfId="33295" xr:uid="{7FA3971B-C48F-469E-9DEA-3CA8D7DBF23D}"/>
    <cellStyle name="Normal 13 2 2 3 2" xfId="33296" xr:uid="{8F1C3130-64B3-4735-B039-6E2122A6165B}"/>
    <cellStyle name="Normal 13 2 2 4" xfId="33297" xr:uid="{B3EC28B8-B3EF-4A56-BCA7-DB758E19DC06}"/>
    <cellStyle name="Normal 13 2 2 5" xfId="33292" xr:uid="{98C06D66-DB2C-40BA-8BEE-89242BF241AA}"/>
    <cellStyle name="Normal 13 2 3" xfId="10199" xr:uid="{00000000-0005-0000-0000-000093280000}"/>
    <cellStyle name="Normal 13 2 3 2" xfId="10200" xr:uid="{00000000-0005-0000-0000-000094280000}"/>
    <cellStyle name="Normal 13 2 3 2 2" xfId="10201" xr:uid="{00000000-0005-0000-0000-000095280000}"/>
    <cellStyle name="Normal 13 2 3 2 2 2" xfId="10202" xr:uid="{00000000-0005-0000-0000-000096280000}"/>
    <cellStyle name="Normal 13 2 3 2 2 3" xfId="10203" xr:uid="{00000000-0005-0000-0000-000097280000}"/>
    <cellStyle name="Normal 13 2 3 2 2 4" xfId="10204" xr:uid="{00000000-0005-0000-0000-000098280000}"/>
    <cellStyle name="Normal 13 2 3 2 3" xfId="10205" xr:uid="{00000000-0005-0000-0000-000099280000}"/>
    <cellStyle name="Normal 13 2 3 2 4" xfId="10206" xr:uid="{00000000-0005-0000-0000-00009A280000}"/>
    <cellStyle name="Normal 13 2 3 2 5" xfId="10207" xr:uid="{00000000-0005-0000-0000-00009B280000}"/>
    <cellStyle name="Normal 13 2 3 2 6" xfId="33299" xr:uid="{8C3B71A1-1DB4-41A5-85E7-FDEC7A90E2A2}"/>
    <cellStyle name="Normal 13 2 3 3" xfId="10208" xr:uid="{00000000-0005-0000-0000-00009C280000}"/>
    <cellStyle name="Normal 13 2 3 3 2" xfId="10209" xr:uid="{00000000-0005-0000-0000-00009D280000}"/>
    <cellStyle name="Normal 13 2 3 3 3" xfId="10210" xr:uid="{00000000-0005-0000-0000-00009E280000}"/>
    <cellStyle name="Normal 13 2 3 3 4" xfId="10211" xr:uid="{00000000-0005-0000-0000-00009F280000}"/>
    <cellStyle name="Normal 13 2 3 4" xfId="10212" xr:uid="{00000000-0005-0000-0000-0000A0280000}"/>
    <cellStyle name="Normal 13 2 3 5" xfId="10213" xr:uid="{00000000-0005-0000-0000-0000A1280000}"/>
    <cellStyle name="Normal 13 2 3 6" xfId="10214" xr:uid="{00000000-0005-0000-0000-0000A2280000}"/>
    <cellStyle name="Normal 13 2 3 7" xfId="33298" xr:uid="{BA58CB1D-D3E3-44AC-99B7-778777B54D1B}"/>
    <cellStyle name="Normal 13 2 4" xfId="33300" xr:uid="{3CB0894B-DFE4-40C2-BD2D-FC47AFD76BB3}"/>
    <cellStyle name="Normal 13 2 4 2" xfId="33301" xr:uid="{D6384095-C0B4-45C5-88AE-59F3ED9C7142}"/>
    <cellStyle name="Normal 13 2 5" xfId="33302" xr:uid="{4D6ED199-0952-4CFC-BD83-618F460036C0}"/>
    <cellStyle name="Normal 13 2 5 2" xfId="33303" xr:uid="{E0AD6123-D029-47CE-81B5-757FF3BD09BF}"/>
    <cellStyle name="Normal 13 2 6" xfId="33304" xr:uid="{08267D1F-6FCA-403A-888A-31214A67B12C}"/>
    <cellStyle name="Normal 13 2 7" xfId="33305" xr:uid="{C019EE60-E9B8-4AB1-991F-E6766C24DDCF}"/>
    <cellStyle name="Normal 13 2_Cadrage conso" xfId="33306" xr:uid="{8F84556B-3FA1-4286-94B9-E1FEF347BFDA}"/>
    <cellStyle name="Normal 13 3" xfId="10215" xr:uid="{00000000-0005-0000-0000-0000A3280000}"/>
    <cellStyle name="Normal 13 3 2" xfId="10216" xr:uid="{00000000-0005-0000-0000-0000A4280000}"/>
    <cellStyle name="Normal 13 3 2 2" xfId="10217" xr:uid="{00000000-0005-0000-0000-0000A5280000}"/>
    <cellStyle name="Normal 13 3 2 2 2" xfId="33309" xr:uid="{B30DEEFA-27A2-4361-8787-D05DA3238C7A}"/>
    <cellStyle name="Normal 13 3 2 3" xfId="33308" xr:uid="{8160CEF8-0811-4F1C-8C5D-09C0C336F388}"/>
    <cellStyle name="Normal 13 3 3" xfId="33310" xr:uid="{979E8D0A-397D-4059-8946-110518FF6952}"/>
    <cellStyle name="Normal 13 3 3 2" xfId="33311" xr:uid="{F5909E8E-DA5C-490A-900B-4AAB103BD463}"/>
    <cellStyle name="Normal 13 3 4" xfId="33312" xr:uid="{38C12778-3744-453C-8272-1CEA84842901}"/>
    <cellStyle name="Normal 13 3 5" xfId="33307" xr:uid="{16B1C4E4-4591-4754-99EF-11AD391F58AA}"/>
    <cellStyle name="Normal 13 3_Cadrage conso" xfId="33313" xr:uid="{52048D9C-0C3B-4002-B379-42C3D61C90F9}"/>
    <cellStyle name="Normal 13 4" xfId="10218" xr:uid="{00000000-0005-0000-0000-0000A6280000}"/>
    <cellStyle name="Normal 13 4 2" xfId="10219" xr:uid="{00000000-0005-0000-0000-0000A7280000}"/>
    <cellStyle name="Normal 13 4 2 2" xfId="33315" xr:uid="{541F62DF-81CB-4B5A-A91D-F126E26FBEDC}"/>
    <cellStyle name="Normal 13 4 3" xfId="33314" xr:uid="{58188B39-6A1D-4DA1-A466-B817DF79B3C3}"/>
    <cellStyle name="Normal 13 5" xfId="10220" xr:uid="{00000000-0005-0000-0000-0000A8280000}"/>
    <cellStyle name="Normal 13 5 2" xfId="10221" xr:uid="{00000000-0005-0000-0000-0000A9280000}"/>
    <cellStyle name="Normal 13 5 2 2" xfId="33317" xr:uid="{656F8698-4686-4F42-B8D2-73F10AA5C7C8}"/>
    <cellStyle name="Normal 13 5 3" xfId="33316" xr:uid="{5A280C1E-8F1D-452A-B826-B90A7D68B31B}"/>
    <cellStyle name="Normal 13 6" xfId="10222" xr:uid="{00000000-0005-0000-0000-0000AA280000}"/>
    <cellStyle name="Normal 13 6 2" xfId="10223" xr:uid="{00000000-0005-0000-0000-0000AB280000}"/>
    <cellStyle name="Normal 13 6 2 2" xfId="33319" xr:uid="{CC89374C-7E28-4C35-8D70-41AD452E5CC5}"/>
    <cellStyle name="Normal 13 6 3" xfId="33318" xr:uid="{446D8A79-CD7D-41DE-8B3F-973C8735898F}"/>
    <cellStyle name="Normal 13 7" xfId="10224" xr:uid="{00000000-0005-0000-0000-0000AC280000}"/>
    <cellStyle name="Normal 13 7 2" xfId="10225" xr:uid="{00000000-0005-0000-0000-0000AD280000}"/>
    <cellStyle name="Normal 13 7 3" xfId="33320" xr:uid="{D94678F2-ED83-4481-83BF-7E5607A45AAB}"/>
    <cellStyle name="Normal 13 8" xfId="10226" xr:uid="{00000000-0005-0000-0000-0000AE280000}"/>
    <cellStyle name="Normal 13 8 2" xfId="33321" xr:uid="{35FA2DFD-0DD0-47A0-AF9A-DC09AC3B6D21}"/>
    <cellStyle name="Normal 13 9" xfId="10227" xr:uid="{00000000-0005-0000-0000-0000AF280000}"/>
    <cellStyle name="Normal 13_Annexe 6 IAS" xfId="33322" xr:uid="{2B2DD0A9-5171-4D99-B84B-5AACDC599E9F}"/>
    <cellStyle name="Normal 14" xfId="10228" xr:uid="{00000000-0005-0000-0000-0000B0280000}"/>
    <cellStyle name="Normal 14 2" xfId="10229" xr:uid="{00000000-0005-0000-0000-0000B1280000}"/>
    <cellStyle name="Normal 14 2 2" xfId="10230" xr:uid="{00000000-0005-0000-0000-0000B2280000}"/>
    <cellStyle name="Normal 14 2 3" xfId="10231" xr:uid="{00000000-0005-0000-0000-0000B3280000}"/>
    <cellStyle name="Normal 14 2 3 2" xfId="10232" xr:uid="{00000000-0005-0000-0000-0000B4280000}"/>
    <cellStyle name="Normal 14 2 3 2 2" xfId="10233" xr:uid="{00000000-0005-0000-0000-0000B5280000}"/>
    <cellStyle name="Normal 14 2 3 2 2 2" xfId="10234" xr:uid="{00000000-0005-0000-0000-0000B6280000}"/>
    <cellStyle name="Normal 14 2 3 2 2 3" xfId="10235" xr:uid="{00000000-0005-0000-0000-0000B7280000}"/>
    <cellStyle name="Normal 14 2 3 2 2 4" xfId="10236" xr:uid="{00000000-0005-0000-0000-0000B8280000}"/>
    <cellStyle name="Normal 14 2 3 2 3" xfId="10237" xr:uid="{00000000-0005-0000-0000-0000B9280000}"/>
    <cellStyle name="Normal 14 2 3 2 4" xfId="10238" xr:uid="{00000000-0005-0000-0000-0000BA280000}"/>
    <cellStyle name="Normal 14 2 3 2 5" xfId="10239" xr:uid="{00000000-0005-0000-0000-0000BB280000}"/>
    <cellStyle name="Normal 14 2 3 3" xfId="10240" xr:uid="{00000000-0005-0000-0000-0000BC280000}"/>
    <cellStyle name="Normal 14 2 3 4" xfId="10241" xr:uid="{00000000-0005-0000-0000-0000BD280000}"/>
    <cellStyle name="Normal 14 2 3 4 2" xfId="10242" xr:uid="{00000000-0005-0000-0000-0000BE280000}"/>
    <cellStyle name="Normal 14 2 3 4 3" xfId="10243" xr:uid="{00000000-0005-0000-0000-0000BF280000}"/>
    <cellStyle name="Normal 14 2 3 4 4" xfId="10244" xr:uid="{00000000-0005-0000-0000-0000C0280000}"/>
    <cellStyle name="Normal 14 2 3 5" xfId="10245" xr:uid="{00000000-0005-0000-0000-0000C1280000}"/>
    <cellStyle name="Normal 14 2 3 6" xfId="10246" xr:uid="{00000000-0005-0000-0000-0000C2280000}"/>
    <cellStyle name="Normal 14 2 3 7" xfId="10247" xr:uid="{00000000-0005-0000-0000-0000C3280000}"/>
    <cellStyle name="Normal 14 2 4" xfId="10248" xr:uid="{00000000-0005-0000-0000-0000C4280000}"/>
    <cellStyle name="Normal 14 2 4 2" xfId="10249" xr:uid="{00000000-0005-0000-0000-0000C5280000}"/>
    <cellStyle name="Normal 14 2 4 3" xfId="10250" xr:uid="{00000000-0005-0000-0000-0000C6280000}"/>
    <cellStyle name="Normal 14 2 4 4" xfId="10251" xr:uid="{00000000-0005-0000-0000-0000C7280000}"/>
    <cellStyle name="Normal 14 2 5" xfId="33324" xr:uid="{9878B2BB-3F5C-43CF-A441-1C2D1315559C}"/>
    <cellStyle name="Normal 14 3" xfId="10252" xr:uid="{00000000-0005-0000-0000-0000C8280000}"/>
    <cellStyle name="Normal 14 3 2" xfId="10253" xr:uid="{00000000-0005-0000-0000-0000C9280000}"/>
    <cellStyle name="Normal 14 3 2 2" xfId="10254" xr:uid="{00000000-0005-0000-0000-0000CA280000}"/>
    <cellStyle name="Normal 14 3 2 2 2" xfId="10255" xr:uid="{00000000-0005-0000-0000-0000CB280000}"/>
    <cellStyle name="Normal 14 3 2 2 2 2" xfId="10256" xr:uid="{00000000-0005-0000-0000-0000CC280000}"/>
    <cellStyle name="Normal 14 3 2 2 2 3" xfId="10257" xr:uid="{00000000-0005-0000-0000-0000CD280000}"/>
    <cellStyle name="Normal 14 3 2 2 2 4" xfId="10258" xr:uid="{00000000-0005-0000-0000-0000CE280000}"/>
    <cellStyle name="Normal 14 3 2 2 3" xfId="10259" xr:uid="{00000000-0005-0000-0000-0000CF280000}"/>
    <cellStyle name="Normal 14 3 2 2 4" xfId="10260" xr:uid="{00000000-0005-0000-0000-0000D0280000}"/>
    <cellStyle name="Normal 14 3 2 2 5" xfId="10261" xr:uid="{00000000-0005-0000-0000-0000D1280000}"/>
    <cellStyle name="Normal 14 3 2 3" xfId="10262" xr:uid="{00000000-0005-0000-0000-0000D2280000}"/>
    <cellStyle name="Normal 14 3 2 4" xfId="10263" xr:uid="{00000000-0005-0000-0000-0000D3280000}"/>
    <cellStyle name="Normal 14 3 2 4 2" xfId="10264" xr:uid="{00000000-0005-0000-0000-0000D4280000}"/>
    <cellStyle name="Normal 14 3 2 4 3" xfId="10265" xr:uid="{00000000-0005-0000-0000-0000D5280000}"/>
    <cellStyle name="Normal 14 3 2 4 4" xfId="10266" xr:uid="{00000000-0005-0000-0000-0000D6280000}"/>
    <cellStyle name="Normal 14 3 2 5" xfId="10267" xr:uid="{00000000-0005-0000-0000-0000D7280000}"/>
    <cellStyle name="Normal 14 3 2 6" xfId="10268" xr:uid="{00000000-0005-0000-0000-0000D8280000}"/>
    <cellStyle name="Normal 14 3 2 7" xfId="10269" xr:uid="{00000000-0005-0000-0000-0000D9280000}"/>
    <cellStyle name="Normal 14 3 3" xfId="33325" xr:uid="{6AD20728-2CBB-4482-AAE2-E13B463D3763}"/>
    <cellStyle name="Normal 14 4" xfId="10270" xr:uid="{00000000-0005-0000-0000-0000DA280000}"/>
    <cellStyle name="Normal 14 4 2" xfId="10271" xr:uid="{00000000-0005-0000-0000-0000DB280000}"/>
    <cellStyle name="Normal 14 4 2 2" xfId="10272" xr:uid="{00000000-0005-0000-0000-0000DC280000}"/>
    <cellStyle name="Normal 14 4 2 2 2" xfId="10273" xr:uid="{00000000-0005-0000-0000-0000DD280000}"/>
    <cellStyle name="Normal 14 4 2 2 3" xfId="10274" xr:uid="{00000000-0005-0000-0000-0000DE280000}"/>
    <cellStyle name="Normal 14 4 2 2 4" xfId="10275" xr:uid="{00000000-0005-0000-0000-0000DF280000}"/>
    <cellStyle name="Normal 14 4 2 3" xfId="10276" xr:uid="{00000000-0005-0000-0000-0000E0280000}"/>
    <cellStyle name="Normal 14 4 2 4" xfId="10277" xr:uid="{00000000-0005-0000-0000-0000E1280000}"/>
    <cellStyle name="Normal 14 4 2 5" xfId="10278" xr:uid="{00000000-0005-0000-0000-0000E2280000}"/>
    <cellStyle name="Normal 14 4 3" xfId="10279" xr:uid="{00000000-0005-0000-0000-0000E3280000}"/>
    <cellStyle name="Normal 14 4 4" xfId="10280" xr:uid="{00000000-0005-0000-0000-0000E4280000}"/>
    <cellStyle name="Normal 14 4 4 2" xfId="10281" xr:uid="{00000000-0005-0000-0000-0000E5280000}"/>
    <cellStyle name="Normal 14 4 4 3" xfId="10282" xr:uid="{00000000-0005-0000-0000-0000E6280000}"/>
    <cellStyle name="Normal 14 4 4 4" xfId="10283" xr:uid="{00000000-0005-0000-0000-0000E7280000}"/>
    <cellStyle name="Normal 14 4 5" xfId="10284" xr:uid="{00000000-0005-0000-0000-0000E8280000}"/>
    <cellStyle name="Normal 14 4 6" xfId="10285" xr:uid="{00000000-0005-0000-0000-0000E9280000}"/>
    <cellStyle name="Normal 14 4 7" xfId="10286" xr:uid="{00000000-0005-0000-0000-0000EA280000}"/>
    <cellStyle name="Normal 14 5" xfId="10287" xr:uid="{00000000-0005-0000-0000-0000EB280000}"/>
    <cellStyle name="Normal 14 5 2" xfId="10288" xr:uid="{00000000-0005-0000-0000-0000EC280000}"/>
    <cellStyle name="Normal 14 5 2 2" xfId="10289" xr:uid="{00000000-0005-0000-0000-0000ED280000}"/>
    <cellStyle name="Normal 14 5 2 2 2" xfId="10290" xr:uid="{00000000-0005-0000-0000-0000EE280000}"/>
    <cellStyle name="Normal 14 5 2 2 3" xfId="10291" xr:uid="{00000000-0005-0000-0000-0000EF280000}"/>
    <cellStyle name="Normal 14 5 2 2 4" xfId="10292" xr:uid="{00000000-0005-0000-0000-0000F0280000}"/>
    <cellStyle name="Normal 14 5 2 3" xfId="10293" xr:uid="{00000000-0005-0000-0000-0000F1280000}"/>
    <cellStyle name="Normal 14 5 2 4" xfId="10294" xr:uid="{00000000-0005-0000-0000-0000F2280000}"/>
    <cellStyle name="Normal 14 5 2 5" xfId="10295" xr:uid="{00000000-0005-0000-0000-0000F3280000}"/>
    <cellStyle name="Normal 14 5 3" xfId="10296" xr:uid="{00000000-0005-0000-0000-0000F4280000}"/>
    <cellStyle name="Normal 14 5 3 2" xfId="10297" xr:uid="{00000000-0005-0000-0000-0000F5280000}"/>
    <cellStyle name="Normal 14 5 3 3" xfId="10298" xr:uid="{00000000-0005-0000-0000-0000F6280000}"/>
    <cellStyle name="Normal 14 5 3 4" xfId="10299" xr:uid="{00000000-0005-0000-0000-0000F7280000}"/>
    <cellStyle name="Normal 14 5 4" xfId="10300" xr:uid="{00000000-0005-0000-0000-0000F8280000}"/>
    <cellStyle name="Normal 14 5 5" xfId="10301" xr:uid="{00000000-0005-0000-0000-0000F9280000}"/>
    <cellStyle name="Normal 14 5 6" xfId="10302" xr:uid="{00000000-0005-0000-0000-0000FA280000}"/>
    <cellStyle name="Normal 14 6" xfId="10303" xr:uid="{00000000-0005-0000-0000-0000FB280000}"/>
    <cellStyle name="Normal 14 6 2" xfId="10304" xr:uid="{00000000-0005-0000-0000-0000FC280000}"/>
    <cellStyle name="Normal 14 6 3" xfId="10305" xr:uid="{00000000-0005-0000-0000-0000FD280000}"/>
    <cellStyle name="Normal 14 6 4" xfId="10306" xr:uid="{00000000-0005-0000-0000-0000FE280000}"/>
    <cellStyle name="Normal 14 7" xfId="33323" xr:uid="{360B398A-7325-4241-9EAF-670696696D8E}"/>
    <cellStyle name="Normal 14_Annexe 6 IAS" xfId="33326" xr:uid="{A8C01D66-F3E4-4131-81A0-E4EE339BBFFC}"/>
    <cellStyle name="Normal 15" xfId="10307" xr:uid="{00000000-0005-0000-0000-0000FF280000}"/>
    <cellStyle name="Normal 15 10" xfId="10308" xr:uid="{00000000-0005-0000-0000-000000290000}"/>
    <cellStyle name="Normal 15 11" xfId="10309" xr:uid="{00000000-0005-0000-0000-000001290000}"/>
    <cellStyle name="Normal 15 11 2" xfId="10310" xr:uid="{00000000-0005-0000-0000-000002290000}"/>
    <cellStyle name="Normal 15 11 2 2" xfId="10311" xr:uid="{00000000-0005-0000-0000-000003290000}"/>
    <cellStyle name="Normal 15 11 2 2 2" xfId="10312" xr:uid="{00000000-0005-0000-0000-000004290000}"/>
    <cellStyle name="Normal 15 11 2 2 3" xfId="10313" xr:uid="{00000000-0005-0000-0000-000005290000}"/>
    <cellStyle name="Normal 15 11 2 2 4" xfId="10314" xr:uid="{00000000-0005-0000-0000-000006290000}"/>
    <cellStyle name="Normal 15 11 2 3" xfId="10315" xr:uid="{00000000-0005-0000-0000-000007290000}"/>
    <cellStyle name="Normal 15 11 2 4" xfId="10316" xr:uid="{00000000-0005-0000-0000-000008290000}"/>
    <cellStyle name="Normal 15 11 2 5" xfId="10317" xr:uid="{00000000-0005-0000-0000-000009290000}"/>
    <cellStyle name="Normal 15 11 3" xfId="10318" xr:uid="{00000000-0005-0000-0000-00000A290000}"/>
    <cellStyle name="Normal 15 11 3 2" xfId="10319" xr:uid="{00000000-0005-0000-0000-00000B290000}"/>
    <cellStyle name="Normal 15 11 3 3" xfId="10320" xr:uid="{00000000-0005-0000-0000-00000C290000}"/>
    <cellStyle name="Normal 15 11 3 4" xfId="10321" xr:uid="{00000000-0005-0000-0000-00000D290000}"/>
    <cellStyle name="Normal 15 11 4" xfId="10322" xr:uid="{00000000-0005-0000-0000-00000E290000}"/>
    <cellStyle name="Normal 15 11 5" xfId="10323" xr:uid="{00000000-0005-0000-0000-00000F290000}"/>
    <cellStyle name="Normal 15 11 6" xfId="10324" xr:uid="{00000000-0005-0000-0000-000010290000}"/>
    <cellStyle name="Normal 15 12" xfId="10325" xr:uid="{00000000-0005-0000-0000-000011290000}"/>
    <cellStyle name="Normal 15 12 2" xfId="10326" xr:uid="{00000000-0005-0000-0000-000012290000}"/>
    <cellStyle name="Normal 15 12 2 2" xfId="10327" xr:uid="{00000000-0005-0000-0000-000013290000}"/>
    <cellStyle name="Normal 15 12 2 2 2" xfId="10328" xr:uid="{00000000-0005-0000-0000-000014290000}"/>
    <cellStyle name="Normal 15 12 2 2 3" xfId="10329" xr:uid="{00000000-0005-0000-0000-000015290000}"/>
    <cellStyle name="Normal 15 12 2 2 4" xfId="10330" xr:uid="{00000000-0005-0000-0000-000016290000}"/>
    <cellStyle name="Normal 15 12 2 3" xfId="10331" xr:uid="{00000000-0005-0000-0000-000017290000}"/>
    <cellStyle name="Normal 15 12 2 4" xfId="10332" xr:uid="{00000000-0005-0000-0000-000018290000}"/>
    <cellStyle name="Normal 15 12 2 5" xfId="10333" xr:uid="{00000000-0005-0000-0000-000019290000}"/>
    <cellStyle name="Normal 15 12 3" xfId="10334" xr:uid="{00000000-0005-0000-0000-00001A290000}"/>
    <cellStyle name="Normal 15 12 3 2" xfId="10335" xr:uid="{00000000-0005-0000-0000-00001B290000}"/>
    <cellStyle name="Normal 15 12 3 3" xfId="10336" xr:uid="{00000000-0005-0000-0000-00001C290000}"/>
    <cellStyle name="Normal 15 12 3 4" xfId="10337" xr:uid="{00000000-0005-0000-0000-00001D290000}"/>
    <cellStyle name="Normal 15 12 4" xfId="10338" xr:uid="{00000000-0005-0000-0000-00001E290000}"/>
    <cellStyle name="Normal 15 12 5" xfId="10339" xr:uid="{00000000-0005-0000-0000-00001F290000}"/>
    <cellStyle name="Normal 15 12 6" xfId="10340" xr:uid="{00000000-0005-0000-0000-000020290000}"/>
    <cellStyle name="Normal 15 13" xfId="10341" xr:uid="{00000000-0005-0000-0000-000021290000}"/>
    <cellStyle name="Normal 15 13 2" xfId="10342" xr:uid="{00000000-0005-0000-0000-000022290000}"/>
    <cellStyle name="Normal 15 13 3" xfId="10343" xr:uid="{00000000-0005-0000-0000-000023290000}"/>
    <cellStyle name="Normal 15 13 4" xfId="10344" xr:uid="{00000000-0005-0000-0000-000024290000}"/>
    <cellStyle name="Normal 15 14" xfId="33327" xr:uid="{2BBE48DC-33BD-40DE-9792-93AF3C16B8C7}"/>
    <cellStyle name="Normal 15 2" xfId="10345" xr:uid="{00000000-0005-0000-0000-000025290000}"/>
    <cellStyle name="Normal 15 2 2" xfId="10346" xr:uid="{00000000-0005-0000-0000-000026290000}"/>
    <cellStyle name="Normal 15 2 3" xfId="10347" xr:uid="{00000000-0005-0000-0000-000027290000}"/>
    <cellStyle name="Normal 15 2 3 2" xfId="10348" xr:uid="{00000000-0005-0000-0000-000028290000}"/>
    <cellStyle name="Normal 15 2 3 2 2" xfId="10349" xr:uid="{00000000-0005-0000-0000-000029290000}"/>
    <cellStyle name="Normal 15 2 3 2 2 2" xfId="10350" xr:uid="{00000000-0005-0000-0000-00002A290000}"/>
    <cellStyle name="Normal 15 2 3 2 2 3" xfId="10351" xr:uid="{00000000-0005-0000-0000-00002B290000}"/>
    <cellStyle name="Normal 15 2 3 2 2 4" xfId="10352" xr:uid="{00000000-0005-0000-0000-00002C290000}"/>
    <cellStyle name="Normal 15 2 3 2 3" xfId="10353" xr:uid="{00000000-0005-0000-0000-00002D290000}"/>
    <cellStyle name="Normal 15 2 3 2 4" xfId="10354" xr:uid="{00000000-0005-0000-0000-00002E290000}"/>
    <cellStyle name="Normal 15 2 3 2 5" xfId="10355" xr:uid="{00000000-0005-0000-0000-00002F290000}"/>
    <cellStyle name="Normal 15 2 3 3" xfId="10356" xr:uid="{00000000-0005-0000-0000-000030290000}"/>
    <cellStyle name="Normal 15 2 3 3 2" xfId="10357" xr:uid="{00000000-0005-0000-0000-000031290000}"/>
    <cellStyle name="Normal 15 2 3 3 3" xfId="10358" xr:uid="{00000000-0005-0000-0000-000032290000}"/>
    <cellStyle name="Normal 15 2 3 3 4" xfId="10359" xr:uid="{00000000-0005-0000-0000-000033290000}"/>
    <cellStyle name="Normal 15 2 3 4" xfId="10360" xr:uid="{00000000-0005-0000-0000-000034290000}"/>
    <cellStyle name="Normal 15 2 3 5" xfId="10361" xr:uid="{00000000-0005-0000-0000-000035290000}"/>
    <cellStyle name="Normal 15 2 3 6" xfId="10362" xr:uid="{00000000-0005-0000-0000-000036290000}"/>
    <cellStyle name="Normal 15 2 4" xfId="33328" xr:uid="{B265A021-3833-412F-BD01-E2669B7BA80C}"/>
    <cellStyle name="Normal 15 3" xfId="10363" xr:uid="{00000000-0005-0000-0000-000037290000}"/>
    <cellStyle name="Normal 15 3 2" xfId="10364" xr:uid="{00000000-0005-0000-0000-000038290000}"/>
    <cellStyle name="Normal 15 3 2 2" xfId="10365" xr:uid="{00000000-0005-0000-0000-000039290000}"/>
    <cellStyle name="Normal 15 3 3" xfId="33329" xr:uid="{182E6FD3-973A-490C-A4CA-0968B60BA851}"/>
    <cellStyle name="Normal 15 4" xfId="10366" xr:uid="{00000000-0005-0000-0000-00003A290000}"/>
    <cellStyle name="Normal 15 4 2" xfId="10367" xr:uid="{00000000-0005-0000-0000-00003B290000}"/>
    <cellStyle name="Normal 15 5" xfId="10368" xr:uid="{00000000-0005-0000-0000-00003C290000}"/>
    <cellStyle name="Normal 15 6" xfId="10369" xr:uid="{00000000-0005-0000-0000-00003D290000}"/>
    <cellStyle name="Normal 15 7" xfId="10370" xr:uid="{00000000-0005-0000-0000-00003E290000}"/>
    <cellStyle name="Normal 15 8" xfId="10371" xr:uid="{00000000-0005-0000-0000-00003F290000}"/>
    <cellStyle name="Normal 15 9" xfId="10372" xr:uid="{00000000-0005-0000-0000-000040290000}"/>
    <cellStyle name="Normal 15_Annexe 6 IAS" xfId="33330" xr:uid="{1FC475A7-66E8-4135-B9A7-941EE40899FB}"/>
    <cellStyle name="Normal 16" xfId="10373" xr:uid="{00000000-0005-0000-0000-000041290000}"/>
    <cellStyle name="Normal 16 10" xfId="10374" xr:uid="{00000000-0005-0000-0000-000042290000}"/>
    <cellStyle name="Normal 16 10 2" xfId="10375" xr:uid="{00000000-0005-0000-0000-000043290000}"/>
    <cellStyle name="Normal 16 10 2 2" xfId="10376" xr:uid="{00000000-0005-0000-0000-000044290000}"/>
    <cellStyle name="Normal 16 10 2 2 2" xfId="10377" xr:uid="{00000000-0005-0000-0000-000045290000}"/>
    <cellStyle name="Normal 16 10 2 2 2 2" xfId="10378" xr:uid="{00000000-0005-0000-0000-000046290000}"/>
    <cellStyle name="Normal 16 10 2 2 2 3" xfId="10379" xr:uid="{00000000-0005-0000-0000-000047290000}"/>
    <cellStyle name="Normal 16 10 2 2 2 4" xfId="10380" xr:uid="{00000000-0005-0000-0000-000048290000}"/>
    <cellStyle name="Normal 16 10 2 2 3" xfId="10381" xr:uid="{00000000-0005-0000-0000-000049290000}"/>
    <cellStyle name="Normal 16 10 2 2 4" xfId="10382" xr:uid="{00000000-0005-0000-0000-00004A290000}"/>
    <cellStyle name="Normal 16 10 2 2 5" xfId="10383" xr:uid="{00000000-0005-0000-0000-00004B290000}"/>
    <cellStyle name="Normal 16 10 2 3" xfId="10384" xr:uid="{00000000-0005-0000-0000-00004C290000}"/>
    <cellStyle name="Normal 16 10 2 4" xfId="10385" xr:uid="{00000000-0005-0000-0000-00004D290000}"/>
    <cellStyle name="Normal 16 10 2 4 2" xfId="10386" xr:uid="{00000000-0005-0000-0000-00004E290000}"/>
    <cellStyle name="Normal 16 10 2 4 3" xfId="10387" xr:uid="{00000000-0005-0000-0000-00004F290000}"/>
    <cellStyle name="Normal 16 10 2 4 4" xfId="10388" xr:uid="{00000000-0005-0000-0000-000050290000}"/>
    <cellStyle name="Normal 16 10 2 5" xfId="10389" xr:uid="{00000000-0005-0000-0000-000051290000}"/>
    <cellStyle name="Normal 16 10 2 6" xfId="10390" xr:uid="{00000000-0005-0000-0000-000052290000}"/>
    <cellStyle name="Normal 16 10 2 7" xfId="10391" xr:uid="{00000000-0005-0000-0000-000053290000}"/>
    <cellStyle name="Normal 16 11" xfId="10392" xr:uid="{00000000-0005-0000-0000-000054290000}"/>
    <cellStyle name="Normal 16 11 2" xfId="10393" xr:uid="{00000000-0005-0000-0000-000055290000}"/>
    <cellStyle name="Normal 16 11 2 2" xfId="10394" xr:uid="{00000000-0005-0000-0000-000056290000}"/>
    <cellStyle name="Normal 16 11 2 2 2" xfId="10395" xr:uid="{00000000-0005-0000-0000-000057290000}"/>
    <cellStyle name="Normal 16 11 2 2 2 2" xfId="10396" xr:uid="{00000000-0005-0000-0000-000058290000}"/>
    <cellStyle name="Normal 16 11 2 2 2 3" xfId="10397" xr:uid="{00000000-0005-0000-0000-000059290000}"/>
    <cellStyle name="Normal 16 11 2 2 2 4" xfId="10398" xr:uid="{00000000-0005-0000-0000-00005A290000}"/>
    <cellStyle name="Normal 16 11 2 2 3" xfId="10399" xr:uid="{00000000-0005-0000-0000-00005B290000}"/>
    <cellStyle name="Normal 16 11 2 2 4" xfId="10400" xr:uid="{00000000-0005-0000-0000-00005C290000}"/>
    <cellStyle name="Normal 16 11 2 2 5" xfId="10401" xr:uid="{00000000-0005-0000-0000-00005D290000}"/>
    <cellStyle name="Normal 16 11 2 3" xfId="10402" xr:uid="{00000000-0005-0000-0000-00005E290000}"/>
    <cellStyle name="Normal 16 11 2 4" xfId="10403" xr:uid="{00000000-0005-0000-0000-00005F290000}"/>
    <cellStyle name="Normal 16 11 2 4 2" xfId="10404" xr:uid="{00000000-0005-0000-0000-000060290000}"/>
    <cellStyle name="Normal 16 11 2 4 3" xfId="10405" xr:uid="{00000000-0005-0000-0000-000061290000}"/>
    <cellStyle name="Normal 16 11 2 4 4" xfId="10406" xr:uid="{00000000-0005-0000-0000-000062290000}"/>
    <cellStyle name="Normal 16 11 2 5" xfId="10407" xr:uid="{00000000-0005-0000-0000-000063290000}"/>
    <cellStyle name="Normal 16 11 2 6" xfId="10408" xr:uid="{00000000-0005-0000-0000-000064290000}"/>
    <cellStyle name="Normal 16 11 2 7" xfId="10409" xr:uid="{00000000-0005-0000-0000-000065290000}"/>
    <cellStyle name="Normal 16 12" xfId="10410" xr:uid="{00000000-0005-0000-0000-000066290000}"/>
    <cellStyle name="Normal 16 12 2" xfId="10411" xr:uid="{00000000-0005-0000-0000-000067290000}"/>
    <cellStyle name="Normal 16 13" xfId="10412" xr:uid="{00000000-0005-0000-0000-000068290000}"/>
    <cellStyle name="Normal 16 13 2" xfId="10413" xr:uid="{00000000-0005-0000-0000-000069290000}"/>
    <cellStyle name="Normal 16 14" xfId="10414" xr:uid="{00000000-0005-0000-0000-00006A290000}"/>
    <cellStyle name="Normal 16 14 2" xfId="10415" xr:uid="{00000000-0005-0000-0000-00006B290000}"/>
    <cellStyle name="Normal 16 15" xfId="10416" xr:uid="{00000000-0005-0000-0000-00006C290000}"/>
    <cellStyle name="Normal 16 15 2" xfId="10417" xr:uid="{00000000-0005-0000-0000-00006D290000}"/>
    <cellStyle name="Normal 16 16" xfId="10418" xr:uid="{00000000-0005-0000-0000-00006E290000}"/>
    <cellStyle name="Normal 16 16 2" xfId="10419" xr:uid="{00000000-0005-0000-0000-00006F290000}"/>
    <cellStyle name="Normal 16 17" xfId="10420" xr:uid="{00000000-0005-0000-0000-000070290000}"/>
    <cellStyle name="Normal 16 17 2" xfId="10421" xr:uid="{00000000-0005-0000-0000-000071290000}"/>
    <cellStyle name="Normal 16 18" xfId="10422" xr:uid="{00000000-0005-0000-0000-000072290000}"/>
    <cellStyle name="Normal 16 18 2" xfId="10423" xr:uid="{00000000-0005-0000-0000-000073290000}"/>
    <cellStyle name="Normal 16 19" xfId="10424" xr:uid="{00000000-0005-0000-0000-000074290000}"/>
    <cellStyle name="Normal 16 19 2" xfId="10425" xr:uid="{00000000-0005-0000-0000-000075290000}"/>
    <cellStyle name="Normal 16 2" xfId="10426" xr:uid="{00000000-0005-0000-0000-000076290000}"/>
    <cellStyle name="Normal 16 2 2" xfId="10427" xr:uid="{00000000-0005-0000-0000-000077290000}"/>
    <cellStyle name="Normal 16 2 3" xfId="10428" xr:uid="{00000000-0005-0000-0000-000078290000}"/>
    <cellStyle name="Normal 16 2 3 2" xfId="10429" xr:uid="{00000000-0005-0000-0000-000079290000}"/>
    <cellStyle name="Normal 16 2 3 2 2" xfId="10430" xr:uid="{00000000-0005-0000-0000-00007A290000}"/>
    <cellStyle name="Normal 16 2 3 2 2 2" xfId="10431" xr:uid="{00000000-0005-0000-0000-00007B290000}"/>
    <cellStyle name="Normal 16 2 3 2 2 3" xfId="10432" xr:uid="{00000000-0005-0000-0000-00007C290000}"/>
    <cellStyle name="Normal 16 2 3 2 2 4" xfId="10433" xr:uid="{00000000-0005-0000-0000-00007D290000}"/>
    <cellStyle name="Normal 16 2 3 2 3" xfId="10434" xr:uid="{00000000-0005-0000-0000-00007E290000}"/>
    <cellStyle name="Normal 16 2 3 2 4" xfId="10435" xr:uid="{00000000-0005-0000-0000-00007F290000}"/>
    <cellStyle name="Normal 16 2 3 2 5" xfId="10436" xr:uid="{00000000-0005-0000-0000-000080290000}"/>
    <cellStyle name="Normal 16 2 3 3" xfId="10437" xr:uid="{00000000-0005-0000-0000-000081290000}"/>
    <cellStyle name="Normal 16 2 3 3 2" xfId="10438" xr:uid="{00000000-0005-0000-0000-000082290000}"/>
    <cellStyle name="Normal 16 2 3 3 3" xfId="10439" xr:uid="{00000000-0005-0000-0000-000083290000}"/>
    <cellStyle name="Normal 16 2 3 3 4" xfId="10440" xr:uid="{00000000-0005-0000-0000-000084290000}"/>
    <cellStyle name="Normal 16 2 3 4" xfId="10441" xr:uid="{00000000-0005-0000-0000-000085290000}"/>
    <cellStyle name="Normal 16 2 3 5" xfId="10442" xr:uid="{00000000-0005-0000-0000-000086290000}"/>
    <cellStyle name="Normal 16 2 3 6" xfId="10443" xr:uid="{00000000-0005-0000-0000-000087290000}"/>
    <cellStyle name="Normal 16 2 4" xfId="10444" xr:uid="{00000000-0005-0000-0000-000088290000}"/>
    <cellStyle name="Normal 16 2 4 2" xfId="10445" xr:uid="{00000000-0005-0000-0000-000089290000}"/>
    <cellStyle name="Normal 16 2 4 3" xfId="10446" xr:uid="{00000000-0005-0000-0000-00008A290000}"/>
    <cellStyle name="Normal 16 2 4 4" xfId="10447" xr:uid="{00000000-0005-0000-0000-00008B290000}"/>
    <cellStyle name="Normal 16 2 5" xfId="33332" xr:uid="{4A6C3158-E3AD-4ED1-9BFF-9A2E73C072B1}"/>
    <cellStyle name="Normal 16 20" xfId="10448" xr:uid="{00000000-0005-0000-0000-00008C290000}"/>
    <cellStyle name="Normal 16 20 2" xfId="10449" xr:uid="{00000000-0005-0000-0000-00008D290000}"/>
    <cellStyle name="Normal 16 20 2 2" xfId="10450" xr:uid="{00000000-0005-0000-0000-00008E290000}"/>
    <cellStyle name="Normal 16 20 2 2 2" xfId="10451" xr:uid="{00000000-0005-0000-0000-00008F290000}"/>
    <cellStyle name="Normal 16 20 2 2 3" xfId="10452" xr:uid="{00000000-0005-0000-0000-000090290000}"/>
    <cellStyle name="Normal 16 20 2 2 4" xfId="10453" xr:uid="{00000000-0005-0000-0000-000091290000}"/>
    <cellStyle name="Normal 16 20 2 3" xfId="10454" xr:uid="{00000000-0005-0000-0000-000092290000}"/>
    <cellStyle name="Normal 16 20 2 4" xfId="10455" xr:uid="{00000000-0005-0000-0000-000093290000}"/>
    <cellStyle name="Normal 16 20 2 5" xfId="10456" xr:uid="{00000000-0005-0000-0000-000094290000}"/>
    <cellStyle name="Normal 16 20 3" xfId="10457" xr:uid="{00000000-0005-0000-0000-000095290000}"/>
    <cellStyle name="Normal 16 20 3 2" xfId="10458" xr:uid="{00000000-0005-0000-0000-000096290000}"/>
    <cellStyle name="Normal 16 20 3 3" xfId="10459" xr:uid="{00000000-0005-0000-0000-000097290000}"/>
    <cellStyle name="Normal 16 20 3 4" xfId="10460" xr:uid="{00000000-0005-0000-0000-000098290000}"/>
    <cellStyle name="Normal 16 20 4" xfId="10461" xr:uid="{00000000-0005-0000-0000-000099290000}"/>
    <cellStyle name="Normal 16 20 5" xfId="10462" xr:uid="{00000000-0005-0000-0000-00009A290000}"/>
    <cellStyle name="Normal 16 20 6" xfId="10463" xr:uid="{00000000-0005-0000-0000-00009B290000}"/>
    <cellStyle name="Normal 16 21" xfId="10464" xr:uid="{00000000-0005-0000-0000-00009C290000}"/>
    <cellStyle name="Normal 16 21 2" xfId="10465" xr:uid="{00000000-0005-0000-0000-00009D290000}"/>
    <cellStyle name="Normal 16 21 3" xfId="10466" xr:uid="{00000000-0005-0000-0000-00009E290000}"/>
    <cellStyle name="Normal 16 21 4" xfId="10467" xr:uid="{00000000-0005-0000-0000-00009F290000}"/>
    <cellStyle name="Normal 16 22" xfId="33331" xr:uid="{3D961059-7EEF-40A5-BD76-34D3A9FA4098}"/>
    <cellStyle name="Normal 16 3" xfId="10468" xr:uid="{00000000-0005-0000-0000-0000A0290000}"/>
    <cellStyle name="Normal 16 3 2" xfId="10469" xr:uid="{00000000-0005-0000-0000-0000A1290000}"/>
    <cellStyle name="Normal 16 3 2 2" xfId="10470" xr:uid="{00000000-0005-0000-0000-0000A2290000}"/>
    <cellStyle name="Normal 16 3 2 2 2" xfId="10471" xr:uid="{00000000-0005-0000-0000-0000A3290000}"/>
    <cellStyle name="Normal 16 3 2 2 2 2" xfId="10472" xr:uid="{00000000-0005-0000-0000-0000A4290000}"/>
    <cellStyle name="Normal 16 3 2 2 2 3" xfId="10473" xr:uid="{00000000-0005-0000-0000-0000A5290000}"/>
    <cellStyle name="Normal 16 3 2 2 2 4" xfId="10474" xr:uid="{00000000-0005-0000-0000-0000A6290000}"/>
    <cellStyle name="Normal 16 3 2 2 3" xfId="10475" xr:uid="{00000000-0005-0000-0000-0000A7290000}"/>
    <cellStyle name="Normal 16 3 2 2 4" xfId="10476" xr:uid="{00000000-0005-0000-0000-0000A8290000}"/>
    <cellStyle name="Normal 16 3 2 2 5" xfId="10477" xr:uid="{00000000-0005-0000-0000-0000A9290000}"/>
    <cellStyle name="Normal 16 3 2 3" xfId="10478" xr:uid="{00000000-0005-0000-0000-0000AA290000}"/>
    <cellStyle name="Normal 16 3 2 4" xfId="10479" xr:uid="{00000000-0005-0000-0000-0000AB290000}"/>
    <cellStyle name="Normal 16 3 2 4 2" xfId="10480" xr:uid="{00000000-0005-0000-0000-0000AC290000}"/>
    <cellStyle name="Normal 16 3 2 4 3" xfId="10481" xr:uid="{00000000-0005-0000-0000-0000AD290000}"/>
    <cellStyle name="Normal 16 3 2 4 4" xfId="10482" xr:uid="{00000000-0005-0000-0000-0000AE290000}"/>
    <cellStyle name="Normal 16 3 2 5" xfId="10483" xr:uid="{00000000-0005-0000-0000-0000AF290000}"/>
    <cellStyle name="Normal 16 3 2 6" xfId="10484" xr:uid="{00000000-0005-0000-0000-0000B0290000}"/>
    <cellStyle name="Normal 16 3 2 7" xfId="10485" xr:uid="{00000000-0005-0000-0000-0000B1290000}"/>
    <cellStyle name="Normal 16 3 3" xfId="33333" xr:uid="{A6592ECA-DFC9-494C-B6A9-4F8C3FD25590}"/>
    <cellStyle name="Normal 16 4" xfId="10486" xr:uid="{00000000-0005-0000-0000-0000B2290000}"/>
    <cellStyle name="Normal 16 4 2" xfId="10487" xr:uid="{00000000-0005-0000-0000-0000B3290000}"/>
    <cellStyle name="Normal 16 4 2 2" xfId="10488" xr:uid="{00000000-0005-0000-0000-0000B4290000}"/>
    <cellStyle name="Normal 16 4 2 2 2" xfId="10489" xr:uid="{00000000-0005-0000-0000-0000B5290000}"/>
    <cellStyle name="Normal 16 4 2 2 2 2" xfId="10490" xr:uid="{00000000-0005-0000-0000-0000B6290000}"/>
    <cellStyle name="Normal 16 4 2 2 2 3" xfId="10491" xr:uid="{00000000-0005-0000-0000-0000B7290000}"/>
    <cellStyle name="Normal 16 4 2 2 2 4" xfId="10492" xr:uid="{00000000-0005-0000-0000-0000B8290000}"/>
    <cellStyle name="Normal 16 4 2 2 3" xfId="10493" xr:uid="{00000000-0005-0000-0000-0000B9290000}"/>
    <cellStyle name="Normal 16 4 2 2 4" xfId="10494" xr:uid="{00000000-0005-0000-0000-0000BA290000}"/>
    <cellStyle name="Normal 16 4 2 2 5" xfId="10495" xr:uid="{00000000-0005-0000-0000-0000BB290000}"/>
    <cellStyle name="Normal 16 4 2 3" xfId="10496" xr:uid="{00000000-0005-0000-0000-0000BC290000}"/>
    <cellStyle name="Normal 16 4 2 4" xfId="10497" xr:uid="{00000000-0005-0000-0000-0000BD290000}"/>
    <cellStyle name="Normal 16 4 2 4 2" xfId="10498" xr:uid="{00000000-0005-0000-0000-0000BE290000}"/>
    <cellStyle name="Normal 16 4 2 4 3" xfId="10499" xr:uid="{00000000-0005-0000-0000-0000BF290000}"/>
    <cellStyle name="Normal 16 4 2 4 4" xfId="10500" xr:uid="{00000000-0005-0000-0000-0000C0290000}"/>
    <cellStyle name="Normal 16 4 2 5" xfId="10501" xr:uid="{00000000-0005-0000-0000-0000C1290000}"/>
    <cellStyle name="Normal 16 4 2 6" xfId="10502" xr:uid="{00000000-0005-0000-0000-0000C2290000}"/>
    <cellStyle name="Normal 16 4 2 7" xfId="10503" xr:uid="{00000000-0005-0000-0000-0000C3290000}"/>
    <cellStyle name="Normal 16 4 2 8" xfId="33335" xr:uid="{259BB073-0176-4CDD-856A-4C40988D3DCC}"/>
    <cellStyle name="Normal 16 4 3" xfId="33334" xr:uid="{CF65D2BB-F856-41C6-8D47-6CE45E43E36D}"/>
    <cellStyle name="Normal 16 5" xfId="10504" xr:uid="{00000000-0005-0000-0000-0000C4290000}"/>
    <cellStyle name="Normal 16 5 2" xfId="10505" xr:uid="{00000000-0005-0000-0000-0000C5290000}"/>
    <cellStyle name="Normal 16 5 2 2" xfId="10506" xr:uid="{00000000-0005-0000-0000-0000C6290000}"/>
    <cellStyle name="Normal 16 5 2 2 2" xfId="10507" xr:uid="{00000000-0005-0000-0000-0000C7290000}"/>
    <cellStyle name="Normal 16 5 2 2 2 2" xfId="10508" xr:uid="{00000000-0005-0000-0000-0000C8290000}"/>
    <cellStyle name="Normal 16 5 2 2 2 3" xfId="10509" xr:uid="{00000000-0005-0000-0000-0000C9290000}"/>
    <cellStyle name="Normal 16 5 2 2 2 4" xfId="10510" xr:uid="{00000000-0005-0000-0000-0000CA290000}"/>
    <cellStyle name="Normal 16 5 2 2 3" xfId="10511" xr:uid="{00000000-0005-0000-0000-0000CB290000}"/>
    <cellStyle name="Normal 16 5 2 2 4" xfId="10512" xr:uid="{00000000-0005-0000-0000-0000CC290000}"/>
    <cellStyle name="Normal 16 5 2 2 5" xfId="10513" xr:uid="{00000000-0005-0000-0000-0000CD290000}"/>
    <cellStyle name="Normal 16 5 2 3" xfId="10514" xr:uid="{00000000-0005-0000-0000-0000CE290000}"/>
    <cellStyle name="Normal 16 5 2 4" xfId="10515" xr:uid="{00000000-0005-0000-0000-0000CF290000}"/>
    <cellStyle name="Normal 16 5 2 4 2" xfId="10516" xr:uid="{00000000-0005-0000-0000-0000D0290000}"/>
    <cellStyle name="Normal 16 5 2 4 3" xfId="10517" xr:uid="{00000000-0005-0000-0000-0000D1290000}"/>
    <cellStyle name="Normal 16 5 2 4 4" xfId="10518" xr:uid="{00000000-0005-0000-0000-0000D2290000}"/>
    <cellStyle name="Normal 16 5 2 5" xfId="10519" xr:uid="{00000000-0005-0000-0000-0000D3290000}"/>
    <cellStyle name="Normal 16 5 2 6" xfId="10520" xr:uid="{00000000-0005-0000-0000-0000D4290000}"/>
    <cellStyle name="Normal 16 5 2 7" xfId="10521" xr:uid="{00000000-0005-0000-0000-0000D5290000}"/>
    <cellStyle name="Normal 16 6" xfId="10522" xr:uid="{00000000-0005-0000-0000-0000D6290000}"/>
    <cellStyle name="Normal 16 6 2" xfId="10523" xr:uid="{00000000-0005-0000-0000-0000D7290000}"/>
    <cellStyle name="Normal 16 6 2 2" xfId="10524" xr:uid="{00000000-0005-0000-0000-0000D8290000}"/>
    <cellStyle name="Normal 16 6 2 2 2" xfId="10525" xr:uid="{00000000-0005-0000-0000-0000D9290000}"/>
    <cellStyle name="Normal 16 6 2 2 2 2" xfId="10526" xr:uid="{00000000-0005-0000-0000-0000DA290000}"/>
    <cellStyle name="Normal 16 6 2 2 2 3" xfId="10527" xr:uid="{00000000-0005-0000-0000-0000DB290000}"/>
    <cellStyle name="Normal 16 6 2 2 2 4" xfId="10528" xr:uid="{00000000-0005-0000-0000-0000DC290000}"/>
    <cellStyle name="Normal 16 6 2 2 3" xfId="10529" xr:uid="{00000000-0005-0000-0000-0000DD290000}"/>
    <cellStyle name="Normal 16 6 2 2 4" xfId="10530" xr:uid="{00000000-0005-0000-0000-0000DE290000}"/>
    <cellStyle name="Normal 16 6 2 2 5" xfId="10531" xr:uid="{00000000-0005-0000-0000-0000DF290000}"/>
    <cellStyle name="Normal 16 6 2 3" xfId="10532" xr:uid="{00000000-0005-0000-0000-0000E0290000}"/>
    <cellStyle name="Normal 16 6 2 4" xfId="10533" xr:uid="{00000000-0005-0000-0000-0000E1290000}"/>
    <cellStyle name="Normal 16 6 2 4 2" xfId="10534" xr:uid="{00000000-0005-0000-0000-0000E2290000}"/>
    <cellStyle name="Normal 16 6 2 4 3" xfId="10535" xr:uid="{00000000-0005-0000-0000-0000E3290000}"/>
    <cellStyle name="Normal 16 6 2 4 4" xfId="10536" xr:uid="{00000000-0005-0000-0000-0000E4290000}"/>
    <cellStyle name="Normal 16 6 2 5" xfId="10537" xr:uid="{00000000-0005-0000-0000-0000E5290000}"/>
    <cellStyle name="Normal 16 6 2 6" xfId="10538" xr:uid="{00000000-0005-0000-0000-0000E6290000}"/>
    <cellStyle name="Normal 16 6 2 7" xfId="10539" xr:uid="{00000000-0005-0000-0000-0000E7290000}"/>
    <cellStyle name="Normal 16 7" xfId="10540" xr:uid="{00000000-0005-0000-0000-0000E8290000}"/>
    <cellStyle name="Normal 16 7 2" xfId="10541" xr:uid="{00000000-0005-0000-0000-0000E9290000}"/>
    <cellStyle name="Normal 16 7 2 2" xfId="10542" xr:uid="{00000000-0005-0000-0000-0000EA290000}"/>
    <cellStyle name="Normal 16 7 2 2 2" xfId="10543" xr:uid="{00000000-0005-0000-0000-0000EB290000}"/>
    <cellStyle name="Normal 16 7 2 2 2 2" xfId="10544" xr:uid="{00000000-0005-0000-0000-0000EC290000}"/>
    <cellStyle name="Normal 16 7 2 2 2 3" xfId="10545" xr:uid="{00000000-0005-0000-0000-0000ED290000}"/>
    <cellStyle name="Normal 16 7 2 2 2 4" xfId="10546" xr:uid="{00000000-0005-0000-0000-0000EE290000}"/>
    <cellStyle name="Normal 16 7 2 2 3" xfId="10547" xr:uid="{00000000-0005-0000-0000-0000EF290000}"/>
    <cellStyle name="Normal 16 7 2 2 4" xfId="10548" xr:uid="{00000000-0005-0000-0000-0000F0290000}"/>
    <cellStyle name="Normal 16 7 2 2 5" xfId="10549" xr:uid="{00000000-0005-0000-0000-0000F1290000}"/>
    <cellStyle name="Normal 16 7 2 3" xfId="10550" xr:uid="{00000000-0005-0000-0000-0000F2290000}"/>
    <cellStyle name="Normal 16 7 2 4" xfId="10551" xr:uid="{00000000-0005-0000-0000-0000F3290000}"/>
    <cellStyle name="Normal 16 7 2 4 2" xfId="10552" xr:uid="{00000000-0005-0000-0000-0000F4290000}"/>
    <cellStyle name="Normal 16 7 2 4 3" xfId="10553" xr:uid="{00000000-0005-0000-0000-0000F5290000}"/>
    <cellStyle name="Normal 16 7 2 4 4" xfId="10554" xr:uid="{00000000-0005-0000-0000-0000F6290000}"/>
    <cellStyle name="Normal 16 7 2 5" xfId="10555" xr:uid="{00000000-0005-0000-0000-0000F7290000}"/>
    <cellStyle name="Normal 16 7 2 6" xfId="10556" xr:uid="{00000000-0005-0000-0000-0000F8290000}"/>
    <cellStyle name="Normal 16 7 2 7" xfId="10557" xr:uid="{00000000-0005-0000-0000-0000F9290000}"/>
    <cellStyle name="Normal 16 8" xfId="10558" xr:uid="{00000000-0005-0000-0000-0000FA290000}"/>
    <cellStyle name="Normal 16 8 2" xfId="10559" xr:uid="{00000000-0005-0000-0000-0000FB290000}"/>
    <cellStyle name="Normal 16 8 2 2" xfId="10560" xr:uid="{00000000-0005-0000-0000-0000FC290000}"/>
    <cellStyle name="Normal 16 8 2 2 2" xfId="10561" xr:uid="{00000000-0005-0000-0000-0000FD290000}"/>
    <cellStyle name="Normal 16 8 2 2 2 2" xfId="10562" xr:uid="{00000000-0005-0000-0000-0000FE290000}"/>
    <cellStyle name="Normal 16 8 2 2 2 3" xfId="10563" xr:uid="{00000000-0005-0000-0000-0000FF290000}"/>
    <cellStyle name="Normal 16 8 2 2 2 4" xfId="10564" xr:uid="{00000000-0005-0000-0000-0000002A0000}"/>
    <cellStyle name="Normal 16 8 2 2 3" xfId="10565" xr:uid="{00000000-0005-0000-0000-0000012A0000}"/>
    <cellStyle name="Normal 16 8 2 2 4" xfId="10566" xr:uid="{00000000-0005-0000-0000-0000022A0000}"/>
    <cellStyle name="Normal 16 8 2 2 5" xfId="10567" xr:uid="{00000000-0005-0000-0000-0000032A0000}"/>
    <cellStyle name="Normal 16 8 2 3" xfId="10568" xr:uid="{00000000-0005-0000-0000-0000042A0000}"/>
    <cellStyle name="Normal 16 8 2 4" xfId="10569" xr:uid="{00000000-0005-0000-0000-0000052A0000}"/>
    <cellStyle name="Normal 16 8 2 4 2" xfId="10570" xr:uid="{00000000-0005-0000-0000-0000062A0000}"/>
    <cellStyle name="Normal 16 8 2 4 3" xfId="10571" xr:uid="{00000000-0005-0000-0000-0000072A0000}"/>
    <cellStyle name="Normal 16 8 2 4 4" xfId="10572" xr:uid="{00000000-0005-0000-0000-0000082A0000}"/>
    <cellStyle name="Normal 16 8 2 5" xfId="10573" xr:uid="{00000000-0005-0000-0000-0000092A0000}"/>
    <cellStyle name="Normal 16 8 2 6" xfId="10574" xr:uid="{00000000-0005-0000-0000-00000A2A0000}"/>
    <cellStyle name="Normal 16 8 2 7" xfId="10575" xr:uid="{00000000-0005-0000-0000-00000B2A0000}"/>
    <cellStyle name="Normal 16 9" xfId="10576" xr:uid="{00000000-0005-0000-0000-00000C2A0000}"/>
    <cellStyle name="Normal 16 9 2" xfId="10577" xr:uid="{00000000-0005-0000-0000-00000D2A0000}"/>
    <cellStyle name="Normal 16 9 2 2" xfId="10578" xr:uid="{00000000-0005-0000-0000-00000E2A0000}"/>
    <cellStyle name="Normal 16 9 2 2 2" xfId="10579" xr:uid="{00000000-0005-0000-0000-00000F2A0000}"/>
    <cellStyle name="Normal 16 9 2 2 2 2" xfId="10580" xr:uid="{00000000-0005-0000-0000-0000102A0000}"/>
    <cellStyle name="Normal 16 9 2 2 2 3" xfId="10581" xr:uid="{00000000-0005-0000-0000-0000112A0000}"/>
    <cellStyle name="Normal 16 9 2 2 2 4" xfId="10582" xr:uid="{00000000-0005-0000-0000-0000122A0000}"/>
    <cellStyle name="Normal 16 9 2 2 3" xfId="10583" xr:uid="{00000000-0005-0000-0000-0000132A0000}"/>
    <cellStyle name="Normal 16 9 2 2 4" xfId="10584" xr:uid="{00000000-0005-0000-0000-0000142A0000}"/>
    <cellStyle name="Normal 16 9 2 2 5" xfId="10585" xr:uid="{00000000-0005-0000-0000-0000152A0000}"/>
    <cellStyle name="Normal 16 9 2 3" xfId="10586" xr:uid="{00000000-0005-0000-0000-0000162A0000}"/>
    <cellStyle name="Normal 16 9 2 4" xfId="10587" xr:uid="{00000000-0005-0000-0000-0000172A0000}"/>
    <cellStyle name="Normal 16 9 2 4 2" xfId="10588" xr:uid="{00000000-0005-0000-0000-0000182A0000}"/>
    <cellStyle name="Normal 16 9 2 4 3" xfId="10589" xr:uid="{00000000-0005-0000-0000-0000192A0000}"/>
    <cellStyle name="Normal 16 9 2 4 4" xfId="10590" xr:uid="{00000000-0005-0000-0000-00001A2A0000}"/>
    <cellStyle name="Normal 16 9 2 5" xfId="10591" xr:uid="{00000000-0005-0000-0000-00001B2A0000}"/>
    <cellStyle name="Normal 16 9 2 6" xfId="10592" xr:uid="{00000000-0005-0000-0000-00001C2A0000}"/>
    <cellStyle name="Normal 16 9 2 7" xfId="10593" xr:uid="{00000000-0005-0000-0000-00001D2A0000}"/>
    <cellStyle name="Normal 16_Annexe 6 IAS" xfId="33336" xr:uid="{86345D7C-BD2E-4F5F-849D-DF3A87FAA6D9}"/>
    <cellStyle name="Normal 17" xfId="10594" xr:uid="{00000000-0005-0000-0000-00001E2A0000}"/>
    <cellStyle name="Normal 17 10" xfId="10595" xr:uid="{00000000-0005-0000-0000-00001F2A0000}"/>
    <cellStyle name="Normal 17 10 2" xfId="10596" xr:uid="{00000000-0005-0000-0000-0000202A0000}"/>
    <cellStyle name="Normal 17 11" xfId="10597" xr:uid="{00000000-0005-0000-0000-0000212A0000}"/>
    <cellStyle name="Normal 17 11 2" xfId="10598" xr:uid="{00000000-0005-0000-0000-0000222A0000}"/>
    <cellStyle name="Normal 17 11 2 2" xfId="10599" xr:uid="{00000000-0005-0000-0000-0000232A0000}"/>
    <cellStyle name="Normal 17 11 2 2 2" xfId="10600" xr:uid="{00000000-0005-0000-0000-0000242A0000}"/>
    <cellStyle name="Normal 17 11 2 2 2 2" xfId="10601" xr:uid="{00000000-0005-0000-0000-0000252A0000}"/>
    <cellStyle name="Normal 17 11 2 2 2 3" xfId="10602" xr:uid="{00000000-0005-0000-0000-0000262A0000}"/>
    <cellStyle name="Normal 17 11 2 2 2 4" xfId="10603" xr:uid="{00000000-0005-0000-0000-0000272A0000}"/>
    <cellStyle name="Normal 17 11 2 2 3" xfId="10604" xr:uid="{00000000-0005-0000-0000-0000282A0000}"/>
    <cellStyle name="Normal 17 11 2 2 4" xfId="10605" xr:uid="{00000000-0005-0000-0000-0000292A0000}"/>
    <cellStyle name="Normal 17 11 2 2 5" xfId="10606" xr:uid="{00000000-0005-0000-0000-00002A2A0000}"/>
    <cellStyle name="Normal 17 11 2 3" xfId="10607" xr:uid="{00000000-0005-0000-0000-00002B2A0000}"/>
    <cellStyle name="Normal 17 11 2 4" xfId="10608" xr:uid="{00000000-0005-0000-0000-00002C2A0000}"/>
    <cellStyle name="Normal 17 11 2 4 2" xfId="10609" xr:uid="{00000000-0005-0000-0000-00002D2A0000}"/>
    <cellStyle name="Normal 17 11 2 4 3" xfId="10610" xr:uid="{00000000-0005-0000-0000-00002E2A0000}"/>
    <cellStyle name="Normal 17 11 2 4 4" xfId="10611" xr:uid="{00000000-0005-0000-0000-00002F2A0000}"/>
    <cellStyle name="Normal 17 11 2 5" xfId="10612" xr:uid="{00000000-0005-0000-0000-0000302A0000}"/>
    <cellStyle name="Normal 17 11 2 6" xfId="10613" xr:uid="{00000000-0005-0000-0000-0000312A0000}"/>
    <cellStyle name="Normal 17 11 2 7" xfId="10614" xr:uid="{00000000-0005-0000-0000-0000322A0000}"/>
    <cellStyle name="Normal 17 12" xfId="10615" xr:uid="{00000000-0005-0000-0000-0000332A0000}"/>
    <cellStyle name="Normal 17 12 2" xfId="10616" xr:uid="{00000000-0005-0000-0000-0000342A0000}"/>
    <cellStyle name="Normal 17 13" xfId="10617" xr:uid="{00000000-0005-0000-0000-0000352A0000}"/>
    <cellStyle name="Normal 17 14" xfId="10618" xr:uid="{00000000-0005-0000-0000-0000362A0000}"/>
    <cellStyle name="Normal 17 14 2" xfId="10619" xr:uid="{00000000-0005-0000-0000-0000372A0000}"/>
    <cellStyle name="Normal 17 14 2 2" xfId="10620" xr:uid="{00000000-0005-0000-0000-0000382A0000}"/>
    <cellStyle name="Normal 17 14 2 2 2" xfId="10621" xr:uid="{00000000-0005-0000-0000-0000392A0000}"/>
    <cellStyle name="Normal 17 14 2 2 3" xfId="10622" xr:uid="{00000000-0005-0000-0000-00003A2A0000}"/>
    <cellStyle name="Normal 17 14 2 2 4" xfId="10623" xr:uid="{00000000-0005-0000-0000-00003B2A0000}"/>
    <cellStyle name="Normal 17 14 2 3" xfId="10624" xr:uid="{00000000-0005-0000-0000-00003C2A0000}"/>
    <cellStyle name="Normal 17 14 2 4" xfId="10625" xr:uid="{00000000-0005-0000-0000-00003D2A0000}"/>
    <cellStyle name="Normal 17 14 2 5" xfId="10626" xr:uid="{00000000-0005-0000-0000-00003E2A0000}"/>
    <cellStyle name="Normal 17 14 3" xfId="10627" xr:uid="{00000000-0005-0000-0000-00003F2A0000}"/>
    <cellStyle name="Normal 17 14 3 2" xfId="10628" xr:uid="{00000000-0005-0000-0000-0000402A0000}"/>
    <cellStyle name="Normal 17 14 3 3" xfId="10629" xr:uid="{00000000-0005-0000-0000-0000412A0000}"/>
    <cellStyle name="Normal 17 14 3 4" xfId="10630" xr:uid="{00000000-0005-0000-0000-0000422A0000}"/>
    <cellStyle name="Normal 17 14 4" xfId="10631" xr:uid="{00000000-0005-0000-0000-0000432A0000}"/>
    <cellStyle name="Normal 17 14 5" xfId="10632" xr:uid="{00000000-0005-0000-0000-0000442A0000}"/>
    <cellStyle name="Normal 17 14 6" xfId="10633" xr:uid="{00000000-0005-0000-0000-0000452A0000}"/>
    <cellStyle name="Normal 17 15" xfId="10634" xr:uid="{00000000-0005-0000-0000-0000462A0000}"/>
    <cellStyle name="Normal 17 15 2" xfId="10635" xr:uid="{00000000-0005-0000-0000-0000472A0000}"/>
    <cellStyle name="Normal 17 15 3" xfId="10636" xr:uid="{00000000-0005-0000-0000-0000482A0000}"/>
    <cellStyle name="Normal 17 15 4" xfId="10637" xr:uid="{00000000-0005-0000-0000-0000492A0000}"/>
    <cellStyle name="Normal 17 16" xfId="33337" xr:uid="{8697288C-E8EC-4C57-8DC0-B29EB1188C1D}"/>
    <cellStyle name="Normal 17 2" xfId="10638" xr:uid="{00000000-0005-0000-0000-00004A2A0000}"/>
    <cellStyle name="Normal 17 2 2" xfId="10639" xr:uid="{00000000-0005-0000-0000-00004B2A0000}"/>
    <cellStyle name="Normal 17 2 3" xfId="10640" xr:uid="{00000000-0005-0000-0000-00004C2A0000}"/>
    <cellStyle name="Normal 17 2 3 2" xfId="10641" xr:uid="{00000000-0005-0000-0000-00004D2A0000}"/>
    <cellStyle name="Normal 17 2 3 2 2" xfId="10642" xr:uid="{00000000-0005-0000-0000-00004E2A0000}"/>
    <cellStyle name="Normal 17 2 3 2 2 2" xfId="10643" xr:uid="{00000000-0005-0000-0000-00004F2A0000}"/>
    <cellStyle name="Normal 17 2 3 2 2 3" xfId="10644" xr:uid="{00000000-0005-0000-0000-0000502A0000}"/>
    <cellStyle name="Normal 17 2 3 2 2 4" xfId="10645" xr:uid="{00000000-0005-0000-0000-0000512A0000}"/>
    <cellStyle name="Normal 17 2 3 2 3" xfId="10646" xr:uid="{00000000-0005-0000-0000-0000522A0000}"/>
    <cellStyle name="Normal 17 2 3 2 4" xfId="10647" xr:uid="{00000000-0005-0000-0000-0000532A0000}"/>
    <cellStyle name="Normal 17 2 3 2 5" xfId="10648" xr:uid="{00000000-0005-0000-0000-0000542A0000}"/>
    <cellStyle name="Normal 17 2 3 3" xfId="10649" xr:uid="{00000000-0005-0000-0000-0000552A0000}"/>
    <cellStyle name="Normal 17 2 3 3 2" xfId="10650" xr:uid="{00000000-0005-0000-0000-0000562A0000}"/>
    <cellStyle name="Normal 17 2 3 3 3" xfId="10651" xr:uid="{00000000-0005-0000-0000-0000572A0000}"/>
    <cellStyle name="Normal 17 2 3 3 4" xfId="10652" xr:uid="{00000000-0005-0000-0000-0000582A0000}"/>
    <cellStyle name="Normal 17 2 3 4" xfId="10653" xr:uid="{00000000-0005-0000-0000-0000592A0000}"/>
    <cellStyle name="Normal 17 2 3 5" xfId="10654" xr:uid="{00000000-0005-0000-0000-00005A2A0000}"/>
    <cellStyle name="Normal 17 2 3 6" xfId="10655" xr:uid="{00000000-0005-0000-0000-00005B2A0000}"/>
    <cellStyle name="Normal 17 2 4" xfId="33338" xr:uid="{086FABAE-09C0-4D19-99CA-AF4E99865E40}"/>
    <cellStyle name="Normal 17 3" xfId="10656" xr:uid="{00000000-0005-0000-0000-00005C2A0000}"/>
    <cellStyle name="Normal 17 3 2" xfId="10657" xr:uid="{00000000-0005-0000-0000-00005D2A0000}"/>
    <cellStyle name="Normal 17 3 2 2" xfId="10658" xr:uid="{00000000-0005-0000-0000-00005E2A0000}"/>
    <cellStyle name="Normal 17 3 2 2 2" xfId="10659" xr:uid="{00000000-0005-0000-0000-00005F2A0000}"/>
    <cellStyle name="Normal 17 3 2 2 2 2" xfId="10660" xr:uid="{00000000-0005-0000-0000-0000602A0000}"/>
    <cellStyle name="Normal 17 3 2 2 2 3" xfId="10661" xr:uid="{00000000-0005-0000-0000-0000612A0000}"/>
    <cellStyle name="Normal 17 3 2 2 2 4" xfId="10662" xr:uid="{00000000-0005-0000-0000-0000622A0000}"/>
    <cellStyle name="Normal 17 3 2 2 3" xfId="10663" xr:uid="{00000000-0005-0000-0000-0000632A0000}"/>
    <cellStyle name="Normal 17 3 2 2 4" xfId="10664" xr:uid="{00000000-0005-0000-0000-0000642A0000}"/>
    <cellStyle name="Normal 17 3 2 2 5" xfId="10665" xr:uid="{00000000-0005-0000-0000-0000652A0000}"/>
    <cellStyle name="Normal 17 3 2 3" xfId="10666" xr:uid="{00000000-0005-0000-0000-0000662A0000}"/>
    <cellStyle name="Normal 17 3 2 4" xfId="10667" xr:uid="{00000000-0005-0000-0000-0000672A0000}"/>
    <cellStyle name="Normal 17 3 2 4 2" xfId="10668" xr:uid="{00000000-0005-0000-0000-0000682A0000}"/>
    <cellStyle name="Normal 17 3 2 4 3" xfId="10669" xr:uid="{00000000-0005-0000-0000-0000692A0000}"/>
    <cellStyle name="Normal 17 3 2 4 4" xfId="10670" xr:uid="{00000000-0005-0000-0000-00006A2A0000}"/>
    <cellStyle name="Normal 17 3 2 5" xfId="10671" xr:uid="{00000000-0005-0000-0000-00006B2A0000}"/>
    <cellStyle name="Normal 17 3 2 6" xfId="10672" xr:uid="{00000000-0005-0000-0000-00006C2A0000}"/>
    <cellStyle name="Normal 17 3 2 7" xfId="10673" xr:uid="{00000000-0005-0000-0000-00006D2A0000}"/>
    <cellStyle name="Normal 17 3 3" xfId="33339" xr:uid="{531F56A4-2AC1-4F4C-AEC2-D13417E240E0}"/>
    <cellStyle name="Normal 17 4" xfId="10674" xr:uid="{00000000-0005-0000-0000-00006E2A0000}"/>
    <cellStyle name="Normal 17 4 2" xfId="10675" xr:uid="{00000000-0005-0000-0000-00006F2A0000}"/>
    <cellStyle name="Normal 17 4 2 2" xfId="10676" xr:uid="{00000000-0005-0000-0000-0000702A0000}"/>
    <cellStyle name="Normal 17 4 2 2 2" xfId="10677" xr:uid="{00000000-0005-0000-0000-0000712A0000}"/>
    <cellStyle name="Normal 17 4 2 2 2 2" xfId="10678" xr:uid="{00000000-0005-0000-0000-0000722A0000}"/>
    <cellStyle name="Normal 17 4 2 2 2 3" xfId="10679" xr:uid="{00000000-0005-0000-0000-0000732A0000}"/>
    <cellStyle name="Normal 17 4 2 2 2 4" xfId="10680" xr:uid="{00000000-0005-0000-0000-0000742A0000}"/>
    <cellStyle name="Normal 17 4 2 2 3" xfId="10681" xr:uid="{00000000-0005-0000-0000-0000752A0000}"/>
    <cellStyle name="Normal 17 4 2 2 4" xfId="10682" xr:uid="{00000000-0005-0000-0000-0000762A0000}"/>
    <cellStyle name="Normal 17 4 2 2 5" xfId="10683" xr:uid="{00000000-0005-0000-0000-0000772A0000}"/>
    <cellStyle name="Normal 17 4 2 3" xfId="10684" xr:uid="{00000000-0005-0000-0000-0000782A0000}"/>
    <cellStyle name="Normal 17 4 2 4" xfId="10685" xr:uid="{00000000-0005-0000-0000-0000792A0000}"/>
    <cellStyle name="Normal 17 4 2 4 2" xfId="10686" xr:uid="{00000000-0005-0000-0000-00007A2A0000}"/>
    <cellStyle name="Normal 17 4 2 4 3" xfId="10687" xr:uid="{00000000-0005-0000-0000-00007B2A0000}"/>
    <cellStyle name="Normal 17 4 2 4 4" xfId="10688" xr:uid="{00000000-0005-0000-0000-00007C2A0000}"/>
    <cellStyle name="Normal 17 4 2 5" xfId="10689" xr:uid="{00000000-0005-0000-0000-00007D2A0000}"/>
    <cellStyle name="Normal 17 4 2 6" xfId="10690" xr:uid="{00000000-0005-0000-0000-00007E2A0000}"/>
    <cellStyle name="Normal 17 4 2 7" xfId="10691" xr:uid="{00000000-0005-0000-0000-00007F2A0000}"/>
    <cellStyle name="Normal 17 5" xfId="10692" xr:uid="{00000000-0005-0000-0000-0000802A0000}"/>
    <cellStyle name="Normal 17 5 2" xfId="10693" xr:uid="{00000000-0005-0000-0000-0000812A0000}"/>
    <cellStyle name="Normal 17 5 2 2" xfId="10694" xr:uid="{00000000-0005-0000-0000-0000822A0000}"/>
    <cellStyle name="Normal 17 5 2 2 2" xfId="10695" xr:uid="{00000000-0005-0000-0000-0000832A0000}"/>
    <cellStyle name="Normal 17 5 2 2 2 2" xfId="10696" xr:uid="{00000000-0005-0000-0000-0000842A0000}"/>
    <cellStyle name="Normal 17 5 2 2 2 3" xfId="10697" xr:uid="{00000000-0005-0000-0000-0000852A0000}"/>
    <cellStyle name="Normal 17 5 2 2 2 4" xfId="10698" xr:uid="{00000000-0005-0000-0000-0000862A0000}"/>
    <cellStyle name="Normal 17 5 2 2 3" xfId="10699" xr:uid="{00000000-0005-0000-0000-0000872A0000}"/>
    <cellStyle name="Normal 17 5 2 2 4" xfId="10700" xr:uid="{00000000-0005-0000-0000-0000882A0000}"/>
    <cellStyle name="Normal 17 5 2 2 5" xfId="10701" xr:uid="{00000000-0005-0000-0000-0000892A0000}"/>
    <cellStyle name="Normal 17 5 2 3" xfId="10702" xr:uid="{00000000-0005-0000-0000-00008A2A0000}"/>
    <cellStyle name="Normal 17 5 2 4" xfId="10703" xr:uid="{00000000-0005-0000-0000-00008B2A0000}"/>
    <cellStyle name="Normal 17 5 2 4 2" xfId="10704" xr:uid="{00000000-0005-0000-0000-00008C2A0000}"/>
    <cellStyle name="Normal 17 5 2 4 3" xfId="10705" xr:uid="{00000000-0005-0000-0000-00008D2A0000}"/>
    <cellStyle name="Normal 17 5 2 4 4" xfId="10706" xr:uid="{00000000-0005-0000-0000-00008E2A0000}"/>
    <cellStyle name="Normal 17 5 2 5" xfId="10707" xr:uid="{00000000-0005-0000-0000-00008F2A0000}"/>
    <cellStyle name="Normal 17 5 2 6" xfId="10708" xr:uid="{00000000-0005-0000-0000-0000902A0000}"/>
    <cellStyle name="Normal 17 5 2 7" xfId="10709" xr:uid="{00000000-0005-0000-0000-0000912A0000}"/>
    <cellStyle name="Normal 17 6" xfId="10710" xr:uid="{00000000-0005-0000-0000-0000922A0000}"/>
    <cellStyle name="Normal 17 6 2" xfId="10711" xr:uid="{00000000-0005-0000-0000-0000932A0000}"/>
    <cellStyle name="Normal 17 7" xfId="10712" xr:uid="{00000000-0005-0000-0000-0000942A0000}"/>
    <cellStyle name="Normal 17 7 2" xfId="10713" xr:uid="{00000000-0005-0000-0000-0000952A0000}"/>
    <cellStyle name="Normal 17 8" xfId="10714" xr:uid="{00000000-0005-0000-0000-0000962A0000}"/>
    <cellStyle name="Normal 17 8 2" xfId="10715" xr:uid="{00000000-0005-0000-0000-0000972A0000}"/>
    <cellStyle name="Normal 17 9" xfId="10716" xr:uid="{00000000-0005-0000-0000-0000982A0000}"/>
    <cellStyle name="Normal 17 9 2" xfId="10717" xr:uid="{00000000-0005-0000-0000-0000992A0000}"/>
    <cellStyle name="Normal 17_Annexe 6 IAS" xfId="33340" xr:uid="{3D9AF387-2411-4A09-BE67-6280689DC370}"/>
    <cellStyle name="Normal 18" xfId="10718" xr:uid="{00000000-0005-0000-0000-00009A2A0000}"/>
    <cellStyle name="Normal 18 10" xfId="10719" xr:uid="{00000000-0005-0000-0000-00009B2A0000}"/>
    <cellStyle name="Normal 18 2" xfId="10720" xr:uid="{00000000-0005-0000-0000-00009C2A0000}"/>
    <cellStyle name="Normal 18 2 2" xfId="10721" xr:uid="{00000000-0005-0000-0000-00009D2A0000}"/>
    <cellStyle name="Normal 18 2 2 2" xfId="10722" xr:uid="{00000000-0005-0000-0000-00009E2A0000}"/>
    <cellStyle name="Normal 18 2 2 2 2" xfId="10723" xr:uid="{00000000-0005-0000-0000-00009F2A0000}"/>
    <cellStyle name="Normal 18 2 2 2 3" xfId="10724" xr:uid="{00000000-0005-0000-0000-0000A02A0000}"/>
    <cellStyle name="Normal 18 2 2 2 4" xfId="10725" xr:uid="{00000000-0005-0000-0000-0000A12A0000}"/>
    <cellStyle name="Normal 18 2 2 3" xfId="10726" xr:uid="{00000000-0005-0000-0000-0000A22A0000}"/>
    <cellStyle name="Normal 18 2 2 4" xfId="10727" xr:uid="{00000000-0005-0000-0000-0000A32A0000}"/>
    <cellStyle name="Normal 18 2 2 5" xfId="10728" xr:uid="{00000000-0005-0000-0000-0000A42A0000}"/>
    <cellStyle name="Normal 18 2 3" xfId="10729" xr:uid="{00000000-0005-0000-0000-0000A52A0000}"/>
    <cellStyle name="Normal 18 2 3 2" xfId="33341" xr:uid="{A5D9818A-21A3-4FD4-8102-03F0F6A3A359}"/>
    <cellStyle name="Normal 18 2 4" xfId="10730" xr:uid="{00000000-0005-0000-0000-0000A62A0000}"/>
    <cellStyle name="Normal 18 2 4 2" xfId="10731" xr:uid="{00000000-0005-0000-0000-0000A72A0000}"/>
    <cellStyle name="Normal 18 2 4 3" xfId="10732" xr:uid="{00000000-0005-0000-0000-0000A82A0000}"/>
    <cellStyle name="Normal 18 2 4 4" xfId="10733" xr:uid="{00000000-0005-0000-0000-0000A92A0000}"/>
    <cellStyle name="Normal 18 2 5" xfId="10734" xr:uid="{00000000-0005-0000-0000-0000AA2A0000}"/>
    <cellStyle name="Normal 18 2 6" xfId="10735" xr:uid="{00000000-0005-0000-0000-0000AB2A0000}"/>
    <cellStyle name="Normal 18 2 7" xfId="10736" xr:uid="{00000000-0005-0000-0000-0000AC2A0000}"/>
    <cellStyle name="Normal 18 3" xfId="10737" xr:uid="{00000000-0005-0000-0000-0000AD2A0000}"/>
    <cellStyle name="Normal 18 3 2" xfId="10738" xr:uid="{00000000-0005-0000-0000-0000AE2A0000}"/>
    <cellStyle name="Normal 18 3 2 2" xfId="10739" xr:uid="{00000000-0005-0000-0000-0000AF2A0000}"/>
    <cellStyle name="Normal 18 3 2 2 2" xfId="10740" xr:uid="{00000000-0005-0000-0000-0000B02A0000}"/>
    <cellStyle name="Normal 18 3 2 2 3" xfId="10741" xr:uid="{00000000-0005-0000-0000-0000B12A0000}"/>
    <cellStyle name="Normal 18 3 2 2 4" xfId="10742" xr:uid="{00000000-0005-0000-0000-0000B22A0000}"/>
    <cellStyle name="Normal 18 3 2 3" xfId="10743" xr:uid="{00000000-0005-0000-0000-0000B32A0000}"/>
    <cellStyle name="Normal 18 3 2 4" xfId="10744" xr:uid="{00000000-0005-0000-0000-0000B42A0000}"/>
    <cellStyle name="Normal 18 3 2 5" xfId="10745" xr:uid="{00000000-0005-0000-0000-0000B52A0000}"/>
    <cellStyle name="Normal 18 3 3" xfId="10746" xr:uid="{00000000-0005-0000-0000-0000B62A0000}"/>
    <cellStyle name="Normal 18 3 4" xfId="10747" xr:uid="{00000000-0005-0000-0000-0000B72A0000}"/>
    <cellStyle name="Normal 18 3 4 2" xfId="10748" xr:uid="{00000000-0005-0000-0000-0000B82A0000}"/>
    <cellStyle name="Normal 18 3 4 3" xfId="10749" xr:uid="{00000000-0005-0000-0000-0000B92A0000}"/>
    <cellStyle name="Normal 18 3 4 4" xfId="10750" xr:uid="{00000000-0005-0000-0000-0000BA2A0000}"/>
    <cellStyle name="Normal 18 3 5" xfId="10751" xr:uid="{00000000-0005-0000-0000-0000BB2A0000}"/>
    <cellStyle name="Normal 18 3 6" xfId="10752" xr:uid="{00000000-0005-0000-0000-0000BC2A0000}"/>
    <cellStyle name="Normal 18 3 7" xfId="10753" xr:uid="{00000000-0005-0000-0000-0000BD2A0000}"/>
    <cellStyle name="Normal 18 3 8" xfId="33342" xr:uid="{6EFBFEDD-BFFE-48DE-AE97-0EE87F7826A3}"/>
    <cellStyle name="Normal 18 4" xfId="10754" xr:uid="{00000000-0005-0000-0000-0000BE2A0000}"/>
    <cellStyle name="Normal 18 4 2" xfId="10755" xr:uid="{00000000-0005-0000-0000-0000BF2A0000}"/>
    <cellStyle name="Normal 18 4 2 2" xfId="10756" xr:uid="{00000000-0005-0000-0000-0000C02A0000}"/>
    <cellStyle name="Normal 18 4 2 2 2" xfId="10757" xr:uid="{00000000-0005-0000-0000-0000C12A0000}"/>
    <cellStyle name="Normal 18 4 2 2 3" xfId="10758" xr:uid="{00000000-0005-0000-0000-0000C22A0000}"/>
    <cellStyle name="Normal 18 4 2 2 4" xfId="10759" xr:uid="{00000000-0005-0000-0000-0000C32A0000}"/>
    <cellStyle name="Normal 18 4 2 3" xfId="10760" xr:uid="{00000000-0005-0000-0000-0000C42A0000}"/>
    <cellStyle name="Normal 18 4 2 4" xfId="10761" xr:uid="{00000000-0005-0000-0000-0000C52A0000}"/>
    <cellStyle name="Normal 18 4 2 5" xfId="10762" xr:uid="{00000000-0005-0000-0000-0000C62A0000}"/>
    <cellStyle name="Normal 18 4 3" xfId="10763" xr:uid="{00000000-0005-0000-0000-0000C72A0000}"/>
    <cellStyle name="Normal 18 4 4" xfId="10764" xr:uid="{00000000-0005-0000-0000-0000C82A0000}"/>
    <cellStyle name="Normal 18 4 4 2" xfId="10765" xr:uid="{00000000-0005-0000-0000-0000C92A0000}"/>
    <cellStyle name="Normal 18 4 4 3" xfId="10766" xr:uid="{00000000-0005-0000-0000-0000CA2A0000}"/>
    <cellStyle name="Normal 18 4 4 4" xfId="10767" xr:uid="{00000000-0005-0000-0000-0000CB2A0000}"/>
    <cellStyle name="Normal 18 4 5" xfId="10768" xr:uid="{00000000-0005-0000-0000-0000CC2A0000}"/>
    <cellStyle name="Normal 18 4 6" xfId="10769" xr:uid="{00000000-0005-0000-0000-0000CD2A0000}"/>
    <cellStyle name="Normal 18 4 7" xfId="10770" xr:uid="{00000000-0005-0000-0000-0000CE2A0000}"/>
    <cellStyle name="Normal 18 4 8" xfId="33343" xr:uid="{E749DF9A-12A2-4B34-8406-9709BF305008}"/>
    <cellStyle name="Normal 18 5" xfId="10771" xr:uid="{00000000-0005-0000-0000-0000CF2A0000}"/>
    <cellStyle name="Normal 18 5 2" xfId="33344" xr:uid="{059514A0-24DD-406A-BBFD-502F0F7CC263}"/>
    <cellStyle name="Normal 18 6" xfId="10772" xr:uid="{00000000-0005-0000-0000-0000D02A0000}"/>
    <cellStyle name="Normal 18 7" xfId="10773" xr:uid="{00000000-0005-0000-0000-0000D12A0000}"/>
    <cellStyle name="Normal 18 8" xfId="10774" xr:uid="{00000000-0005-0000-0000-0000D22A0000}"/>
    <cellStyle name="Normal 18 8 2" xfId="10775" xr:uid="{00000000-0005-0000-0000-0000D32A0000}"/>
    <cellStyle name="Normal 18 8 3" xfId="10776" xr:uid="{00000000-0005-0000-0000-0000D42A0000}"/>
    <cellStyle name="Normal 18 8 4" xfId="10777" xr:uid="{00000000-0005-0000-0000-0000D52A0000}"/>
    <cellStyle name="Normal 18_Annexe 6 IAS" xfId="33345" xr:uid="{3D126377-6AB5-416C-9CD5-27F548B2FAA3}"/>
    <cellStyle name="Normal 19" xfId="10778" xr:uid="{00000000-0005-0000-0000-0000D62A0000}"/>
    <cellStyle name="Normal 19 10" xfId="10779" xr:uid="{00000000-0005-0000-0000-0000D72A0000}"/>
    <cellStyle name="Normal 19 10 2" xfId="10780" xr:uid="{00000000-0005-0000-0000-0000D82A0000}"/>
    <cellStyle name="Normal 19 11" xfId="10781" xr:uid="{00000000-0005-0000-0000-0000D92A0000}"/>
    <cellStyle name="Normal 19 11 2" xfId="10782" xr:uid="{00000000-0005-0000-0000-0000DA2A0000}"/>
    <cellStyle name="Normal 19 12" xfId="10783" xr:uid="{00000000-0005-0000-0000-0000DB2A0000}"/>
    <cellStyle name="Normal 19 12 2" xfId="10784" xr:uid="{00000000-0005-0000-0000-0000DC2A0000}"/>
    <cellStyle name="Normal 19 13" xfId="10785" xr:uid="{00000000-0005-0000-0000-0000DD2A0000}"/>
    <cellStyle name="Normal 19 14" xfId="10786" xr:uid="{00000000-0005-0000-0000-0000DE2A0000}"/>
    <cellStyle name="Normal 19 14 2" xfId="10787" xr:uid="{00000000-0005-0000-0000-0000DF2A0000}"/>
    <cellStyle name="Normal 19 14 2 2" xfId="10788" xr:uid="{00000000-0005-0000-0000-0000E02A0000}"/>
    <cellStyle name="Normal 19 14 2 2 2" xfId="10789" xr:uid="{00000000-0005-0000-0000-0000E12A0000}"/>
    <cellStyle name="Normal 19 14 2 2 3" xfId="10790" xr:uid="{00000000-0005-0000-0000-0000E22A0000}"/>
    <cellStyle name="Normal 19 14 2 2 4" xfId="10791" xr:uid="{00000000-0005-0000-0000-0000E32A0000}"/>
    <cellStyle name="Normal 19 14 2 3" xfId="10792" xr:uid="{00000000-0005-0000-0000-0000E42A0000}"/>
    <cellStyle name="Normal 19 14 2 4" xfId="10793" xr:uid="{00000000-0005-0000-0000-0000E52A0000}"/>
    <cellStyle name="Normal 19 14 2 5" xfId="10794" xr:uid="{00000000-0005-0000-0000-0000E62A0000}"/>
    <cellStyle name="Normal 19 14 3" xfId="10795" xr:uid="{00000000-0005-0000-0000-0000E72A0000}"/>
    <cellStyle name="Normal 19 14 3 2" xfId="10796" xr:uid="{00000000-0005-0000-0000-0000E82A0000}"/>
    <cellStyle name="Normal 19 14 3 3" xfId="10797" xr:uid="{00000000-0005-0000-0000-0000E92A0000}"/>
    <cellStyle name="Normal 19 14 3 4" xfId="10798" xr:uid="{00000000-0005-0000-0000-0000EA2A0000}"/>
    <cellStyle name="Normal 19 14 4" xfId="10799" xr:uid="{00000000-0005-0000-0000-0000EB2A0000}"/>
    <cellStyle name="Normal 19 14 5" xfId="10800" xr:uid="{00000000-0005-0000-0000-0000EC2A0000}"/>
    <cellStyle name="Normal 19 14 6" xfId="10801" xr:uid="{00000000-0005-0000-0000-0000ED2A0000}"/>
    <cellStyle name="Normal 19 15" xfId="10802" xr:uid="{00000000-0005-0000-0000-0000EE2A0000}"/>
    <cellStyle name="Normal 19 15 2" xfId="10803" xr:uid="{00000000-0005-0000-0000-0000EF2A0000}"/>
    <cellStyle name="Normal 19 15 3" xfId="10804" xr:uid="{00000000-0005-0000-0000-0000F02A0000}"/>
    <cellStyle name="Normal 19 15 4" xfId="10805" xr:uid="{00000000-0005-0000-0000-0000F12A0000}"/>
    <cellStyle name="Normal 19 16" xfId="33346" xr:uid="{3EBCEEF0-FA81-438B-AE74-697CAFEA7603}"/>
    <cellStyle name="Normal 19 2" xfId="10806" xr:uid="{00000000-0005-0000-0000-0000F22A0000}"/>
    <cellStyle name="Normal 19 2 2" xfId="10807" xr:uid="{00000000-0005-0000-0000-0000F32A0000}"/>
    <cellStyle name="Normal 19 2 2 2" xfId="33347" xr:uid="{151B3498-120E-4B12-B96C-9E1679831860}"/>
    <cellStyle name="Normal 19 2 3" xfId="10808" xr:uid="{00000000-0005-0000-0000-0000F42A0000}"/>
    <cellStyle name="Normal 19 2 3 2" xfId="10809" xr:uid="{00000000-0005-0000-0000-0000F52A0000}"/>
    <cellStyle name="Normal 19 2 3 2 2" xfId="10810" xr:uid="{00000000-0005-0000-0000-0000F62A0000}"/>
    <cellStyle name="Normal 19 2 3 2 2 2" xfId="10811" xr:uid="{00000000-0005-0000-0000-0000F72A0000}"/>
    <cellStyle name="Normal 19 2 3 2 2 3" xfId="10812" xr:uid="{00000000-0005-0000-0000-0000F82A0000}"/>
    <cellStyle name="Normal 19 2 3 2 2 4" xfId="10813" xr:uid="{00000000-0005-0000-0000-0000F92A0000}"/>
    <cellStyle name="Normal 19 2 3 2 3" xfId="10814" xr:uid="{00000000-0005-0000-0000-0000FA2A0000}"/>
    <cellStyle name="Normal 19 2 3 2 4" xfId="10815" xr:uid="{00000000-0005-0000-0000-0000FB2A0000}"/>
    <cellStyle name="Normal 19 2 3 2 5" xfId="10816" xr:uid="{00000000-0005-0000-0000-0000FC2A0000}"/>
    <cellStyle name="Normal 19 2 3 3" xfId="10817" xr:uid="{00000000-0005-0000-0000-0000FD2A0000}"/>
    <cellStyle name="Normal 19 2 3 3 2" xfId="10818" xr:uid="{00000000-0005-0000-0000-0000FE2A0000}"/>
    <cellStyle name="Normal 19 2 3 3 3" xfId="10819" xr:uid="{00000000-0005-0000-0000-0000FF2A0000}"/>
    <cellStyle name="Normal 19 2 3 3 4" xfId="10820" xr:uid="{00000000-0005-0000-0000-0000002B0000}"/>
    <cellStyle name="Normal 19 2 3 4" xfId="10821" xr:uid="{00000000-0005-0000-0000-0000012B0000}"/>
    <cellStyle name="Normal 19 2 3 5" xfId="10822" xr:uid="{00000000-0005-0000-0000-0000022B0000}"/>
    <cellStyle name="Normal 19 2 3 6" xfId="10823" xr:uid="{00000000-0005-0000-0000-0000032B0000}"/>
    <cellStyle name="Normal 19 2 3 7" xfId="33348" xr:uid="{04377488-0158-4DA4-9F4A-339B3AA239DB}"/>
    <cellStyle name="Normal 19 2_Cadrage conso" xfId="33349" xr:uid="{A60B6F9E-0D1E-443C-B787-922A3B17C298}"/>
    <cellStyle name="Normal 19 3" xfId="10824" xr:uid="{00000000-0005-0000-0000-0000042B0000}"/>
    <cellStyle name="Normal 19 3 2" xfId="10825" xr:uid="{00000000-0005-0000-0000-0000052B0000}"/>
    <cellStyle name="Normal 19 3 3" xfId="33350" xr:uid="{4AEFED65-2BE2-426E-8F79-CAFF205E5297}"/>
    <cellStyle name="Normal 19 4" xfId="10826" xr:uid="{00000000-0005-0000-0000-0000062B0000}"/>
    <cellStyle name="Normal 19 4 2" xfId="10827" xr:uid="{00000000-0005-0000-0000-0000072B0000}"/>
    <cellStyle name="Normal 19 4 3" xfId="33351" xr:uid="{A3DB192A-0509-4B6C-8EAE-699190414CB5}"/>
    <cellStyle name="Normal 19 5" xfId="10828" xr:uid="{00000000-0005-0000-0000-0000082B0000}"/>
    <cellStyle name="Normal 19 5 2" xfId="10829" xr:uid="{00000000-0005-0000-0000-0000092B0000}"/>
    <cellStyle name="Normal 19 6" xfId="10830" xr:uid="{00000000-0005-0000-0000-00000A2B0000}"/>
    <cellStyle name="Normal 19 6 2" xfId="10831" xr:uid="{00000000-0005-0000-0000-00000B2B0000}"/>
    <cellStyle name="Normal 19 7" xfId="10832" xr:uid="{00000000-0005-0000-0000-00000C2B0000}"/>
    <cellStyle name="Normal 19 7 2" xfId="10833" xr:uid="{00000000-0005-0000-0000-00000D2B0000}"/>
    <cellStyle name="Normal 19 7 2 2" xfId="10834" xr:uid="{00000000-0005-0000-0000-00000E2B0000}"/>
    <cellStyle name="Normal 19 7 2 2 2" xfId="10835" xr:uid="{00000000-0005-0000-0000-00000F2B0000}"/>
    <cellStyle name="Normal 19 7 2 2 2 2" xfId="10836" xr:uid="{00000000-0005-0000-0000-0000102B0000}"/>
    <cellStyle name="Normal 19 7 2 2 2 3" xfId="10837" xr:uid="{00000000-0005-0000-0000-0000112B0000}"/>
    <cellStyle name="Normal 19 7 2 2 2 4" xfId="10838" xr:uid="{00000000-0005-0000-0000-0000122B0000}"/>
    <cellStyle name="Normal 19 7 2 2 3" xfId="10839" xr:uid="{00000000-0005-0000-0000-0000132B0000}"/>
    <cellStyle name="Normal 19 7 2 2 4" xfId="10840" xr:uid="{00000000-0005-0000-0000-0000142B0000}"/>
    <cellStyle name="Normal 19 7 2 2 5" xfId="10841" xr:uid="{00000000-0005-0000-0000-0000152B0000}"/>
    <cellStyle name="Normal 19 7 2 3" xfId="10842" xr:uid="{00000000-0005-0000-0000-0000162B0000}"/>
    <cellStyle name="Normal 19 7 2 4" xfId="10843" xr:uid="{00000000-0005-0000-0000-0000172B0000}"/>
    <cellStyle name="Normal 19 7 2 4 2" xfId="10844" xr:uid="{00000000-0005-0000-0000-0000182B0000}"/>
    <cellStyle name="Normal 19 7 2 4 3" xfId="10845" xr:uid="{00000000-0005-0000-0000-0000192B0000}"/>
    <cellStyle name="Normal 19 7 2 4 4" xfId="10846" xr:uid="{00000000-0005-0000-0000-00001A2B0000}"/>
    <cellStyle name="Normal 19 7 2 5" xfId="10847" xr:uid="{00000000-0005-0000-0000-00001B2B0000}"/>
    <cellStyle name="Normal 19 7 2 6" xfId="10848" xr:uid="{00000000-0005-0000-0000-00001C2B0000}"/>
    <cellStyle name="Normal 19 7 2 7" xfId="10849" xr:uid="{00000000-0005-0000-0000-00001D2B0000}"/>
    <cellStyle name="Normal 19 8" xfId="10850" xr:uid="{00000000-0005-0000-0000-00001E2B0000}"/>
    <cellStyle name="Normal 19 8 2" xfId="10851" xr:uid="{00000000-0005-0000-0000-00001F2B0000}"/>
    <cellStyle name="Normal 19 9" xfId="10852" xr:uid="{00000000-0005-0000-0000-0000202B0000}"/>
    <cellStyle name="Normal 19 9 2" xfId="10853" xr:uid="{00000000-0005-0000-0000-0000212B0000}"/>
    <cellStyle name="Normal 19_Annexe 6 IAS" xfId="33352" xr:uid="{52438A63-BDCB-4E4C-84B4-690CAC39BA7D}"/>
    <cellStyle name="Normal 2" xfId="10" xr:uid="{00000000-0005-0000-0000-0000222B0000}"/>
    <cellStyle name="Normal 2 10" xfId="10854" xr:uid="{00000000-0005-0000-0000-0000232B0000}"/>
    <cellStyle name="Normal 2 10 10" xfId="10855" xr:uid="{00000000-0005-0000-0000-0000242B0000}"/>
    <cellStyle name="Normal 2 10 2" xfId="10856" xr:uid="{00000000-0005-0000-0000-0000252B0000}"/>
    <cellStyle name="Normal 2 10 2 2" xfId="3" xr:uid="{00000000-0005-0000-0000-0000262B0000}"/>
    <cellStyle name="Normal 2 10 2 3" xfId="10857" xr:uid="{00000000-0005-0000-0000-0000272B0000}"/>
    <cellStyle name="Normal 2 10 2 4" xfId="33354" xr:uid="{9F2A3C03-072B-4F88-9F50-FC0AC31B12BA}"/>
    <cellStyle name="Normal 2 10 3" xfId="10858" xr:uid="{00000000-0005-0000-0000-0000282B0000}"/>
    <cellStyle name="Normal 2 10 3 2" xfId="10859" xr:uid="{00000000-0005-0000-0000-0000292B0000}"/>
    <cellStyle name="Normal 2 10 3 2 2" xfId="10860" xr:uid="{00000000-0005-0000-0000-00002A2B0000}"/>
    <cellStyle name="Normal 2 10 3 2 2 2" xfId="10861" xr:uid="{00000000-0005-0000-0000-00002B2B0000}"/>
    <cellStyle name="Normal 2 10 3 2 2 3" xfId="10862" xr:uid="{00000000-0005-0000-0000-00002C2B0000}"/>
    <cellStyle name="Normal 2 10 3 2 2 4" xfId="10863" xr:uid="{00000000-0005-0000-0000-00002D2B0000}"/>
    <cellStyle name="Normal 2 10 3 2 3" xfId="10864" xr:uid="{00000000-0005-0000-0000-00002E2B0000}"/>
    <cellStyle name="Normal 2 10 3 2 4" xfId="10865" xr:uid="{00000000-0005-0000-0000-00002F2B0000}"/>
    <cellStyle name="Normal 2 10 3 2 5" xfId="10866" xr:uid="{00000000-0005-0000-0000-0000302B0000}"/>
    <cellStyle name="Normal 2 10 3 3" xfId="10867" xr:uid="{00000000-0005-0000-0000-0000312B0000}"/>
    <cellStyle name="Normal 2 10 3 4" xfId="10868" xr:uid="{00000000-0005-0000-0000-0000322B0000}"/>
    <cellStyle name="Normal 2 10 3 4 2" xfId="10869" xr:uid="{00000000-0005-0000-0000-0000332B0000}"/>
    <cellStyle name="Normal 2 10 3 4 3" xfId="10870" xr:uid="{00000000-0005-0000-0000-0000342B0000}"/>
    <cellStyle name="Normal 2 10 3 4 4" xfId="10871" xr:uid="{00000000-0005-0000-0000-0000352B0000}"/>
    <cellStyle name="Normal 2 10 3 5" xfId="10872" xr:uid="{00000000-0005-0000-0000-0000362B0000}"/>
    <cellStyle name="Normal 2 10 3 6" xfId="10873" xr:uid="{00000000-0005-0000-0000-0000372B0000}"/>
    <cellStyle name="Normal 2 10 3 7" xfId="10874" xr:uid="{00000000-0005-0000-0000-0000382B0000}"/>
    <cellStyle name="Normal 2 10 3 8" xfId="33355" xr:uid="{D29E41D8-3328-4449-B3E9-050603F85CCD}"/>
    <cellStyle name="Normal 2 10 4" xfId="10875" xr:uid="{00000000-0005-0000-0000-0000392B0000}"/>
    <cellStyle name="Normal 2 10 4 2" xfId="10876" xr:uid="{00000000-0005-0000-0000-00003A2B0000}"/>
    <cellStyle name="Normal 2 10 4 2 2" xfId="10877" xr:uid="{00000000-0005-0000-0000-00003B2B0000}"/>
    <cellStyle name="Normal 2 10 4 2 2 2" xfId="10878" xr:uid="{00000000-0005-0000-0000-00003C2B0000}"/>
    <cellStyle name="Normal 2 10 4 2 2 3" xfId="10879" xr:uid="{00000000-0005-0000-0000-00003D2B0000}"/>
    <cellStyle name="Normal 2 10 4 2 2 4" xfId="10880" xr:uid="{00000000-0005-0000-0000-00003E2B0000}"/>
    <cellStyle name="Normal 2 10 4 2 3" xfId="10881" xr:uid="{00000000-0005-0000-0000-00003F2B0000}"/>
    <cellStyle name="Normal 2 10 4 2 4" xfId="10882" xr:uid="{00000000-0005-0000-0000-0000402B0000}"/>
    <cellStyle name="Normal 2 10 4 2 5" xfId="10883" xr:uid="{00000000-0005-0000-0000-0000412B0000}"/>
    <cellStyle name="Normal 2 10 4 3" xfId="10884" xr:uid="{00000000-0005-0000-0000-0000422B0000}"/>
    <cellStyle name="Normal 2 10 4 3 2" xfId="10885" xr:uid="{00000000-0005-0000-0000-0000432B0000}"/>
    <cellStyle name="Normal 2 10 4 3 3" xfId="10886" xr:uid="{00000000-0005-0000-0000-0000442B0000}"/>
    <cellStyle name="Normal 2 10 4 3 4" xfId="10887" xr:uid="{00000000-0005-0000-0000-0000452B0000}"/>
    <cellStyle name="Normal 2 10 4 4" xfId="10888" xr:uid="{00000000-0005-0000-0000-0000462B0000}"/>
    <cellStyle name="Normal 2 10 4 5" xfId="10889" xr:uid="{00000000-0005-0000-0000-0000472B0000}"/>
    <cellStyle name="Normal 2 10 4 6" xfId="10890" xr:uid="{00000000-0005-0000-0000-0000482B0000}"/>
    <cellStyle name="Normal 2 10 4 7" xfId="33356" xr:uid="{CD240ABE-A7D7-47FB-A795-62DC8C9ED23B}"/>
    <cellStyle name="Normal 2 10 5" xfId="33353" xr:uid="{E0C9F8ED-4C67-46AB-8F1E-AD49DC996E05}"/>
    <cellStyle name="Normal 2 10_Cadrage conso" xfId="33357" xr:uid="{D269BDDC-DD30-4097-B0F0-1F48587B5582}"/>
    <cellStyle name="Normal 2 11" xfId="10891" xr:uid="{00000000-0005-0000-0000-0000492B0000}"/>
    <cellStyle name="Normal 2 11 2" xfId="10892" xr:uid="{00000000-0005-0000-0000-00004A2B0000}"/>
    <cellStyle name="Normal 2 11 2 2" xfId="10893" xr:uid="{00000000-0005-0000-0000-00004B2B0000}"/>
    <cellStyle name="Normal 2 11 2 3" xfId="33359" xr:uid="{1D1C244B-0359-400A-B8C5-F091A38AF002}"/>
    <cellStyle name="Normal 2 11 3" xfId="10894" xr:uid="{00000000-0005-0000-0000-00004C2B0000}"/>
    <cellStyle name="Normal 2 11 3 2" xfId="33360" xr:uid="{5224FC38-070F-48E3-A07E-195F0915D9B2}"/>
    <cellStyle name="Normal 2 11 4" xfId="33358" xr:uid="{E5256AC3-5A52-4190-9D69-3002EA844EA3}"/>
    <cellStyle name="Normal 2 12" xfId="10895" xr:uid="{00000000-0005-0000-0000-00004D2B0000}"/>
    <cellStyle name="Normal 2 12 2" xfId="10896" xr:uid="{00000000-0005-0000-0000-00004E2B0000}"/>
    <cellStyle name="Normal 2 12 2 2" xfId="10897" xr:uid="{00000000-0005-0000-0000-00004F2B0000}"/>
    <cellStyle name="Normal 2 12 3" xfId="10898" xr:uid="{00000000-0005-0000-0000-0000502B0000}"/>
    <cellStyle name="Normal 2 13" xfId="10899" xr:uid="{00000000-0005-0000-0000-0000512B0000}"/>
    <cellStyle name="Normal 2 13 2" xfId="10900" xr:uid="{00000000-0005-0000-0000-0000522B0000}"/>
    <cellStyle name="Normal 2 13 2 2" xfId="10901" xr:uid="{00000000-0005-0000-0000-0000532B0000}"/>
    <cellStyle name="Normal 2 13 2 2 2" xfId="10902" xr:uid="{00000000-0005-0000-0000-0000542B0000}"/>
    <cellStyle name="Normal 2 13 2 2 2 2" xfId="10903" xr:uid="{00000000-0005-0000-0000-0000552B0000}"/>
    <cellStyle name="Normal 2 13 2 2 2 3" xfId="10904" xr:uid="{00000000-0005-0000-0000-0000562B0000}"/>
    <cellStyle name="Normal 2 13 2 2 2 4" xfId="10905" xr:uid="{00000000-0005-0000-0000-0000572B0000}"/>
    <cellStyle name="Normal 2 13 2 2 3" xfId="10906" xr:uid="{00000000-0005-0000-0000-0000582B0000}"/>
    <cellStyle name="Normal 2 13 2 2 4" xfId="10907" xr:uid="{00000000-0005-0000-0000-0000592B0000}"/>
    <cellStyle name="Normal 2 13 2 2 5" xfId="10908" xr:uid="{00000000-0005-0000-0000-00005A2B0000}"/>
    <cellStyle name="Normal 2 13 2 3" xfId="10909" xr:uid="{00000000-0005-0000-0000-00005B2B0000}"/>
    <cellStyle name="Normal 2 13 2 4" xfId="10910" xr:uid="{00000000-0005-0000-0000-00005C2B0000}"/>
    <cellStyle name="Normal 2 13 2 4 2" xfId="10911" xr:uid="{00000000-0005-0000-0000-00005D2B0000}"/>
    <cellStyle name="Normal 2 13 2 4 3" xfId="10912" xr:uid="{00000000-0005-0000-0000-00005E2B0000}"/>
    <cellStyle name="Normal 2 13 2 4 4" xfId="10913" xr:uid="{00000000-0005-0000-0000-00005F2B0000}"/>
    <cellStyle name="Normal 2 13 2 5" xfId="10914" xr:uid="{00000000-0005-0000-0000-0000602B0000}"/>
    <cellStyle name="Normal 2 13 2 6" xfId="10915" xr:uid="{00000000-0005-0000-0000-0000612B0000}"/>
    <cellStyle name="Normal 2 13 2 7" xfId="10916" xr:uid="{00000000-0005-0000-0000-0000622B0000}"/>
    <cellStyle name="Normal 2 14" xfId="10917" xr:uid="{00000000-0005-0000-0000-0000632B0000}"/>
    <cellStyle name="Normal 2 14 2" xfId="10918" xr:uid="{00000000-0005-0000-0000-0000642B0000}"/>
    <cellStyle name="Normal 2 15" xfId="10919" xr:uid="{00000000-0005-0000-0000-0000652B0000}"/>
    <cellStyle name="Normal 2 15 2" xfId="10920" xr:uid="{00000000-0005-0000-0000-0000662B0000}"/>
    <cellStyle name="Normal 2 16" xfId="10921" xr:uid="{00000000-0005-0000-0000-0000672B0000}"/>
    <cellStyle name="Normal 2 16 2" xfId="10922" xr:uid="{00000000-0005-0000-0000-0000682B0000}"/>
    <cellStyle name="Normal 2 17" xfId="10923" xr:uid="{00000000-0005-0000-0000-0000692B0000}"/>
    <cellStyle name="Normal 2 17 2" xfId="10924" xr:uid="{00000000-0005-0000-0000-00006A2B0000}"/>
    <cellStyle name="Normal 2 18" xfId="10925" xr:uid="{00000000-0005-0000-0000-00006B2B0000}"/>
    <cellStyle name="Normal 2 18 2" xfId="10926" xr:uid="{00000000-0005-0000-0000-00006C2B0000}"/>
    <cellStyle name="Normal 2 19" xfId="10927" xr:uid="{00000000-0005-0000-0000-00006D2B0000}"/>
    <cellStyle name="Normal 2 19 2" xfId="10928" xr:uid="{00000000-0005-0000-0000-00006E2B0000}"/>
    <cellStyle name="Normal 2 2" xfId="4" xr:uid="{00000000-0005-0000-0000-00006F2B0000}"/>
    <cellStyle name="Normal 2 2 10" xfId="10929" xr:uid="{00000000-0005-0000-0000-0000702B0000}"/>
    <cellStyle name="Normal 2 2 10 2" xfId="10930" xr:uid="{00000000-0005-0000-0000-0000712B0000}"/>
    <cellStyle name="Normal 2 2 10 2 2" xfId="10931" xr:uid="{00000000-0005-0000-0000-0000722B0000}"/>
    <cellStyle name="Normal 2 2 10 2 3" xfId="10932" xr:uid="{00000000-0005-0000-0000-0000732B0000}"/>
    <cellStyle name="Normal 2 2 10 2 3 2" xfId="10933" xr:uid="{00000000-0005-0000-0000-0000742B0000}"/>
    <cellStyle name="Normal 2 2 10 2 3 3" xfId="10934" xr:uid="{00000000-0005-0000-0000-0000752B0000}"/>
    <cellStyle name="Normal 2 2 10 2 3 4" xfId="10935" xr:uid="{00000000-0005-0000-0000-0000762B0000}"/>
    <cellStyle name="Normal 2 2 10 2 4" xfId="10936" xr:uid="{00000000-0005-0000-0000-0000772B0000}"/>
    <cellStyle name="Normal 2 2 10 2 5" xfId="10937" xr:uid="{00000000-0005-0000-0000-0000782B0000}"/>
    <cellStyle name="Normal 2 2 10 2 6" xfId="10938" xr:uid="{00000000-0005-0000-0000-0000792B0000}"/>
    <cellStyle name="Normal 2 2 10 3" xfId="10939" xr:uid="{00000000-0005-0000-0000-00007A2B0000}"/>
    <cellStyle name="Normal 2 2 10 3 2" xfId="10940" xr:uid="{00000000-0005-0000-0000-00007B2B0000}"/>
    <cellStyle name="Normal 2 2 10 3 3" xfId="10941" xr:uid="{00000000-0005-0000-0000-00007C2B0000}"/>
    <cellStyle name="Normal 2 2 10 3 4" xfId="10942" xr:uid="{00000000-0005-0000-0000-00007D2B0000}"/>
    <cellStyle name="Normal 2 2 10 4" xfId="10943" xr:uid="{00000000-0005-0000-0000-00007E2B0000}"/>
    <cellStyle name="Normal 2 2 10 5" xfId="10944" xr:uid="{00000000-0005-0000-0000-00007F2B0000}"/>
    <cellStyle name="Normal 2 2 10 6" xfId="10945" xr:uid="{00000000-0005-0000-0000-0000802B0000}"/>
    <cellStyle name="Normal 2 2 100" xfId="10946" xr:uid="{00000000-0005-0000-0000-0000812B0000}"/>
    <cellStyle name="Normal 2 2 101" xfId="10947" xr:uid="{00000000-0005-0000-0000-0000822B0000}"/>
    <cellStyle name="Normal 2 2 102" xfId="10948" xr:uid="{00000000-0005-0000-0000-0000832B0000}"/>
    <cellStyle name="Normal 2 2 103" xfId="10949" xr:uid="{00000000-0005-0000-0000-0000842B0000}"/>
    <cellStyle name="Normal 2 2 104" xfId="10950" xr:uid="{00000000-0005-0000-0000-0000852B0000}"/>
    <cellStyle name="Normal 2 2 105" xfId="10951" xr:uid="{00000000-0005-0000-0000-0000862B0000}"/>
    <cellStyle name="Normal 2 2 106" xfId="10952" xr:uid="{00000000-0005-0000-0000-0000872B0000}"/>
    <cellStyle name="Normal 2 2 107" xfId="10953" xr:uid="{00000000-0005-0000-0000-0000882B0000}"/>
    <cellStyle name="Normal 2 2 108" xfId="21851" xr:uid="{94C49455-D7A9-4652-9128-6EB29F8E34F6}"/>
    <cellStyle name="Normal 2 2 11" xfId="10954" xr:uid="{00000000-0005-0000-0000-0000892B0000}"/>
    <cellStyle name="Normal 2 2 11 2" xfId="10955" xr:uid="{00000000-0005-0000-0000-00008A2B0000}"/>
    <cellStyle name="Normal 2 2 11 2 2" xfId="10956" xr:uid="{00000000-0005-0000-0000-00008B2B0000}"/>
    <cellStyle name="Normal 2 2 11 2 3" xfId="10957" xr:uid="{00000000-0005-0000-0000-00008C2B0000}"/>
    <cellStyle name="Normal 2 2 11 2 3 2" xfId="10958" xr:uid="{00000000-0005-0000-0000-00008D2B0000}"/>
    <cellStyle name="Normal 2 2 11 2 3 3" xfId="10959" xr:uid="{00000000-0005-0000-0000-00008E2B0000}"/>
    <cellStyle name="Normal 2 2 11 2 3 4" xfId="10960" xr:uid="{00000000-0005-0000-0000-00008F2B0000}"/>
    <cellStyle name="Normal 2 2 11 2 4" xfId="10961" xr:uid="{00000000-0005-0000-0000-0000902B0000}"/>
    <cellStyle name="Normal 2 2 11 2 5" xfId="10962" xr:uid="{00000000-0005-0000-0000-0000912B0000}"/>
    <cellStyle name="Normal 2 2 11 2 6" xfId="10963" xr:uid="{00000000-0005-0000-0000-0000922B0000}"/>
    <cellStyle name="Normal 2 2 11 3" xfId="10964" xr:uid="{00000000-0005-0000-0000-0000932B0000}"/>
    <cellStyle name="Normal 2 2 11 3 2" xfId="10965" xr:uid="{00000000-0005-0000-0000-0000942B0000}"/>
    <cellStyle name="Normal 2 2 11 3 3" xfId="10966" xr:uid="{00000000-0005-0000-0000-0000952B0000}"/>
    <cellStyle name="Normal 2 2 11 3 4" xfId="10967" xr:uid="{00000000-0005-0000-0000-0000962B0000}"/>
    <cellStyle name="Normal 2 2 11 4" xfId="10968" xr:uid="{00000000-0005-0000-0000-0000972B0000}"/>
    <cellStyle name="Normal 2 2 11 5" xfId="10969" xr:uid="{00000000-0005-0000-0000-0000982B0000}"/>
    <cellStyle name="Normal 2 2 11 6" xfId="10970" xr:uid="{00000000-0005-0000-0000-0000992B0000}"/>
    <cellStyle name="Normal 2 2 12" xfId="10971" xr:uid="{00000000-0005-0000-0000-00009A2B0000}"/>
    <cellStyle name="Normal 2 2 12 2" xfId="10972" xr:uid="{00000000-0005-0000-0000-00009B2B0000}"/>
    <cellStyle name="Normal 2 2 13" xfId="10973" xr:uid="{00000000-0005-0000-0000-00009C2B0000}"/>
    <cellStyle name="Normal 2 2 13 2" xfId="10974" xr:uid="{00000000-0005-0000-0000-00009D2B0000}"/>
    <cellStyle name="Normal 2 2 13 2 2" xfId="10975" xr:uid="{00000000-0005-0000-0000-00009E2B0000}"/>
    <cellStyle name="Normal 2 2 13 2 3" xfId="10976" xr:uid="{00000000-0005-0000-0000-00009F2B0000}"/>
    <cellStyle name="Normal 2 2 13 2 3 2" xfId="10977" xr:uid="{00000000-0005-0000-0000-0000A02B0000}"/>
    <cellStyle name="Normal 2 2 13 2 3 3" xfId="10978" xr:uid="{00000000-0005-0000-0000-0000A12B0000}"/>
    <cellStyle name="Normal 2 2 13 2 3 4" xfId="10979" xr:uid="{00000000-0005-0000-0000-0000A22B0000}"/>
    <cellStyle name="Normal 2 2 13 2 4" xfId="10980" xr:uid="{00000000-0005-0000-0000-0000A32B0000}"/>
    <cellStyle name="Normal 2 2 13 2 5" xfId="10981" xr:uid="{00000000-0005-0000-0000-0000A42B0000}"/>
    <cellStyle name="Normal 2 2 13 2 6" xfId="10982" xr:uid="{00000000-0005-0000-0000-0000A52B0000}"/>
    <cellStyle name="Normal 2 2 13 3" xfId="10983" xr:uid="{00000000-0005-0000-0000-0000A62B0000}"/>
    <cellStyle name="Normal 2 2 13 3 2" xfId="10984" xr:uid="{00000000-0005-0000-0000-0000A72B0000}"/>
    <cellStyle name="Normal 2 2 13 3 3" xfId="10985" xr:uid="{00000000-0005-0000-0000-0000A82B0000}"/>
    <cellStyle name="Normal 2 2 13 3 4" xfId="10986" xr:uid="{00000000-0005-0000-0000-0000A92B0000}"/>
    <cellStyle name="Normal 2 2 13 4" xfId="10987" xr:uid="{00000000-0005-0000-0000-0000AA2B0000}"/>
    <cellStyle name="Normal 2 2 13 5" xfId="10988" xr:uid="{00000000-0005-0000-0000-0000AB2B0000}"/>
    <cellStyle name="Normal 2 2 13 6" xfId="10989" xr:uid="{00000000-0005-0000-0000-0000AC2B0000}"/>
    <cellStyle name="Normal 2 2 14" xfId="10990" xr:uid="{00000000-0005-0000-0000-0000AD2B0000}"/>
    <cellStyle name="Normal 2 2 14 2" xfId="10991" xr:uid="{00000000-0005-0000-0000-0000AE2B0000}"/>
    <cellStyle name="Normal 2 2 14 2 2" xfId="10992" xr:uid="{00000000-0005-0000-0000-0000AF2B0000}"/>
    <cellStyle name="Normal 2 2 14 2 3" xfId="10993" xr:uid="{00000000-0005-0000-0000-0000B02B0000}"/>
    <cellStyle name="Normal 2 2 14 2 3 2" xfId="10994" xr:uid="{00000000-0005-0000-0000-0000B12B0000}"/>
    <cellStyle name="Normal 2 2 14 2 3 3" xfId="10995" xr:uid="{00000000-0005-0000-0000-0000B22B0000}"/>
    <cellStyle name="Normal 2 2 14 2 3 4" xfId="10996" xr:uid="{00000000-0005-0000-0000-0000B32B0000}"/>
    <cellStyle name="Normal 2 2 14 2 4" xfId="10997" xr:uid="{00000000-0005-0000-0000-0000B42B0000}"/>
    <cellStyle name="Normal 2 2 14 2 5" xfId="10998" xr:uid="{00000000-0005-0000-0000-0000B52B0000}"/>
    <cellStyle name="Normal 2 2 14 2 6" xfId="10999" xr:uid="{00000000-0005-0000-0000-0000B62B0000}"/>
    <cellStyle name="Normal 2 2 14 3" xfId="11000" xr:uid="{00000000-0005-0000-0000-0000B72B0000}"/>
    <cellStyle name="Normal 2 2 14 3 2" xfId="11001" xr:uid="{00000000-0005-0000-0000-0000B82B0000}"/>
    <cellStyle name="Normal 2 2 14 3 3" xfId="11002" xr:uid="{00000000-0005-0000-0000-0000B92B0000}"/>
    <cellStyle name="Normal 2 2 14 3 4" xfId="11003" xr:uid="{00000000-0005-0000-0000-0000BA2B0000}"/>
    <cellStyle name="Normal 2 2 14 4" xfId="11004" xr:uid="{00000000-0005-0000-0000-0000BB2B0000}"/>
    <cellStyle name="Normal 2 2 14 5" xfId="11005" xr:uid="{00000000-0005-0000-0000-0000BC2B0000}"/>
    <cellStyle name="Normal 2 2 14 6" xfId="11006" xr:uid="{00000000-0005-0000-0000-0000BD2B0000}"/>
    <cellStyle name="Normal 2 2 15" xfId="11007" xr:uid="{00000000-0005-0000-0000-0000BE2B0000}"/>
    <cellStyle name="Normal 2 2 15 2" xfId="11008" xr:uid="{00000000-0005-0000-0000-0000BF2B0000}"/>
    <cellStyle name="Normal 2 2 15 2 2" xfId="11009" xr:uid="{00000000-0005-0000-0000-0000C02B0000}"/>
    <cellStyle name="Normal 2 2 15 2 3" xfId="11010" xr:uid="{00000000-0005-0000-0000-0000C12B0000}"/>
    <cellStyle name="Normal 2 2 15 2 3 2" xfId="11011" xr:uid="{00000000-0005-0000-0000-0000C22B0000}"/>
    <cellStyle name="Normal 2 2 15 2 3 3" xfId="11012" xr:uid="{00000000-0005-0000-0000-0000C32B0000}"/>
    <cellStyle name="Normal 2 2 15 2 3 4" xfId="11013" xr:uid="{00000000-0005-0000-0000-0000C42B0000}"/>
    <cellStyle name="Normal 2 2 15 2 4" xfId="11014" xr:uid="{00000000-0005-0000-0000-0000C52B0000}"/>
    <cellStyle name="Normal 2 2 15 2 5" xfId="11015" xr:uid="{00000000-0005-0000-0000-0000C62B0000}"/>
    <cellStyle name="Normal 2 2 15 2 6" xfId="11016" xr:uid="{00000000-0005-0000-0000-0000C72B0000}"/>
    <cellStyle name="Normal 2 2 15 3" xfId="11017" xr:uid="{00000000-0005-0000-0000-0000C82B0000}"/>
    <cellStyle name="Normal 2 2 15 3 2" xfId="11018" xr:uid="{00000000-0005-0000-0000-0000C92B0000}"/>
    <cellStyle name="Normal 2 2 15 3 3" xfId="11019" xr:uid="{00000000-0005-0000-0000-0000CA2B0000}"/>
    <cellStyle name="Normal 2 2 15 3 4" xfId="11020" xr:uid="{00000000-0005-0000-0000-0000CB2B0000}"/>
    <cellStyle name="Normal 2 2 15 4" xfId="11021" xr:uid="{00000000-0005-0000-0000-0000CC2B0000}"/>
    <cellStyle name="Normal 2 2 15 5" xfId="11022" xr:uid="{00000000-0005-0000-0000-0000CD2B0000}"/>
    <cellStyle name="Normal 2 2 15 6" xfId="11023" xr:uid="{00000000-0005-0000-0000-0000CE2B0000}"/>
    <cellStyle name="Normal 2 2 16" xfId="11024" xr:uid="{00000000-0005-0000-0000-0000CF2B0000}"/>
    <cellStyle name="Normal 2 2 16 2" xfId="11025" xr:uid="{00000000-0005-0000-0000-0000D02B0000}"/>
    <cellStyle name="Normal 2 2 17" xfId="11026" xr:uid="{00000000-0005-0000-0000-0000D12B0000}"/>
    <cellStyle name="Normal 2 2 17 2" xfId="11027" xr:uid="{00000000-0005-0000-0000-0000D22B0000}"/>
    <cellStyle name="Normal 2 2 17 2 2" xfId="11028" xr:uid="{00000000-0005-0000-0000-0000D32B0000}"/>
    <cellStyle name="Normal 2 2 17 2 3" xfId="11029" xr:uid="{00000000-0005-0000-0000-0000D42B0000}"/>
    <cellStyle name="Normal 2 2 17 2 3 2" xfId="11030" xr:uid="{00000000-0005-0000-0000-0000D52B0000}"/>
    <cellStyle name="Normal 2 2 17 2 3 3" xfId="11031" xr:uid="{00000000-0005-0000-0000-0000D62B0000}"/>
    <cellStyle name="Normal 2 2 17 2 3 4" xfId="11032" xr:uid="{00000000-0005-0000-0000-0000D72B0000}"/>
    <cellStyle name="Normal 2 2 17 2 4" xfId="11033" xr:uid="{00000000-0005-0000-0000-0000D82B0000}"/>
    <cellStyle name="Normal 2 2 17 2 5" xfId="11034" xr:uid="{00000000-0005-0000-0000-0000D92B0000}"/>
    <cellStyle name="Normal 2 2 17 2 6" xfId="11035" xr:uid="{00000000-0005-0000-0000-0000DA2B0000}"/>
    <cellStyle name="Normal 2 2 17 3" xfId="11036" xr:uid="{00000000-0005-0000-0000-0000DB2B0000}"/>
    <cellStyle name="Normal 2 2 17 3 2" xfId="11037" xr:uid="{00000000-0005-0000-0000-0000DC2B0000}"/>
    <cellStyle name="Normal 2 2 17 3 3" xfId="11038" xr:uid="{00000000-0005-0000-0000-0000DD2B0000}"/>
    <cellStyle name="Normal 2 2 17 3 4" xfId="11039" xr:uid="{00000000-0005-0000-0000-0000DE2B0000}"/>
    <cellStyle name="Normal 2 2 17 4" xfId="11040" xr:uid="{00000000-0005-0000-0000-0000DF2B0000}"/>
    <cellStyle name="Normal 2 2 17 5" xfId="11041" xr:uid="{00000000-0005-0000-0000-0000E02B0000}"/>
    <cellStyle name="Normal 2 2 17 6" xfId="11042" xr:uid="{00000000-0005-0000-0000-0000E12B0000}"/>
    <cellStyle name="Normal 2 2 18" xfId="11043" xr:uid="{00000000-0005-0000-0000-0000E22B0000}"/>
    <cellStyle name="Normal 2 2 18 2" xfId="11044" xr:uid="{00000000-0005-0000-0000-0000E32B0000}"/>
    <cellStyle name="Normal 2 2 18 2 2" xfId="11045" xr:uid="{00000000-0005-0000-0000-0000E42B0000}"/>
    <cellStyle name="Normal 2 2 18 2 3" xfId="11046" xr:uid="{00000000-0005-0000-0000-0000E52B0000}"/>
    <cellStyle name="Normal 2 2 18 2 3 2" xfId="11047" xr:uid="{00000000-0005-0000-0000-0000E62B0000}"/>
    <cellStyle name="Normal 2 2 18 2 3 3" xfId="11048" xr:uid="{00000000-0005-0000-0000-0000E72B0000}"/>
    <cellStyle name="Normal 2 2 18 2 3 4" xfId="11049" xr:uid="{00000000-0005-0000-0000-0000E82B0000}"/>
    <cellStyle name="Normal 2 2 18 2 4" xfId="11050" xr:uid="{00000000-0005-0000-0000-0000E92B0000}"/>
    <cellStyle name="Normal 2 2 18 2 5" xfId="11051" xr:uid="{00000000-0005-0000-0000-0000EA2B0000}"/>
    <cellStyle name="Normal 2 2 18 2 6" xfId="11052" xr:uid="{00000000-0005-0000-0000-0000EB2B0000}"/>
    <cellStyle name="Normal 2 2 18 3" xfId="11053" xr:uid="{00000000-0005-0000-0000-0000EC2B0000}"/>
    <cellStyle name="Normal 2 2 18 3 2" xfId="11054" xr:uid="{00000000-0005-0000-0000-0000ED2B0000}"/>
    <cellStyle name="Normal 2 2 18 3 3" xfId="11055" xr:uid="{00000000-0005-0000-0000-0000EE2B0000}"/>
    <cellStyle name="Normal 2 2 18 3 4" xfId="11056" xr:uid="{00000000-0005-0000-0000-0000EF2B0000}"/>
    <cellStyle name="Normal 2 2 18 4" xfId="11057" xr:uid="{00000000-0005-0000-0000-0000F02B0000}"/>
    <cellStyle name="Normal 2 2 18 5" xfId="11058" xr:uid="{00000000-0005-0000-0000-0000F12B0000}"/>
    <cellStyle name="Normal 2 2 18 6" xfId="11059" xr:uid="{00000000-0005-0000-0000-0000F22B0000}"/>
    <cellStyle name="Normal 2 2 19" xfId="11060" xr:uid="{00000000-0005-0000-0000-0000F32B0000}"/>
    <cellStyle name="Normal 2 2 19 2" xfId="11061" xr:uid="{00000000-0005-0000-0000-0000F42B0000}"/>
    <cellStyle name="Normal 2 2 19 2 2" xfId="11062" xr:uid="{00000000-0005-0000-0000-0000F52B0000}"/>
    <cellStyle name="Normal 2 2 19 2 3" xfId="11063" xr:uid="{00000000-0005-0000-0000-0000F62B0000}"/>
    <cellStyle name="Normal 2 2 19 2 3 2" xfId="11064" xr:uid="{00000000-0005-0000-0000-0000F72B0000}"/>
    <cellStyle name="Normal 2 2 19 2 3 3" xfId="11065" xr:uid="{00000000-0005-0000-0000-0000F82B0000}"/>
    <cellStyle name="Normal 2 2 19 2 3 4" xfId="11066" xr:uid="{00000000-0005-0000-0000-0000F92B0000}"/>
    <cellStyle name="Normal 2 2 19 2 4" xfId="11067" xr:uid="{00000000-0005-0000-0000-0000FA2B0000}"/>
    <cellStyle name="Normal 2 2 19 2 5" xfId="11068" xr:uid="{00000000-0005-0000-0000-0000FB2B0000}"/>
    <cellStyle name="Normal 2 2 19 2 6" xfId="11069" xr:uid="{00000000-0005-0000-0000-0000FC2B0000}"/>
    <cellStyle name="Normal 2 2 19 3" xfId="11070" xr:uid="{00000000-0005-0000-0000-0000FD2B0000}"/>
    <cellStyle name="Normal 2 2 19 3 2" xfId="11071" xr:uid="{00000000-0005-0000-0000-0000FE2B0000}"/>
    <cellStyle name="Normal 2 2 19 3 3" xfId="11072" xr:uid="{00000000-0005-0000-0000-0000FF2B0000}"/>
    <cellStyle name="Normal 2 2 19 3 4" xfId="11073" xr:uid="{00000000-0005-0000-0000-0000002C0000}"/>
    <cellStyle name="Normal 2 2 19 4" xfId="11074" xr:uid="{00000000-0005-0000-0000-0000012C0000}"/>
    <cellStyle name="Normal 2 2 19 5" xfId="11075" xr:uid="{00000000-0005-0000-0000-0000022C0000}"/>
    <cellStyle name="Normal 2 2 19 6" xfId="11076" xr:uid="{00000000-0005-0000-0000-0000032C0000}"/>
    <cellStyle name="Normal 2 2 2" xfId="11077" xr:uid="{00000000-0005-0000-0000-0000042C0000}"/>
    <cellStyle name="Normal 2 2 2 10" xfId="11078" xr:uid="{00000000-0005-0000-0000-0000052C0000}"/>
    <cellStyle name="Normal 2 2 2 11" xfId="11079" xr:uid="{00000000-0005-0000-0000-0000062C0000}"/>
    <cellStyle name="Normal 2 2 2 12" xfId="11080" xr:uid="{00000000-0005-0000-0000-0000072C0000}"/>
    <cellStyle name="Normal 2 2 2 13" xfId="11081" xr:uid="{00000000-0005-0000-0000-0000082C0000}"/>
    <cellStyle name="Normal 2 2 2 14" xfId="11082" xr:uid="{00000000-0005-0000-0000-0000092C0000}"/>
    <cellStyle name="Normal 2 2 2 15" xfId="11083" xr:uid="{00000000-0005-0000-0000-00000A2C0000}"/>
    <cellStyle name="Normal 2 2 2 16" xfId="11084" xr:uid="{00000000-0005-0000-0000-00000B2C0000}"/>
    <cellStyle name="Normal 2 2 2 17" xfId="11085" xr:uid="{00000000-0005-0000-0000-00000C2C0000}"/>
    <cellStyle name="Normal 2 2 2 18" xfId="11086" xr:uid="{00000000-0005-0000-0000-00000D2C0000}"/>
    <cellStyle name="Normal 2 2 2 18 2" xfId="11087" xr:uid="{00000000-0005-0000-0000-00000E2C0000}"/>
    <cellStyle name="Normal 2 2 2 18 2 2" xfId="11088" xr:uid="{00000000-0005-0000-0000-00000F2C0000}"/>
    <cellStyle name="Normal 2 2 2 18 2 2 2" xfId="11089" xr:uid="{00000000-0005-0000-0000-0000102C0000}"/>
    <cellStyle name="Normal 2 2 2 18 2 2 3" xfId="11090" xr:uid="{00000000-0005-0000-0000-0000112C0000}"/>
    <cellStyle name="Normal 2 2 2 18 2 2 4" xfId="11091" xr:uid="{00000000-0005-0000-0000-0000122C0000}"/>
    <cellStyle name="Normal 2 2 2 18 2 3" xfId="11092" xr:uid="{00000000-0005-0000-0000-0000132C0000}"/>
    <cellStyle name="Normal 2 2 2 18 2 4" xfId="11093" xr:uid="{00000000-0005-0000-0000-0000142C0000}"/>
    <cellStyle name="Normal 2 2 2 18 2 5" xfId="11094" xr:uid="{00000000-0005-0000-0000-0000152C0000}"/>
    <cellStyle name="Normal 2 2 2 18 3" xfId="11095" xr:uid="{00000000-0005-0000-0000-0000162C0000}"/>
    <cellStyle name="Normal 2 2 2 18 4" xfId="11096" xr:uid="{00000000-0005-0000-0000-0000172C0000}"/>
    <cellStyle name="Normal 2 2 2 18 4 2" xfId="11097" xr:uid="{00000000-0005-0000-0000-0000182C0000}"/>
    <cellStyle name="Normal 2 2 2 18 4 3" xfId="11098" xr:uid="{00000000-0005-0000-0000-0000192C0000}"/>
    <cellStyle name="Normal 2 2 2 18 4 4" xfId="11099" xr:uid="{00000000-0005-0000-0000-00001A2C0000}"/>
    <cellStyle name="Normal 2 2 2 18 5" xfId="11100" xr:uid="{00000000-0005-0000-0000-00001B2C0000}"/>
    <cellStyle name="Normal 2 2 2 18 6" xfId="11101" xr:uid="{00000000-0005-0000-0000-00001C2C0000}"/>
    <cellStyle name="Normal 2 2 2 18 7" xfId="11102" xr:uid="{00000000-0005-0000-0000-00001D2C0000}"/>
    <cellStyle name="Normal 2 2 2 19" xfId="11103" xr:uid="{00000000-0005-0000-0000-00001E2C0000}"/>
    <cellStyle name="Normal 2 2 2 19 2" xfId="11104" xr:uid="{00000000-0005-0000-0000-00001F2C0000}"/>
    <cellStyle name="Normal 2 2 2 2" xfId="11105" xr:uid="{00000000-0005-0000-0000-0000202C0000}"/>
    <cellStyle name="Normal 2 2 2 2 2" xfId="11106" xr:uid="{00000000-0005-0000-0000-0000212C0000}"/>
    <cellStyle name="Normal 2 2 2 2 3" xfId="11107" xr:uid="{00000000-0005-0000-0000-0000222C0000}"/>
    <cellStyle name="Normal 2 2 2 2 3 2" xfId="11108" xr:uid="{00000000-0005-0000-0000-0000232C0000}"/>
    <cellStyle name="Normal 2 2 2 2 3 2 2" xfId="11109" xr:uid="{00000000-0005-0000-0000-0000242C0000}"/>
    <cellStyle name="Normal 2 2 2 2 3 2 2 2" xfId="11110" xr:uid="{00000000-0005-0000-0000-0000252C0000}"/>
    <cellStyle name="Normal 2 2 2 2 3 2 2 3" xfId="11111" xr:uid="{00000000-0005-0000-0000-0000262C0000}"/>
    <cellStyle name="Normal 2 2 2 2 3 2 2 4" xfId="11112" xr:uid="{00000000-0005-0000-0000-0000272C0000}"/>
    <cellStyle name="Normal 2 2 2 2 3 2 3" xfId="11113" xr:uid="{00000000-0005-0000-0000-0000282C0000}"/>
    <cellStyle name="Normal 2 2 2 2 3 2 4" xfId="11114" xr:uid="{00000000-0005-0000-0000-0000292C0000}"/>
    <cellStyle name="Normal 2 2 2 2 3 2 5" xfId="11115" xr:uid="{00000000-0005-0000-0000-00002A2C0000}"/>
    <cellStyle name="Normal 2 2 2 2 3 3" xfId="11116" xr:uid="{00000000-0005-0000-0000-00002B2C0000}"/>
    <cellStyle name="Normal 2 2 2 2 3 3 2" xfId="11117" xr:uid="{00000000-0005-0000-0000-00002C2C0000}"/>
    <cellStyle name="Normal 2 2 2 2 3 3 3" xfId="11118" xr:uid="{00000000-0005-0000-0000-00002D2C0000}"/>
    <cellStyle name="Normal 2 2 2 2 3 3 4" xfId="11119" xr:uid="{00000000-0005-0000-0000-00002E2C0000}"/>
    <cellStyle name="Normal 2 2 2 2 3 4" xfId="11120" xr:uid="{00000000-0005-0000-0000-00002F2C0000}"/>
    <cellStyle name="Normal 2 2 2 2 3 5" xfId="11121" xr:uid="{00000000-0005-0000-0000-0000302C0000}"/>
    <cellStyle name="Normal 2 2 2 2 3 6" xfId="11122" xr:uid="{00000000-0005-0000-0000-0000312C0000}"/>
    <cellStyle name="Normal 2 2 2 2 4" xfId="11123" xr:uid="{00000000-0005-0000-0000-0000322C0000}"/>
    <cellStyle name="Normal 2 2 2 2 4 2" xfId="11124" xr:uid="{00000000-0005-0000-0000-0000332C0000}"/>
    <cellStyle name="Normal 2 2 2 2 4 2 2" xfId="11125" xr:uid="{00000000-0005-0000-0000-0000342C0000}"/>
    <cellStyle name="Normal 2 2 2 2 4 2 3" xfId="11126" xr:uid="{00000000-0005-0000-0000-0000352C0000}"/>
    <cellStyle name="Normal 2 2 2 2 4 2 4" xfId="11127" xr:uid="{00000000-0005-0000-0000-0000362C0000}"/>
    <cellStyle name="Normal 2 2 2 2 5" xfId="11128" xr:uid="{00000000-0005-0000-0000-0000372C0000}"/>
    <cellStyle name="Normal 2 2 2 2 5 2" xfId="11129" xr:uid="{00000000-0005-0000-0000-0000382C0000}"/>
    <cellStyle name="Normal 2 2 2 2 5 2 2" xfId="11130" xr:uid="{00000000-0005-0000-0000-0000392C0000}"/>
    <cellStyle name="Normal 2 2 2 2 5 2 2 2" xfId="11131" xr:uid="{00000000-0005-0000-0000-00003A2C0000}"/>
    <cellStyle name="Normal 2 2 2 2 5 2 2 3" xfId="11132" xr:uid="{00000000-0005-0000-0000-00003B2C0000}"/>
    <cellStyle name="Normal 2 2 2 2 5 2 2 4" xfId="11133" xr:uid="{00000000-0005-0000-0000-00003C2C0000}"/>
    <cellStyle name="Normal 2 2 2 2 5 2 3" xfId="11134" xr:uid="{00000000-0005-0000-0000-00003D2C0000}"/>
    <cellStyle name="Normal 2 2 2 2 5 2 4" xfId="11135" xr:uid="{00000000-0005-0000-0000-00003E2C0000}"/>
    <cellStyle name="Normal 2 2 2 2 5 2 5" xfId="11136" xr:uid="{00000000-0005-0000-0000-00003F2C0000}"/>
    <cellStyle name="Normal 2 2 2 2 5 3" xfId="11137" xr:uid="{00000000-0005-0000-0000-0000402C0000}"/>
    <cellStyle name="Normal 2 2 2 2 5 3 2" xfId="11138" xr:uid="{00000000-0005-0000-0000-0000412C0000}"/>
    <cellStyle name="Normal 2 2 2 2 5 3 3" xfId="11139" xr:uid="{00000000-0005-0000-0000-0000422C0000}"/>
    <cellStyle name="Normal 2 2 2 2 5 3 4" xfId="11140" xr:uid="{00000000-0005-0000-0000-0000432C0000}"/>
    <cellStyle name="Normal 2 2 2 2 5 4" xfId="11141" xr:uid="{00000000-0005-0000-0000-0000442C0000}"/>
    <cellStyle name="Normal 2 2 2 2 5 5" xfId="11142" xr:uid="{00000000-0005-0000-0000-0000452C0000}"/>
    <cellStyle name="Normal 2 2 2 2 5 6" xfId="11143" xr:uid="{00000000-0005-0000-0000-0000462C0000}"/>
    <cellStyle name="Normal 2 2 2 2 6" xfId="11144" xr:uid="{00000000-0005-0000-0000-0000472C0000}"/>
    <cellStyle name="Normal 2 2 2 2 6 2" xfId="11145" xr:uid="{00000000-0005-0000-0000-0000482C0000}"/>
    <cellStyle name="Normal 2 2 2 2 6 2 2" xfId="11146" xr:uid="{00000000-0005-0000-0000-0000492C0000}"/>
    <cellStyle name="Normal 2 2 2 2 6 2 3" xfId="11147" xr:uid="{00000000-0005-0000-0000-00004A2C0000}"/>
    <cellStyle name="Normal 2 2 2 2 6 2 4" xfId="11148" xr:uid="{00000000-0005-0000-0000-00004B2C0000}"/>
    <cellStyle name="Normal 2 2 2 2 7" xfId="11149" xr:uid="{00000000-0005-0000-0000-00004C2C0000}"/>
    <cellStyle name="Normal 2 2 2 2 8" xfId="33361" xr:uid="{85833110-DE39-4A4E-83C4-82C3D9C4D09C}"/>
    <cellStyle name="Normal 2 2 2 20" xfId="11150" xr:uid="{00000000-0005-0000-0000-00004D2C0000}"/>
    <cellStyle name="Normal 2 2 2 20 2" xfId="11151" xr:uid="{00000000-0005-0000-0000-00004E2C0000}"/>
    <cellStyle name="Normal 2 2 2 20 2 2" xfId="11152" xr:uid="{00000000-0005-0000-0000-00004F2C0000}"/>
    <cellStyle name="Normal 2 2 2 20 2 2 2" xfId="11153" xr:uid="{00000000-0005-0000-0000-0000502C0000}"/>
    <cellStyle name="Normal 2 2 2 20 2 2 3" xfId="11154" xr:uid="{00000000-0005-0000-0000-0000512C0000}"/>
    <cellStyle name="Normal 2 2 2 20 2 2 4" xfId="11155" xr:uid="{00000000-0005-0000-0000-0000522C0000}"/>
    <cellStyle name="Normal 2 2 2 20 2 3" xfId="11156" xr:uid="{00000000-0005-0000-0000-0000532C0000}"/>
    <cellStyle name="Normal 2 2 2 20 2 4" xfId="11157" xr:uid="{00000000-0005-0000-0000-0000542C0000}"/>
    <cellStyle name="Normal 2 2 2 20 2 5" xfId="11158" xr:uid="{00000000-0005-0000-0000-0000552C0000}"/>
    <cellStyle name="Normal 2 2 2 20 3" xfId="11159" xr:uid="{00000000-0005-0000-0000-0000562C0000}"/>
    <cellStyle name="Normal 2 2 2 20 4" xfId="11160" xr:uid="{00000000-0005-0000-0000-0000572C0000}"/>
    <cellStyle name="Normal 2 2 2 20 4 2" xfId="11161" xr:uid="{00000000-0005-0000-0000-0000582C0000}"/>
    <cellStyle name="Normal 2 2 2 20 4 3" xfId="11162" xr:uid="{00000000-0005-0000-0000-0000592C0000}"/>
    <cellStyle name="Normal 2 2 2 20 4 4" xfId="11163" xr:uid="{00000000-0005-0000-0000-00005A2C0000}"/>
    <cellStyle name="Normal 2 2 2 20 5" xfId="11164" xr:uid="{00000000-0005-0000-0000-00005B2C0000}"/>
    <cellStyle name="Normal 2 2 2 20 6" xfId="11165" xr:uid="{00000000-0005-0000-0000-00005C2C0000}"/>
    <cellStyle name="Normal 2 2 2 20 7" xfId="11166" xr:uid="{00000000-0005-0000-0000-00005D2C0000}"/>
    <cellStyle name="Normal 2 2 2 21" xfId="11167" xr:uid="{00000000-0005-0000-0000-00005E2C0000}"/>
    <cellStyle name="Normal 2 2 2 21 2" xfId="11168" xr:uid="{00000000-0005-0000-0000-00005F2C0000}"/>
    <cellStyle name="Normal 2 2 2 21 2 2" xfId="11169" xr:uid="{00000000-0005-0000-0000-0000602C0000}"/>
    <cellStyle name="Normal 2 2 2 21 2 2 2" xfId="11170" xr:uid="{00000000-0005-0000-0000-0000612C0000}"/>
    <cellStyle name="Normal 2 2 2 21 2 2 3" xfId="11171" xr:uid="{00000000-0005-0000-0000-0000622C0000}"/>
    <cellStyle name="Normal 2 2 2 21 2 2 4" xfId="11172" xr:uid="{00000000-0005-0000-0000-0000632C0000}"/>
    <cellStyle name="Normal 2 2 2 21 2 3" xfId="11173" xr:uid="{00000000-0005-0000-0000-0000642C0000}"/>
    <cellStyle name="Normal 2 2 2 21 2 4" xfId="11174" xr:uid="{00000000-0005-0000-0000-0000652C0000}"/>
    <cellStyle name="Normal 2 2 2 21 2 5" xfId="11175" xr:uid="{00000000-0005-0000-0000-0000662C0000}"/>
    <cellStyle name="Normal 2 2 2 21 3" xfId="11176" xr:uid="{00000000-0005-0000-0000-0000672C0000}"/>
    <cellStyle name="Normal 2 2 2 21 4" xfId="11177" xr:uid="{00000000-0005-0000-0000-0000682C0000}"/>
    <cellStyle name="Normal 2 2 2 21 4 2" xfId="11178" xr:uid="{00000000-0005-0000-0000-0000692C0000}"/>
    <cellStyle name="Normal 2 2 2 21 4 3" xfId="11179" xr:uid="{00000000-0005-0000-0000-00006A2C0000}"/>
    <cellStyle name="Normal 2 2 2 21 4 4" xfId="11180" xr:uid="{00000000-0005-0000-0000-00006B2C0000}"/>
    <cellStyle name="Normal 2 2 2 21 5" xfId="11181" xr:uid="{00000000-0005-0000-0000-00006C2C0000}"/>
    <cellStyle name="Normal 2 2 2 21 6" xfId="11182" xr:uid="{00000000-0005-0000-0000-00006D2C0000}"/>
    <cellStyle name="Normal 2 2 2 21 7" xfId="11183" xr:uid="{00000000-0005-0000-0000-00006E2C0000}"/>
    <cellStyle name="Normal 2 2 2 22" xfId="11184" xr:uid="{00000000-0005-0000-0000-00006F2C0000}"/>
    <cellStyle name="Normal 2 2 2 22 2" xfId="11185" xr:uid="{00000000-0005-0000-0000-0000702C0000}"/>
    <cellStyle name="Normal 2 2 2 22 3" xfId="11186" xr:uid="{00000000-0005-0000-0000-0000712C0000}"/>
    <cellStyle name="Normal 2 2 2 22 4" xfId="11187" xr:uid="{00000000-0005-0000-0000-0000722C0000}"/>
    <cellStyle name="Normal 2 2 2 3" xfId="11188" xr:uid="{00000000-0005-0000-0000-0000732C0000}"/>
    <cellStyle name="Normal 2 2 2 3 2" xfId="11189" xr:uid="{00000000-0005-0000-0000-0000742C0000}"/>
    <cellStyle name="Normal 2 2 2 3 3" xfId="11190" xr:uid="{00000000-0005-0000-0000-0000752C0000}"/>
    <cellStyle name="Normal 2 2 2 3 4" xfId="11191" xr:uid="{00000000-0005-0000-0000-0000762C0000}"/>
    <cellStyle name="Normal 2 2 2 4" xfId="11192" xr:uid="{00000000-0005-0000-0000-0000772C0000}"/>
    <cellStyle name="Normal 2 2 2 4 2" xfId="11193" xr:uid="{00000000-0005-0000-0000-0000782C0000}"/>
    <cellStyle name="Normal 2 2 2 5" xfId="11194" xr:uid="{00000000-0005-0000-0000-0000792C0000}"/>
    <cellStyle name="Normal 2 2 2 5 2" xfId="11195" xr:uid="{00000000-0005-0000-0000-00007A2C0000}"/>
    <cellStyle name="Normal 2 2 2 6" xfId="11196" xr:uid="{00000000-0005-0000-0000-00007B2C0000}"/>
    <cellStyle name="Normal 2 2 2 6 10" xfId="11197" xr:uid="{00000000-0005-0000-0000-00007C2C0000}"/>
    <cellStyle name="Normal 2 2 2 6 10 2" xfId="11198" xr:uid="{00000000-0005-0000-0000-00007D2C0000}"/>
    <cellStyle name="Normal 2 2 2 6 10 3" xfId="11199" xr:uid="{00000000-0005-0000-0000-00007E2C0000}"/>
    <cellStyle name="Normal 2 2 2 6 10 4" xfId="11200" xr:uid="{00000000-0005-0000-0000-00007F2C0000}"/>
    <cellStyle name="Normal 2 2 2 6 11" xfId="11201" xr:uid="{00000000-0005-0000-0000-0000802C0000}"/>
    <cellStyle name="Normal 2 2 2 6 12" xfId="11202" xr:uid="{00000000-0005-0000-0000-0000812C0000}"/>
    <cellStyle name="Normal 2 2 2 6 13" xfId="11203" xr:uid="{00000000-0005-0000-0000-0000822C0000}"/>
    <cellStyle name="Normal 2 2 2 6 2" xfId="11204" xr:uid="{00000000-0005-0000-0000-0000832C0000}"/>
    <cellStyle name="Normal 2 2 2 6 2 2" xfId="11205" xr:uid="{00000000-0005-0000-0000-0000842C0000}"/>
    <cellStyle name="Normal 2 2 2 6 2 2 2" xfId="11206" xr:uid="{00000000-0005-0000-0000-0000852C0000}"/>
    <cellStyle name="Normal 2 2 2 6 2 2 3" xfId="11207" xr:uid="{00000000-0005-0000-0000-0000862C0000}"/>
    <cellStyle name="Normal 2 2 2 6 2 2 3 2" xfId="11208" xr:uid="{00000000-0005-0000-0000-0000872C0000}"/>
    <cellStyle name="Normal 2 2 2 6 2 2 3 2 2" xfId="11209" xr:uid="{00000000-0005-0000-0000-0000882C0000}"/>
    <cellStyle name="Normal 2 2 2 6 2 2 3 2 3" xfId="11210" xr:uid="{00000000-0005-0000-0000-0000892C0000}"/>
    <cellStyle name="Normal 2 2 2 6 2 2 3 2 4" xfId="11211" xr:uid="{00000000-0005-0000-0000-00008A2C0000}"/>
    <cellStyle name="Normal 2 2 2 6 2 2 3 3" xfId="11212" xr:uid="{00000000-0005-0000-0000-00008B2C0000}"/>
    <cellStyle name="Normal 2 2 2 6 2 2 3 4" xfId="11213" xr:uid="{00000000-0005-0000-0000-00008C2C0000}"/>
    <cellStyle name="Normal 2 2 2 6 2 2 3 5" xfId="11214" xr:uid="{00000000-0005-0000-0000-00008D2C0000}"/>
    <cellStyle name="Normal 2 2 2 6 2 2 4" xfId="11215" xr:uid="{00000000-0005-0000-0000-00008E2C0000}"/>
    <cellStyle name="Normal 2 2 2 6 2 2 4 2" xfId="11216" xr:uid="{00000000-0005-0000-0000-00008F2C0000}"/>
    <cellStyle name="Normal 2 2 2 6 2 2 4 3" xfId="11217" xr:uid="{00000000-0005-0000-0000-0000902C0000}"/>
    <cellStyle name="Normal 2 2 2 6 2 2 4 4" xfId="11218" xr:uid="{00000000-0005-0000-0000-0000912C0000}"/>
    <cellStyle name="Normal 2 2 2 6 2 2 5" xfId="11219" xr:uid="{00000000-0005-0000-0000-0000922C0000}"/>
    <cellStyle name="Normal 2 2 2 6 2 2 6" xfId="11220" xr:uid="{00000000-0005-0000-0000-0000932C0000}"/>
    <cellStyle name="Normal 2 2 2 6 2 2 7" xfId="11221" xr:uid="{00000000-0005-0000-0000-0000942C0000}"/>
    <cellStyle name="Normal 2 2 2 6 2 3" xfId="11222" xr:uid="{00000000-0005-0000-0000-0000952C0000}"/>
    <cellStyle name="Normal 2 2 2 6 2 4" xfId="11223" xr:uid="{00000000-0005-0000-0000-0000962C0000}"/>
    <cellStyle name="Normal 2 2 2 6 2 5" xfId="11224" xr:uid="{00000000-0005-0000-0000-0000972C0000}"/>
    <cellStyle name="Normal 2 2 2 6 2 6" xfId="11225" xr:uid="{00000000-0005-0000-0000-0000982C0000}"/>
    <cellStyle name="Normal 2 2 2 6 2 7" xfId="11226" xr:uid="{00000000-0005-0000-0000-0000992C0000}"/>
    <cellStyle name="Normal 2 2 2 6 2 8" xfId="11227" xr:uid="{00000000-0005-0000-0000-00009A2C0000}"/>
    <cellStyle name="Normal 2 2 2 6 3" xfId="11228" xr:uid="{00000000-0005-0000-0000-00009B2C0000}"/>
    <cellStyle name="Normal 2 2 2 6 3 2" xfId="11229" xr:uid="{00000000-0005-0000-0000-00009C2C0000}"/>
    <cellStyle name="Normal 2 2 2 6 3 2 2" xfId="11230" xr:uid="{00000000-0005-0000-0000-00009D2C0000}"/>
    <cellStyle name="Normal 2 2 2 6 3 2 2 2" xfId="11231" xr:uid="{00000000-0005-0000-0000-00009E2C0000}"/>
    <cellStyle name="Normal 2 2 2 6 3 2 2 2 2" xfId="11232" xr:uid="{00000000-0005-0000-0000-00009F2C0000}"/>
    <cellStyle name="Normal 2 2 2 6 3 2 2 2 3" xfId="11233" xr:uid="{00000000-0005-0000-0000-0000A02C0000}"/>
    <cellStyle name="Normal 2 2 2 6 3 2 2 2 4" xfId="11234" xr:uid="{00000000-0005-0000-0000-0000A12C0000}"/>
    <cellStyle name="Normal 2 2 2 6 3 2 2 3" xfId="11235" xr:uid="{00000000-0005-0000-0000-0000A22C0000}"/>
    <cellStyle name="Normal 2 2 2 6 3 2 2 4" xfId="11236" xr:uid="{00000000-0005-0000-0000-0000A32C0000}"/>
    <cellStyle name="Normal 2 2 2 6 3 2 2 5" xfId="11237" xr:uid="{00000000-0005-0000-0000-0000A42C0000}"/>
    <cellStyle name="Normal 2 2 2 6 3 2 3" xfId="11238" xr:uid="{00000000-0005-0000-0000-0000A52C0000}"/>
    <cellStyle name="Normal 2 2 2 6 3 2 3 2" xfId="11239" xr:uid="{00000000-0005-0000-0000-0000A62C0000}"/>
    <cellStyle name="Normal 2 2 2 6 3 2 3 3" xfId="11240" xr:uid="{00000000-0005-0000-0000-0000A72C0000}"/>
    <cellStyle name="Normal 2 2 2 6 3 2 3 4" xfId="11241" xr:uid="{00000000-0005-0000-0000-0000A82C0000}"/>
    <cellStyle name="Normal 2 2 2 6 3 2 4" xfId="11242" xr:uid="{00000000-0005-0000-0000-0000A92C0000}"/>
    <cellStyle name="Normal 2 2 2 6 3 2 5" xfId="11243" xr:uid="{00000000-0005-0000-0000-0000AA2C0000}"/>
    <cellStyle name="Normal 2 2 2 6 3 2 6" xfId="11244" xr:uid="{00000000-0005-0000-0000-0000AB2C0000}"/>
    <cellStyle name="Normal 2 2 2 6 4" xfId="11245" xr:uid="{00000000-0005-0000-0000-0000AC2C0000}"/>
    <cellStyle name="Normal 2 2 2 6 4 2" xfId="11246" xr:uid="{00000000-0005-0000-0000-0000AD2C0000}"/>
    <cellStyle name="Normal 2 2 2 6 4 2 2" xfId="11247" xr:uid="{00000000-0005-0000-0000-0000AE2C0000}"/>
    <cellStyle name="Normal 2 2 2 6 4 2 2 2" xfId="11248" xr:uid="{00000000-0005-0000-0000-0000AF2C0000}"/>
    <cellStyle name="Normal 2 2 2 6 4 2 2 3" xfId="11249" xr:uid="{00000000-0005-0000-0000-0000B02C0000}"/>
    <cellStyle name="Normal 2 2 2 6 4 2 2 4" xfId="11250" xr:uid="{00000000-0005-0000-0000-0000B12C0000}"/>
    <cellStyle name="Normal 2 2 2 6 4 2 3" xfId="11251" xr:uid="{00000000-0005-0000-0000-0000B22C0000}"/>
    <cellStyle name="Normal 2 2 2 6 4 2 4" xfId="11252" xr:uid="{00000000-0005-0000-0000-0000B32C0000}"/>
    <cellStyle name="Normal 2 2 2 6 4 2 5" xfId="11253" xr:uid="{00000000-0005-0000-0000-0000B42C0000}"/>
    <cellStyle name="Normal 2 2 2 6 4 3" xfId="11254" xr:uid="{00000000-0005-0000-0000-0000B52C0000}"/>
    <cellStyle name="Normal 2 2 2 6 4 3 2" xfId="11255" xr:uid="{00000000-0005-0000-0000-0000B62C0000}"/>
    <cellStyle name="Normal 2 2 2 6 4 3 3" xfId="11256" xr:uid="{00000000-0005-0000-0000-0000B72C0000}"/>
    <cellStyle name="Normal 2 2 2 6 4 3 4" xfId="11257" xr:uid="{00000000-0005-0000-0000-0000B82C0000}"/>
    <cellStyle name="Normal 2 2 2 6 4 4" xfId="11258" xr:uid="{00000000-0005-0000-0000-0000B92C0000}"/>
    <cellStyle name="Normal 2 2 2 6 4 5" xfId="11259" xr:uid="{00000000-0005-0000-0000-0000BA2C0000}"/>
    <cellStyle name="Normal 2 2 2 6 4 6" xfId="11260" xr:uid="{00000000-0005-0000-0000-0000BB2C0000}"/>
    <cellStyle name="Normal 2 2 2 6 5" xfId="11261" xr:uid="{00000000-0005-0000-0000-0000BC2C0000}"/>
    <cellStyle name="Normal 2 2 2 6 5 2" xfId="11262" xr:uid="{00000000-0005-0000-0000-0000BD2C0000}"/>
    <cellStyle name="Normal 2 2 2 6 5 2 2" xfId="11263" xr:uid="{00000000-0005-0000-0000-0000BE2C0000}"/>
    <cellStyle name="Normal 2 2 2 6 5 2 2 2" xfId="11264" xr:uid="{00000000-0005-0000-0000-0000BF2C0000}"/>
    <cellStyle name="Normal 2 2 2 6 5 2 2 3" xfId="11265" xr:uid="{00000000-0005-0000-0000-0000C02C0000}"/>
    <cellStyle name="Normal 2 2 2 6 5 2 2 4" xfId="11266" xr:uid="{00000000-0005-0000-0000-0000C12C0000}"/>
    <cellStyle name="Normal 2 2 2 6 5 2 3" xfId="11267" xr:uid="{00000000-0005-0000-0000-0000C22C0000}"/>
    <cellStyle name="Normal 2 2 2 6 5 2 4" xfId="11268" xr:uid="{00000000-0005-0000-0000-0000C32C0000}"/>
    <cellStyle name="Normal 2 2 2 6 5 2 5" xfId="11269" xr:uid="{00000000-0005-0000-0000-0000C42C0000}"/>
    <cellStyle name="Normal 2 2 2 6 5 3" xfId="11270" xr:uid="{00000000-0005-0000-0000-0000C52C0000}"/>
    <cellStyle name="Normal 2 2 2 6 5 3 2" xfId="11271" xr:uid="{00000000-0005-0000-0000-0000C62C0000}"/>
    <cellStyle name="Normal 2 2 2 6 5 3 3" xfId="11272" xr:uid="{00000000-0005-0000-0000-0000C72C0000}"/>
    <cellStyle name="Normal 2 2 2 6 5 3 4" xfId="11273" xr:uid="{00000000-0005-0000-0000-0000C82C0000}"/>
    <cellStyle name="Normal 2 2 2 6 5 4" xfId="11274" xr:uid="{00000000-0005-0000-0000-0000C92C0000}"/>
    <cellStyle name="Normal 2 2 2 6 5 5" xfId="11275" xr:uid="{00000000-0005-0000-0000-0000CA2C0000}"/>
    <cellStyle name="Normal 2 2 2 6 5 6" xfId="11276" xr:uid="{00000000-0005-0000-0000-0000CB2C0000}"/>
    <cellStyle name="Normal 2 2 2 6 6" xfId="11277" xr:uid="{00000000-0005-0000-0000-0000CC2C0000}"/>
    <cellStyle name="Normal 2 2 2 6 6 2" xfId="11278" xr:uid="{00000000-0005-0000-0000-0000CD2C0000}"/>
    <cellStyle name="Normal 2 2 2 6 6 2 2" xfId="11279" xr:uid="{00000000-0005-0000-0000-0000CE2C0000}"/>
    <cellStyle name="Normal 2 2 2 6 6 2 2 2" xfId="11280" xr:uid="{00000000-0005-0000-0000-0000CF2C0000}"/>
    <cellStyle name="Normal 2 2 2 6 6 2 2 3" xfId="11281" xr:uid="{00000000-0005-0000-0000-0000D02C0000}"/>
    <cellStyle name="Normal 2 2 2 6 6 2 2 4" xfId="11282" xr:uid="{00000000-0005-0000-0000-0000D12C0000}"/>
    <cellStyle name="Normal 2 2 2 6 6 2 3" xfId="11283" xr:uid="{00000000-0005-0000-0000-0000D22C0000}"/>
    <cellStyle name="Normal 2 2 2 6 6 2 4" xfId="11284" xr:uid="{00000000-0005-0000-0000-0000D32C0000}"/>
    <cellStyle name="Normal 2 2 2 6 6 2 5" xfId="11285" xr:uid="{00000000-0005-0000-0000-0000D42C0000}"/>
    <cellStyle name="Normal 2 2 2 6 6 3" xfId="11286" xr:uid="{00000000-0005-0000-0000-0000D52C0000}"/>
    <cellStyle name="Normal 2 2 2 6 6 3 2" xfId="11287" xr:uid="{00000000-0005-0000-0000-0000D62C0000}"/>
    <cellStyle name="Normal 2 2 2 6 6 3 3" xfId="11288" xr:uid="{00000000-0005-0000-0000-0000D72C0000}"/>
    <cellStyle name="Normal 2 2 2 6 6 3 4" xfId="11289" xr:uid="{00000000-0005-0000-0000-0000D82C0000}"/>
    <cellStyle name="Normal 2 2 2 6 6 4" xfId="11290" xr:uid="{00000000-0005-0000-0000-0000D92C0000}"/>
    <cellStyle name="Normal 2 2 2 6 6 5" xfId="11291" xr:uid="{00000000-0005-0000-0000-0000DA2C0000}"/>
    <cellStyle name="Normal 2 2 2 6 6 6" xfId="11292" xr:uid="{00000000-0005-0000-0000-0000DB2C0000}"/>
    <cellStyle name="Normal 2 2 2 6 7" xfId="11293" xr:uid="{00000000-0005-0000-0000-0000DC2C0000}"/>
    <cellStyle name="Normal 2 2 2 6 7 2" xfId="11294" xr:uid="{00000000-0005-0000-0000-0000DD2C0000}"/>
    <cellStyle name="Normal 2 2 2 6 7 2 2" xfId="11295" xr:uid="{00000000-0005-0000-0000-0000DE2C0000}"/>
    <cellStyle name="Normal 2 2 2 6 7 2 2 2" xfId="11296" xr:uid="{00000000-0005-0000-0000-0000DF2C0000}"/>
    <cellStyle name="Normal 2 2 2 6 7 2 2 3" xfId="11297" xr:uid="{00000000-0005-0000-0000-0000E02C0000}"/>
    <cellStyle name="Normal 2 2 2 6 7 2 2 4" xfId="11298" xr:uid="{00000000-0005-0000-0000-0000E12C0000}"/>
    <cellStyle name="Normal 2 2 2 6 7 2 3" xfId="11299" xr:uid="{00000000-0005-0000-0000-0000E22C0000}"/>
    <cellStyle name="Normal 2 2 2 6 7 2 4" xfId="11300" xr:uid="{00000000-0005-0000-0000-0000E32C0000}"/>
    <cellStyle name="Normal 2 2 2 6 7 2 5" xfId="11301" xr:uid="{00000000-0005-0000-0000-0000E42C0000}"/>
    <cellStyle name="Normal 2 2 2 6 7 3" xfId="11302" xr:uid="{00000000-0005-0000-0000-0000E52C0000}"/>
    <cellStyle name="Normal 2 2 2 6 7 3 2" xfId="11303" xr:uid="{00000000-0005-0000-0000-0000E62C0000}"/>
    <cellStyle name="Normal 2 2 2 6 7 3 3" xfId="11304" xr:uid="{00000000-0005-0000-0000-0000E72C0000}"/>
    <cellStyle name="Normal 2 2 2 6 7 3 4" xfId="11305" xr:uid="{00000000-0005-0000-0000-0000E82C0000}"/>
    <cellStyle name="Normal 2 2 2 6 7 4" xfId="11306" xr:uid="{00000000-0005-0000-0000-0000E92C0000}"/>
    <cellStyle name="Normal 2 2 2 6 7 5" xfId="11307" xr:uid="{00000000-0005-0000-0000-0000EA2C0000}"/>
    <cellStyle name="Normal 2 2 2 6 7 6" xfId="11308" xr:uid="{00000000-0005-0000-0000-0000EB2C0000}"/>
    <cellStyle name="Normal 2 2 2 6 8" xfId="11309" xr:uid="{00000000-0005-0000-0000-0000EC2C0000}"/>
    <cellStyle name="Normal 2 2 2 6 8 2" xfId="11310" xr:uid="{00000000-0005-0000-0000-0000ED2C0000}"/>
    <cellStyle name="Normal 2 2 2 6 8 2 2" xfId="11311" xr:uid="{00000000-0005-0000-0000-0000EE2C0000}"/>
    <cellStyle name="Normal 2 2 2 6 8 2 2 2" xfId="11312" xr:uid="{00000000-0005-0000-0000-0000EF2C0000}"/>
    <cellStyle name="Normal 2 2 2 6 8 2 2 3" xfId="11313" xr:uid="{00000000-0005-0000-0000-0000F02C0000}"/>
    <cellStyle name="Normal 2 2 2 6 8 2 2 4" xfId="11314" xr:uid="{00000000-0005-0000-0000-0000F12C0000}"/>
    <cellStyle name="Normal 2 2 2 6 8 2 3" xfId="11315" xr:uid="{00000000-0005-0000-0000-0000F22C0000}"/>
    <cellStyle name="Normal 2 2 2 6 8 2 4" xfId="11316" xr:uid="{00000000-0005-0000-0000-0000F32C0000}"/>
    <cellStyle name="Normal 2 2 2 6 8 2 5" xfId="11317" xr:uid="{00000000-0005-0000-0000-0000F42C0000}"/>
    <cellStyle name="Normal 2 2 2 6 8 3" xfId="11318" xr:uid="{00000000-0005-0000-0000-0000F52C0000}"/>
    <cellStyle name="Normal 2 2 2 6 8 3 2" xfId="11319" xr:uid="{00000000-0005-0000-0000-0000F62C0000}"/>
    <cellStyle name="Normal 2 2 2 6 8 3 3" xfId="11320" xr:uid="{00000000-0005-0000-0000-0000F72C0000}"/>
    <cellStyle name="Normal 2 2 2 6 8 3 4" xfId="11321" xr:uid="{00000000-0005-0000-0000-0000F82C0000}"/>
    <cellStyle name="Normal 2 2 2 6 8 4" xfId="11322" xr:uid="{00000000-0005-0000-0000-0000F92C0000}"/>
    <cellStyle name="Normal 2 2 2 6 8 5" xfId="11323" xr:uid="{00000000-0005-0000-0000-0000FA2C0000}"/>
    <cellStyle name="Normal 2 2 2 6 8 6" xfId="11324" xr:uid="{00000000-0005-0000-0000-0000FB2C0000}"/>
    <cellStyle name="Normal 2 2 2 6 9" xfId="11325" xr:uid="{00000000-0005-0000-0000-0000FC2C0000}"/>
    <cellStyle name="Normal 2 2 2 6 9 2" xfId="11326" xr:uid="{00000000-0005-0000-0000-0000FD2C0000}"/>
    <cellStyle name="Normal 2 2 2 6 9 2 2" xfId="11327" xr:uid="{00000000-0005-0000-0000-0000FE2C0000}"/>
    <cellStyle name="Normal 2 2 2 6 9 2 3" xfId="11328" xr:uid="{00000000-0005-0000-0000-0000FF2C0000}"/>
    <cellStyle name="Normal 2 2 2 6 9 2 4" xfId="11329" xr:uid="{00000000-0005-0000-0000-0000002D0000}"/>
    <cellStyle name="Normal 2 2 2 6 9 3" xfId="11330" xr:uid="{00000000-0005-0000-0000-0000012D0000}"/>
    <cellStyle name="Normal 2 2 2 6 9 4" xfId="11331" xr:uid="{00000000-0005-0000-0000-0000022D0000}"/>
    <cellStyle name="Normal 2 2 2 6 9 5" xfId="11332" xr:uid="{00000000-0005-0000-0000-0000032D0000}"/>
    <cellStyle name="Normal 2 2 2 7" xfId="11333" xr:uid="{00000000-0005-0000-0000-0000042D0000}"/>
    <cellStyle name="Normal 2 2 2 8" xfId="11334" xr:uid="{00000000-0005-0000-0000-0000052D0000}"/>
    <cellStyle name="Normal 2 2 2 9" xfId="11335" xr:uid="{00000000-0005-0000-0000-0000062D0000}"/>
    <cellStyle name="Normal 2 2 2 9 2" xfId="11336" xr:uid="{00000000-0005-0000-0000-0000072D0000}"/>
    <cellStyle name="Normal 2 2 2 9 2 2" xfId="11337" xr:uid="{00000000-0005-0000-0000-0000082D0000}"/>
    <cellStyle name="Normal 2 2 2 9 2 2 2" xfId="11338" xr:uid="{00000000-0005-0000-0000-0000092D0000}"/>
    <cellStyle name="Normal 2 2 2 9 2 2 3" xfId="11339" xr:uid="{00000000-0005-0000-0000-00000A2D0000}"/>
    <cellStyle name="Normal 2 2 2 9 2 2 4" xfId="11340" xr:uid="{00000000-0005-0000-0000-00000B2D0000}"/>
    <cellStyle name="Normal 2 2 2 9 2 3" xfId="11341" xr:uid="{00000000-0005-0000-0000-00000C2D0000}"/>
    <cellStyle name="Normal 2 2 2 9 2 4" xfId="11342" xr:uid="{00000000-0005-0000-0000-00000D2D0000}"/>
    <cellStyle name="Normal 2 2 2 9 2 5" xfId="11343" xr:uid="{00000000-0005-0000-0000-00000E2D0000}"/>
    <cellStyle name="Normal 2 2 2 9 3" xfId="11344" xr:uid="{00000000-0005-0000-0000-00000F2D0000}"/>
    <cellStyle name="Normal 2 2 2 9 3 2" xfId="11345" xr:uid="{00000000-0005-0000-0000-0000102D0000}"/>
    <cellStyle name="Normal 2 2 2 9 3 3" xfId="11346" xr:uid="{00000000-0005-0000-0000-0000112D0000}"/>
    <cellStyle name="Normal 2 2 2 9 3 4" xfId="11347" xr:uid="{00000000-0005-0000-0000-0000122D0000}"/>
    <cellStyle name="Normal 2 2 2 9 4" xfId="11348" xr:uid="{00000000-0005-0000-0000-0000132D0000}"/>
    <cellStyle name="Normal 2 2 2 9 5" xfId="11349" xr:uid="{00000000-0005-0000-0000-0000142D0000}"/>
    <cellStyle name="Normal 2 2 2 9 6" xfId="11350" xr:uid="{00000000-0005-0000-0000-0000152D0000}"/>
    <cellStyle name="Normal 2 2 2_Cadrage conso" xfId="33362" xr:uid="{92512791-0EDB-420B-8BDC-E9E7FD3338B5}"/>
    <cellStyle name="Normal 2 2 20" xfId="11351" xr:uid="{00000000-0005-0000-0000-0000172D0000}"/>
    <cellStyle name="Normal 2 2 20 2" xfId="11352" xr:uid="{00000000-0005-0000-0000-0000182D0000}"/>
    <cellStyle name="Normal 2 2 20 2 2" xfId="11353" xr:uid="{00000000-0005-0000-0000-0000192D0000}"/>
    <cellStyle name="Normal 2 2 20 2 3" xfId="11354" xr:uid="{00000000-0005-0000-0000-00001A2D0000}"/>
    <cellStyle name="Normal 2 2 20 2 3 2" xfId="11355" xr:uid="{00000000-0005-0000-0000-00001B2D0000}"/>
    <cellStyle name="Normal 2 2 20 2 3 3" xfId="11356" xr:uid="{00000000-0005-0000-0000-00001C2D0000}"/>
    <cellStyle name="Normal 2 2 20 2 3 4" xfId="11357" xr:uid="{00000000-0005-0000-0000-00001D2D0000}"/>
    <cellStyle name="Normal 2 2 20 2 4" xfId="11358" xr:uid="{00000000-0005-0000-0000-00001E2D0000}"/>
    <cellStyle name="Normal 2 2 20 2 5" xfId="11359" xr:uid="{00000000-0005-0000-0000-00001F2D0000}"/>
    <cellStyle name="Normal 2 2 20 2 6" xfId="11360" xr:uid="{00000000-0005-0000-0000-0000202D0000}"/>
    <cellStyle name="Normal 2 2 20 3" xfId="11361" xr:uid="{00000000-0005-0000-0000-0000212D0000}"/>
    <cellStyle name="Normal 2 2 20 3 2" xfId="11362" xr:uid="{00000000-0005-0000-0000-0000222D0000}"/>
    <cellStyle name="Normal 2 2 20 3 3" xfId="11363" xr:uid="{00000000-0005-0000-0000-0000232D0000}"/>
    <cellStyle name="Normal 2 2 20 3 4" xfId="11364" xr:uid="{00000000-0005-0000-0000-0000242D0000}"/>
    <cellStyle name="Normal 2 2 20 4" xfId="11365" xr:uid="{00000000-0005-0000-0000-0000252D0000}"/>
    <cellStyle name="Normal 2 2 20 5" xfId="11366" xr:uid="{00000000-0005-0000-0000-0000262D0000}"/>
    <cellStyle name="Normal 2 2 20 6" xfId="11367" xr:uid="{00000000-0005-0000-0000-0000272D0000}"/>
    <cellStyle name="Normal 2 2 21" xfId="11368" xr:uid="{00000000-0005-0000-0000-0000282D0000}"/>
    <cellStyle name="Normal 2 2 21 2" xfId="11369" xr:uid="{00000000-0005-0000-0000-0000292D0000}"/>
    <cellStyle name="Normal 2 2 21 3" xfId="11370" xr:uid="{00000000-0005-0000-0000-00002A2D0000}"/>
    <cellStyle name="Normal 2 2 21 3 2" xfId="11371" xr:uid="{00000000-0005-0000-0000-00002B2D0000}"/>
    <cellStyle name="Normal 2 2 21 3 3" xfId="11372" xr:uid="{00000000-0005-0000-0000-00002C2D0000}"/>
    <cellStyle name="Normal 2 2 21 3 4" xfId="11373" xr:uid="{00000000-0005-0000-0000-00002D2D0000}"/>
    <cellStyle name="Normal 2 2 22" xfId="11374" xr:uid="{00000000-0005-0000-0000-00002E2D0000}"/>
    <cellStyle name="Normal 2 2 22 2" xfId="11375" xr:uid="{00000000-0005-0000-0000-00002F2D0000}"/>
    <cellStyle name="Normal 2 2 22 2 2" xfId="11376" xr:uid="{00000000-0005-0000-0000-0000302D0000}"/>
    <cellStyle name="Normal 2 2 22 2 3" xfId="11377" xr:uid="{00000000-0005-0000-0000-0000312D0000}"/>
    <cellStyle name="Normal 2 2 22 2 3 2" xfId="11378" xr:uid="{00000000-0005-0000-0000-0000322D0000}"/>
    <cellStyle name="Normal 2 2 22 2 3 3" xfId="11379" xr:uid="{00000000-0005-0000-0000-0000332D0000}"/>
    <cellStyle name="Normal 2 2 22 2 3 4" xfId="11380" xr:uid="{00000000-0005-0000-0000-0000342D0000}"/>
    <cellStyle name="Normal 2 2 22 2 4" xfId="11381" xr:uid="{00000000-0005-0000-0000-0000352D0000}"/>
    <cellStyle name="Normal 2 2 22 2 5" xfId="11382" xr:uid="{00000000-0005-0000-0000-0000362D0000}"/>
    <cellStyle name="Normal 2 2 22 2 6" xfId="11383" xr:uid="{00000000-0005-0000-0000-0000372D0000}"/>
    <cellStyle name="Normal 2 2 22 3" xfId="11384" xr:uid="{00000000-0005-0000-0000-0000382D0000}"/>
    <cellStyle name="Normal 2 2 22 3 2" xfId="11385" xr:uid="{00000000-0005-0000-0000-0000392D0000}"/>
    <cellStyle name="Normal 2 2 22 3 3" xfId="11386" xr:uid="{00000000-0005-0000-0000-00003A2D0000}"/>
    <cellStyle name="Normal 2 2 22 3 4" xfId="11387" xr:uid="{00000000-0005-0000-0000-00003B2D0000}"/>
    <cellStyle name="Normal 2 2 22 4" xfId="11388" xr:uid="{00000000-0005-0000-0000-00003C2D0000}"/>
    <cellStyle name="Normal 2 2 22 5" xfId="11389" xr:uid="{00000000-0005-0000-0000-00003D2D0000}"/>
    <cellStyle name="Normal 2 2 22 6" xfId="11390" xr:uid="{00000000-0005-0000-0000-00003E2D0000}"/>
    <cellStyle name="Normal 2 2 23" xfId="11391" xr:uid="{00000000-0005-0000-0000-00003F2D0000}"/>
    <cellStyle name="Normal 2 2 23 2" xfId="11392" xr:uid="{00000000-0005-0000-0000-0000402D0000}"/>
    <cellStyle name="Normal 2 2 23 3" xfId="11393" xr:uid="{00000000-0005-0000-0000-0000412D0000}"/>
    <cellStyle name="Normal 2 2 23 3 2" xfId="11394" xr:uid="{00000000-0005-0000-0000-0000422D0000}"/>
    <cellStyle name="Normal 2 2 23 3 3" xfId="11395" xr:uid="{00000000-0005-0000-0000-0000432D0000}"/>
    <cellStyle name="Normal 2 2 23 3 4" xfId="11396" xr:uid="{00000000-0005-0000-0000-0000442D0000}"/>
    <cellStyle name="Normal 2 2 24" xfId="11397" xr:uid="{00000000-0005-0000-0000-0000452D0000}"/>
    <cellStyle name="Normal 2 2 24 2" xfId="11398" xr:uid="{00000000-0005-0000-0000-0000462D0000}"/>
    <cellStyle name="Normal 2 2 25" xfId="11399" xr:uid="{00000000-0005-0000-0000-0000472D0000}"/>
    <cellStyle name="Normal 2 2 26" xfId="11400" xr:uid="{00000000-0005-0000-0000-0000482D0000}"/>
    <cellStyle name="Normal 2 2 27" xfId="11401" xr:uid="{00000000-0005-0000-0000-0000492D0000}"/>
    <cellStyle name="Normal 2 2 28" xfId="11402" xr:uid="{00000000-0005-0000-0000-00004A2D0000}"/>
    <cellStyle name="Normal 2 2 29" xfId="11403" xr:uid="{00000000-0005-0000-0000-00004B2D0000}"/>
    <cellStyle name="Normal 2 2 3" xfId="11404" xr:uid="{00000000-0005-0000-0000-00004C2D0000}"/>
    <cellStyle name="Normal 2 2 3 10" xfId="11405" xr:uid="{00000000-0005-0000-0000-00004D2D0000}"/>
    <cellStyle name="Normal 2 2 3 10 2" xfId="11406" xr:uid="{00000000-0005-0000-0000-00004E2D0000}"/>
    <cellStyle name="Normal 2 2 3 10 2 2" xfId="11407" xr:uid="{00000000-0005-0000-0000-00004F2D0000}"/>
    <cellStyle name="Normal 2 2 3 10 2 2 2" xfId="11408" xr:uid="{00000000-0005-0000-0000-0000502D0000}"/>
    <cellStyle name="Normal 2 2 3 10 2 2 3" xfId="11409" xr:uid="{00000000-0005-0000-0000-0000512D0000}"/>
    <cellStyle name="Normal 2 2 3 10 2 2 4" xfId="11410" xr:uid="{00000000-0005-0000-0000-0000522D0000}"/>
    <cellStyle name="Normal 2 2 3 10 2 3" xfId="11411" xr:uid="{00000000-0005-0000-0000-0000532D0000}"/>
    <cellStyle name="Normal 2 2 3 10 2 4" xfId="11412" xr:uid="{00000000-0005-0000-0000-0000542D0000}"/>
    <cellStyle name="Normal 2 2 3 10 2 5" xfId="11413" xr:uid="{00000000-0005-0000-0000-0000552D0000}"/>
    <cellStyle name="Normal 2 2 3 10 3" xfId="11414" xr:uid="{00000000-0005-0000-0000-0000562D0000}"/>
    <cellStyle name="Normal 2 2 3 10 4" xfId="11415" xr:uid="{00000000-0005-0000-0000-0000572D0000}"/>
    <cellStyle name="Normal 2 2 3 10 4 2" xfId="11416" xr:uid="{00000000-0005-0000-0000-0000582D0000}"/>
    <cellStyle name="Normal 2 2 3 10 4 3" xfId="11417" xr:uid="{00000000-0005-0000-0000-0000592D0000}"/>
    <cellStyle name="Normal 2 2 3 10 4 4" xfId="11418" xr:uid="{00000000-0005-0000-0000-00005A2D0000}"/>
    <cellStyle name="Normal 2 2 3 10 5" xfId="11419" xr:uid="{00000000-0005-0000-0000-00005B2D0000}"/>
    <cellStyle name="Normal 2 2 3 10 6" xfId="11420" xr:uid="{00000000-0005-0000-0000-00005C2D0000}"/>
    <cellStyle name="Normal 2 2 3 10 7" xfId="11421" xr:uid="{00000000-0005-0000-0000-00005D2D0000}"/>
    <cellStyle name="Normal 2 2 3 11" xfId="11422" xr:uid="{00000000-0005-0000-0000-00005E2D0000}"/>
    <cellStyle name="Normal 2 2 3 11 2" xfId="11423" xr:uid="{00000000-0005-0000-0000-00005F2D0000}"/>
    <cellStyle name="Normal 2 2 3 11 2 2" xfId="11424" xr:uid="{00000000-0005-0000-0000-0000602D0000}"/>
    <cellStyle name="Normal 2 2 3 11 2 2 2" xfId="11425" xr:uid="{00000000-0005-0000-0000-0000612D0000}"/>
    <cellStyle name="Normal 2 2 3 11 2 2 3" xfId="11426" xr:uid="{00000000-0005-0000-0000-0000622D0000}"/>
    <cellStyle name="Normal 2 2 3 11 2 2 4" xfId="11427" xr:uid="{00000000-0005-0000-0000-0000632D0000}"/>
    <cellStyle name="Normal 2 2 3 11 2 3" xfId="11428" xr:uid="{00000000-0005-0000-0000-0000642D0000}"/>
    <cellStyle name="Normal 2 2 3 11 2 4" xfId="11429" xr:uid="{00000000-0005-0000-0000-0000652D0000}"/>
    <cellStyle name="Normal 2 2 3 11 2 5" xfId="11430" xr:uid="{00000000-0005-0000-0000-0000662D0000}"/>
    <cellStyle name="Normal 2 2 3 11 3" xfId="11431" xr:uid="{00000000-0005-0000-0000-0000672D0000}"/>
    <cellStyle name="Normal 2 2 3 11 4" xfId="11432" xr:uid="{00000000-0005-0000-0000-0000682D0000}"/>
    <cellStyle name="Normal 2 2 3 11 4 2" xfId="11433" xr:uid="{00000000-0005-0000-0000-0000692D0000}"/>
    <cellStyle name="Normal 2 2 3 11 4 3" xfId="11434" xr:uid="{00000000-0005-0000-0000-00006A2D0000}"/>
    <cellStyle name="Normal 2 2 3 11 4 4" xfId="11435" xr:uid="{00000000-0005-0000-0000-00006B2D0000}"/>
    <cellStyle name="Normal 2 2 3 11 5" xfId="11436" xr:uid="{00000000-0005-0000-0000-00006C2D0000}"/>
    <cellStyle name="Normal 2 2 3 11 6" xfId="11437" xr:uid="{00000000-0005-0000-0000-00006D2D0000}"/>
    <cellStyle name="Normal 2 2 3 11 7" xfId="11438" xr:uid="{00000000-0005-0000-0000-00006E2D0000}"/>
    <cellStyle name="Normal 2 2 3 12" xfId="11439" xr:uid="{00000000-0005-0000-0000-00006F2D0000}"/>
    <cellStyle name="Normal 2 2 3 2" xfId="11440" xr:uid="{00000000-0005-0000-0000-0000702D0000}"/>
    <cellStyle name="Normal 2 2 3 3" xfId="11441" xr:uid="{00000000-0005-0000-0000-0000712D0000}"/>
    <cellStyle name="Normal 2 2 3 4" xfId="11442" xr:uid="{00000000-0005-0000-0000-0000722D0000}"/>
    <cellStyle name="Normal 2 2 3 5" xfId="11443" xr:uid="{00000000-0005-0000-0000-0000732D0000}"/>
    <cellStyle name="Normal 2 2 3 6" xfId="11444" xr:uid="{00000000-0005-0000-0000-0000742D0000}"/>
    <cellStyle name="Normal 2 2 3 7" xfId="11445" xr:uid="{00000000-0005-0000-0000-0000752D0000}"/>
    <cellStyle name="Normal 2 2 3 8" xfId="11446" xr:uid="{00000000-0005-0000-0000-0000762D0000}"/>
    <cellStyle name="Normal 2 2 3 9" xfId="11447" xr:uid="{00000000-0005-0000-0000-0000772D0000}"/>
    <cellStyle name="Normal 2 2 3 9 2" xfId="11448" xr:uid="{00000000-0005-0000-0000-0000782D0000}"/>
    <cellStyle name="Normal 2 2 30" xfId="11449" xr:uid="{00000000-0005-0000-0000-0000792D0000}"/>
    <cellStyle name="Normal 2 2 31" xfId="11450" xr:uid="{00000000-0005-0000-0000-00007A2D0000}"/>
    <cellStyle name="Normal 2 2 32" xfId="11451" xr:uid="{00000000-0005-0000-0000-00007B2D0000}"/>
    <cellStyle name="Normal 2 2 33" xfId="11452" xr:uid="{00000000-0005-0000-0000-00007C2D0000}"/>
    <cellStyle name="Normal 2 2 34" xfId="11453" xr:uid="{00000000-0005-0000-0000-00007D2D0000}"/>
    <cellStyle name="Normal 2 2 35" xfId="11454" xr:uid="{00000000-0005-0000-0000-00007E2D0000}"/>
    <cellStyle name="Normal 2 2 36" xfId="11455" xr:uid="{00000000-0005-0000-0000-00007F2D0000}"/>
    <cellStyle name="Normal 2 2 37" xfId="11456" xr:uid="{00000000-0005-0000-0000-0000802D0000}"/>
    <cellStyle name="Normal 2 2 38" xfId="11457" xr:uid="{00000000-0005-0000-0000-0000812D0000}"/>
    <cellStyle name="Normal 2 2 39" xfId="11458" xr:uid="{00000000-0005-0000-0000-0000822D0000}"/>
    <cellStyle name="Normal 2 2 4" xfId="11459" xr:uid="{00000000-0005-0000-0000-0000832D0000}"/>
    <cellStyle name="Normal 2 2 4 10" xfId="11460" xr:uid="{00000000-0005-0000-0000-0000842D0000}"/>
    <cellStyle name="Normal 2 2 4 10 2" xfId="11461" xr:uid="{00000000-0005-0000-0000-0000852D0000}"/>
    <cellStyle name="Normal 2 2 4 11" xfId="11462" xr:uid="{00000000-0005-0000-0000-0000862D0000}"/>
    <cellStyle name="Normal 2 2 4 11 2" xfId="11463" xr:uid="{00000000-0005-0000-0000-0000872D0000}"/>
    <cellStyle name="Normal 2 2 4 12" xfId="11464" xr:uid="{00000000-0005-0000-0000-0000882D0000}"/>
    <cellStyle name="Normal 2 2 4 12 2" xfId="11465" xr:uid="{00000000-0005-0000-0000-0000892D0000}"/>
    <cellStyle name="Normal 2 2 4 12 3" xfId="11466" xr:uid="{00000000-0005-0000-0000-00008A2D0000}"/>
    <cellStyle name="Normal 2 2 4 12 3 2" xfId="11467" xr:uid="{00000000-0005-0000-0000-00008B2D0000}"/>
    <cellStyle name="Normal 2 2 4 12 3 3" xfId="11468" xr:uid="{00000000-0005-0000-0000-00008C2D0000}"/>
    <cellStyle name="Normal 2 2 4 12 3 4" xfId="11469" xr:uid="{00000000-0005-0000-0000-00008D2D0000}"/>
    <cellStyle name="Normal 2 2 4 12 4" xfId="11470" xr:uid="{00000000-0005-0000-0000-00008E2D0000}"/>
    <cellStyle name="Normal 2 2 4 12 5" xfId="11471" xr:uid="{00000000-0005-0000-0000-00008F2D0000}"/>
    <cellStyle name="Normal 2 2 4 12 6" xfId="11472" xr:uid="{00000000-0005-0000-0000-0000902D0000}"/>
    <cellStyle name="Normal 2 2 4 13" xfId="11473" xr:uid="{00000000-0005-0000-0000-0000912D0000}"/>
    <cellStyle name="Normal 2 2 4 13 2" xfId="11474" xr:uid="{00000000-0005-0000-0000-0000922D0000}"/>
    <cellStyle name="Normal 2 2 4 13 3" xfId="11475" xr:uid="{00000000-0005-0000-0000-0000932D0000}"/>
    <cellStyle name="Normal 2 2 4 13 4" xfId="11476" xr:uid="{00000000-0005-0000-0000-0000942D0000}"/>
    <cellStyle name="Normal 2 2 4 14" xfId="11477" xr:uid="{00000000-0005-0000-0000-0000952D0000}"/>
    <cellStyle name="Normal 2 2 4 15" xfId="11478" xr:uid="{00000000-0005-0000-0000-0000962D0000}"/>
    <cellStyle name="Normal 2 2 4 16" xfId="11479" xr:uid="{00000000-0005-0000-0000-0000972D0000}"/>
    <cellStyle name="Normal 2 2 4 2" xfId="11480" xr:uid="{00000000-0005-0000-0000-0000982D0000}"/>
    <cellStyle name="Normal 2 2 4 2 2" xfId="11481" xr:uid="{00000000-0005-0000-0000-0000992D0000}"/>
    <cellStyle name="Normal 2 2 4 2 3" xfId="11482" xr:uid="{00000000-0005-0000-0000-00009A2D0000}"/>
    <cellStyle name="Normal 2 2 4 2 3 2" xfId="11483" xr:uid="{00000000-0005-0000-0000-00009B2D0000}"/>
    <cellStyle name="Normal 2 2 4 2 3 2 2" xfId="11484" xr:uid="{00000000-0005-0000-0000-00009C2D0000}"/>
    <cellStyle name="Normal 2 2 4 2 3 2 3" xfId="11485" xr:uid="{00000000-0005-0000-0000-00009D2D0000}"/>
    <cellStyle name="Normal 2 2 4 2 3 2 4" xfId="11486" xr:uid="{00000000-0005-0000-0000-00009E2D0000}"/>
    <cellStyle name="Normal 2 2 4 2 3 3" xfId="11487" xr:uid="{00000000-0005-0000-0000-00009F2D0000}"/>
    <cellStyle name="Normal 2 2 4 2 3 4" xfId="11488" xr:uid="{00000000-0005-0000-0000-0000A02D0000}"/>
    <cellStyle name="Normal 2 2 4 2 3 5" xfId="11489" xr:uid="{00000000-0005-0000-0000-0000A12D0000}"/>
    <cellStyle name="Normal 2 2 4 2 4" xfId="11490" xr:uid="{00000000-0005-0000-0000-0000A22D0000}"/>
    <cellStyle name="Normal 2 2 4 2 4 2" xfId="11491" xr:uid="{00000000-0005-0000-0000-0000A32D0000}"/>
    <cellStyle name="Normal 2 2 4 2 4 3" xfId="11492" xr:uid="{00000000-0005-0000-0000-0000A42D0000}"/>
    <cellStyle name="Normal 2 2 4 2 4 4" xfId="11493" xr:uid="{00000000-0005-0000-0000-0000A52D0000}"/>
    <cellStyle name="Normal 2 2 4 2 5" xfId="11494" xr:uid="{00000000-0005-0000-0000-0000A62D0000}"/>
    <cellStyle name="Normal 2 2 4 2 6" xfId="11495" xr:uid="{00000000-0005-0000-0000-0000A72D0000}"/>
    <cellStyle name="Normal 2 2 4 2 7" xfId="11496" xr:uid="{00000000-0005-0000-0000-0000A82D0000}"/>
    <cellStyle name="Normal 2 2 4 3" xfId="11497" xr:uid="{00000000-0005-0000-0000-0000A92D0000}"/>
    <cellStyle name="Normal 2 2 4 3 2" xfId="33363" xr:uid="{2653EAD2-70E8-4E4E-A527-98183CE79928}"/>
    <cellStyle name="Normal 2 2 4 4" xfId="11498" xr:uid="{00000000-0005-0000-0000-0000AA2D0000}"/>
    <cellStyle name="Normal 2 2 4 5" xfId="11499" xr:uid="{00000000-0005-0000-0000-0000AB2D0000}"/>
    <cellStyle name="Normal 2 2 4 6" xfId="11500" xr:uid="{00000000-0005-0000-0000-0000AC2D0000}"/>
    <cellStyle name="Normal 2 2 4 7" xfId="11501" xr:uid="{00000000-0005-0000-0000-0000AD2D0000}"/>
    <cellStyle name="Normal 2 2 4 8" xfId="11502" xr:uid="{00000000-0005-0000-0000-0000AE2D0000}"/>
    <cellStyle name="Normal 2 2 4 9" xfId="11503" xr:uid="{00000000-0005-0000-0000-0000AF2D0000}"/>
    <cellStyle name="Normal 2 2 4 9 2" xfId="11504" xr:uid="{00000000-0005-0000-0000-0000B02D0000}"/>
    <cellStyle name="Normal 2 2 40" xfId="11505" xr:uid="{00000000-0005-0000-0000-0000B12D0000}"/>
    <cellStyle name="Normal 2 2 41" xfId="11506" xr:uid="{00000000-0005-0000-0000-0000B22D0000}"/>
    <cellStyle name="Normal 2 2 42" xfId="11507" xr:uid="{00000000-0005-0000-0000-0000B32D0000}"/>
    <cellStyle name="Normal 2 2 43" xfId="11508" xr:uid="{00000000-0005-0000-0000-0000B42D0000}"/>
    <cellStyle name="Normal 2 2 44" xfId="11509" xr:uid="{00000000-0005-0000-0000-0000B52D0000}"/>
    <cellStyle name="Normal 2 2 45" xfId="11510" xr:uid="{00000000-0005-0000-0000-0000B62D0000}"/>
    <cellStyle name="Normal 2 2 46" xfId="11511" xr:uid="{00000000-0005-0000-0000-0000B72D0000}"/>
    <cellStyle name="Normal 2 2 47" xfId="11512" xr:uid="{00000000-0005-0000-0000-0000B82D0000}"/>
    <cellStyle name="Normal 2 2 48" xfId="11513" xr:uid="{00000000-0005-0000-0000-0000B92D0000}"/>
    <cellStyle name="Normal 2 2 49" xfId="11514" xr:uid="{00000000-0005-0000-0000-0000BA2D0000}"/>
    <cellStyle name="Normal 2 2 5" xfId="11515" xr:uid="{00000000-0005-0000-0000-0000BB2D0000}"/>
    <cellStyle name="Normal 2 2 5 10" xfId="11516" xr:uid="{00000000-0005-0000-0000-0000BC2D0000}"/>
    <cellStyle name="Normal 2 2 5 10 2" xfId="11517" xr:uid="{00000000-0005-0000-0000-0000BD2D0000}"/>
    <cellStyle name="Normal 2 2 5 11" xfId="11518" xr:uid="{00000000-0005-0000-0000-0000BE2D0000}"/>
    <cellStyle name="Normal 2 2 5 12" xfId="11519" xr:uid="{00000000-0005-0000-0000-0000BF2D0000}"/>
    <cellStyle name="Normal 2 2 5 13" xfId="33364" xr:uid="{CD06FA74-1F6B-411D-8039-DF48A0CB1EB3}"/>
    <cellStyle name="Normal 2 2 5 2" xfId="11520" xr:uid="{00000000-0005-0000-0000-0000C02D0000}"/>
    <cellStyle name="Normal 2 2 5 2 2" xfId="33365" xr:uid="{707F02A7-8FAB-44DB-99E9-6E16C2FE20A9}"/>
    <cellStyle name="Normal 2 2 5 3" xfId="11521" xr:uid="{00000000-0005-0000-0000-0000C12D0000}"/>
    <cellStyle name="Normal 2 2 5 3 2" xfId="33366" xr:uid="{1EF7358E-1069-4AFF-AB19-DB2179D4E013}"/>
    <cellStyle name="Normal 2 2 5 4" xfId="11522" xr:uid="{00000000-0005-0000-0000-0000C22D0000}"/>
    <cellStyle name="Normal 2 2 5 5" xfId="11523" xr:uid="{00000000-0005-0000-0000-0000C32D0000}"/>
    <cellStyle name="Normal 2 2 5 6" xfId="11524" xr:uid="{00000000-0005-0000-0000-0000C42D0000}"/>
    <cellStyle name="Normal 2 2 5 7" xfId="11525" xr:uid="{00000000-0005-0000-0000-0000C52D0000}"/>
    <cellStyle name="Normal 2 2 5 8" xfId="11526" xr:uid="{00000000-0005-0000-0000-0000C62D0000}"/>
    <cellStyle name="Normal 2 2 5 9" xfId="11527" xr:uid="{00000000-0005-0000-0000-0000C72D0000}"/>
    <cellStyle name="Normal 2 2 5 9 2" xfId="11528" xr:uid="{00000000-0005-0000-0000-0000C82D0000}"/>
    <cellStyle name="Normal 2 2 50" xfId="11529" xr:uid="{00000000-0005-0000-0000-0000C92D0000}"/>
    <cellStyle name="Normal 2 2 51" xfId="11530" xr:uid="{00000000-0005-0000-0000-0000CA2D0000}"/>
    <cellStyle name="Normal 2 2 52" xfId="11531" xr:uid="{00000000-0005-0000-0000-0000CB2D0000}"/>
    <cellStyle name="Normal 2 2 53" xfId="11532" xr:uid="{00000000-0005-0000-0000-0000CC2D0000}"/>
    <cellStyle name="Normal 2 2 54" xfId="11533" xr:uid="{00000000-0005-0000-0000-0000CD2D0000}"/>
    <cellStyle name="Normal 2 2 55" xfId="11534" xr:uid="{00000000-0005-0000-0000-0000CE2D0000}"/>
    <cellStyle name="Normal 2 2 56" xfId="11535" xr:uid="{00000000-0005-0000-0000-0000CF2D0000}"/>
    <cellStyle name="Normal 2 2 57" xfId="11536" xr:uid="{00000000-0005-0000-0000-0000D02D0000}"/>
    <cellStyle name="Normal 2 2 58" xfId="11537" xr:uid="{00000000-0005-0000-0000-0000D12D0000}"/>
    <cellStyle name="Normal 2 2 59" xfId="11538" xr:uid="{00000000-0005-0000-0000-0000D22D0000}"/>
    <cellStyle name="Normal 2 2 6" xfId="11539" xr:uid="{00000000-0005-0000-0000-0000D32D0000}"/>
    <cellStyle name="Normal 2 2 6 2" xfId="11540" xr:uid="{00000000-0005-0000-0000-0000D42D0000}"/>
    <cellStyle name="Normal 2 2 6 2 2" xfId="11541" xr:uid="{00000000-0005-0000-0000-0000D52D0000}"/>
    <cellStyle name="Normal 2 2 6 2 2 2" xfId="11542" xr:uid="{00000000-0005-0000-0000-0000D62D0000}"/>
    <cellStyle name="Normal 2 2 6 2 2 2 2" xfId="11543" xr:uid="{00000000-0005-0000-0000-0000D72D0000}"/>
    <cellStyle name="Normal 2 2 6 2 2 2 3" xfId="11544" xr:uid="{00000000-0005-0000-0000-0000D82D0000}"/>
    <cellStyle name="Normal 2 2 6 2 2 2 4" xfId="11545" xr:uid="{00000000-0005-0000-0000-0000D92D0000}"/>
    <cellStyle name="Normal 2 2 6 2 2 3" xfId="11546" xr:uid="{00000000-0005-0000-0000-0000DA2D0000}"/>
    <cellStyle name="Normal 2 2 6 2 2 4" xfId="11547" xr:uid="{00000000-0005-0000-0000-0000DB2D0000}"/>
    <cellStyle name="Normal 2 2 6 2 2 5" xfId="11548" xr:uid="{00000000-0005-0000-0000-0000DC2D0000}"/>
    <cellStyle name="Normal 2 2 6 2 3" xfId="11549" xr:uid="{00000000-0005-0000-0000-0000DD2D0000}"/>
    <cellStyle name="Normal 2 2 6 2 3 2" xfId="11550" xr:uid="{00000000-0005-0000-0000-0000DE2D0000}"/>
    <cellStyle name="Normal 2 2 6 2 3 3" xfId="11551" xr:uid="{00000000-0005-0000-0000-0000DF2D0000}"/>
    <cellStyle name="Normal 2 2 6 2 3 4" xfId="11552" xr:uid="{00000000-0005-0000-0000-0000E02D0000}"/>
    <cellStyle name="Normal 2 2 6 2 4" xfId="11553" xr:uid="{00000000-0005-0000-0000-0000E12D0000}"/>
    <cellStyle name="Normal 2 2 6 2 5" xfId="11554" xr:uid="{00000000-0005-0000-0000-0000E22D0000}"/>
    <cellStyle name="Normal 2 2 6 2 6" xfId="11555" xr:uid="{00000000-0005-0000-0000-0000E32D0000}"/>
    <cellStyle name="Normal 2 2 6 3" xfId="11556" xr:uid="{00000000-0005-0000-0000-0000E42D0000}"/>
    <cellStyle name="Normal 2 2 6 3 2" xfId="11557" xr:uid="{00000000-0005-0000-0000-0000E52D0000}"/>
    <cellStyle name="Normal 2 2 6 3 2 2" xfId="11558" xr:uid="{00000000-0005-0000-0000-0000E62D0000}"/>
    <cellStyle name="Normal 2 2 6 3 2 2 2" xfId="11559" xr:uid="{00000000-0005-0000-0000-0000E72D0000}"/>
    <cellStyle name="Normal 2 2 6 3 2 2 3" xfId="11560" xr:uid="{00000000-0005-0000-0000-0000E82D0000}"/>
    <cellStyle name="Normal 2 2 6 3 2 2 4" xfId="11561" xr:uid="{00000000-0005-0000-0000-0000E92D0000}"/>
    <cellStyle name="Normal 2 2 6 3 2 3" xfId="11562" xr:uid="{00000000-0005-0000-0000-0000EA2D0000}"/>
    <cellStyle name="Normal 2 2 6 3 2 4" xfId="11563" xr:uid="{00000000-0005-0000-0000-0000EB2D0000}"/>
    <cellStyle name="Normal 2 2 6 3 2 5" xfId="11564" xr:uid="{00000000-0005-0000-0000-0000EC2D0000}"/>
    <cellStyle name="Normal 2 2 6 3 3" xfId="11565" xr:uid="{00000000-0005-0000-0000-0000ED2D0000}"/>
    <cellStyle name="Normal 2 2 6 3 4" xfId="11566" xr:uid="{00000000-0005-0000-0000-0000EE2D0000}"/>
    <cellStyle name="Normal 2 2 6 3 4 2" xfId="11567" xr:uid="{00000000-0005-0000-0000-0000EF2D0000}"/>
    <cellStyle name="Normal 2 2 6 3 4 3" xfId="11568" xr:uid="{00000000-0005-0000-0000-0000F02D0000}"/>
    <cellStyle name="Normal 2 2 6 3 4 4" xfId="11569" xr:uid="{00000000-0005-0000-0000-0000F12D0000}"/>
    <cellStyle name="Normal 2 2 6 3 5" xfId="11570" xr:uid="{00000000-0005-0000-0000-0000F22D0000}"/>
    <cellStyle name="Normal 2 2 6 3 6" xfId="11571" xr:uid="{00000000-0005-0000-0000-0000F32D0000}"/>
    <cellStyle name="Normal 2 2 6 3 7" xfId="11572" xr:uid="{00000000-0005-0000-0000-0000F42D0000}"/>
    <cellStyle name="Normal 2 2 6 4" xfId="11573" xr:uid="{00000000-0005-0000-0000-0000F52D0000}"/>
    <cellStyle name="Normal 2 2 6 4 2" xfId="11574" xr:uid="{00000000-0005-0000-0000-0000F62D0000}"/>
    <cellStyle name="Normal 2 2 6 5" xfId="11575" xr:uid="{00000000-0005-0000-0000-0000F72D0000}"/>
    <cellStyle name="Normal 2 2 6 6" xfId="11576" xr:uid="{00000000-0005-0000-0000-0000F82D0000}"/>
    <cellStyle name="Normal 2 2 6 7" xfId="11577" xr:uid="{00000000-0005-0000-0000-0000F92D0000}"/>
    <cellStyle name="Normal 2 2 6 7 2" xfId="11578" xr:uid="{00000000-0005-0000-0000-0000FA2D0000}"/>
    <cellStyle name="Normal 2 2 6 7 3" xfId="11579" xr:uid="{00000000-0005-0000-0000-0000FB2D0000}"/>
    <cellStyle name="Normal 2 2 6 7 4" xfId="11580" xr:uid="{00000000-0005-0000-0000-0000FC2D0000}"/>
    <cellStyle name="Normal 2 2 60" xfId="11581" xr:uid="{00000000-0005-0000-0000-0000FD2D0000}"/>
    <cellStyle name="Normal 2 2 61" xfId="11582" xr:uid="{00000000-0005-0000-0000-0000FE2D0000}"/>
    <cellStyle name="Normal 2 2 62" xfId="11583" xr:uid="{00000000-0005-0000-0000-0000FF2D0000}"/>
    <cellStyle name="Normal 2 2 63" xfId="11584" xr:uid="{00000000-0005-0000-0000-0000002E0000}"/>
    <cellStyle name="Normal 2 2 64" xfId="11585" xr:uid="{00000000-0005-0000-0000-0000012E0000}"/>
    <cellStyle name="Normal 2 2 65" xfId="11586" xr:uid="{00000000-0005-0000-0000-0000022E0000}"/>
    <cellStyle name="Normal 2 2 66" xfId="11587" xr:uid="{00000000-0005-0000-0000-0000032E0000}"/>
    <cellStyle name="Normal 2 2 67" xfId="11588" xr:uid="{00000000-0005-0000-0000-0000042E0000}"/>
    <cellStyle name="Normal 2 2 68" xfId="11589" xr:uid="{00000000-0005-0000-0000-0000052E0000}"/>
    <cellStyle name="Normal 2 2 69" xfId="11590" xr:uid="{00000000-0005-0000-0000-0000062E0000}"/>
    <cellStyle name="Normal 2 2 7" xfId="11591" xr:uid="{00000000-0005-0000-0000-0000072E0000}"/>
    <cellStyle name="Normal 2 2 7 2" xfId="11592" xr:uid="{00000000-0005-0000-0000-0000082E0000}"/>
    <cellStyle name="Normal 2 2 7 2 2" xfId="11593" xr:uid="{00000000-0005-0000-0000-0000092E0000}"/>
    <cellStyle name="Normal 2 2 7 2 2 2" xfId="11594" xr:uid="{00000000-0005-0000-0000-00000A2E0000}"/>
    <cellStyle name="Normal 2 2 7 2 2 2 2" xfId="11595" xr:uid="{00000000-0005-0000-0000-00000B2E0000}"/>
    <cellStyle name="Normal 2 2 7 2 2 2 3" xfId="11596" xr:uid="{00000000-0005-0000-0000-00000C2E0000}"/>
    <cellStyle name="Normal 2 2 7 2 2 2 4" xfId="11597" xr:uid="{00000000-0005-0000-0000-00000D2E0000}"/>
    <cellStyle name="Normal 2 2 7 2 2 3" xfId="11598" xr:uid="{00000000-0005-0000-0000-00000E2E0000}"/>
    <cellStyle name="Normal 2 2 7 2 2 4" xfId="11599" xr:uid="{00000000-0005-0000-0000-00000F2E0000}"/>
    <cellStyle name="Normal 2 2 7 2 2 5" xfId="11600" xr:uid="{00000000-0005-0000-0000-0000102E0000}"/>
    <cellStyle name="Normal 2 2 7 2 3" xfId="11601" xr:uid="{00000000-0005-0000-0000-0000112E0000}"/>
    <cellStyle name="Normal 2 2 7 2 3 2" xfId="11602" xr:uid="{00000000-0005-0000-0000-0000122E0000}"/>
    <cellStyle name="Normal 2 2 7 2 3 3" xfId="11603" xr:uid="{00000000-0005-0000-0000-0000132E0000}"/>
    <cellStyle name="Normal 2 2 7 2 3 4" xfId="11604" xr:uid="{00000000-0005-0000-0000-0000142E0000}"/>
    <cellStyle name="Normal 2 2 7 2 4" xfId="11605" xr:uid="{00000000-0005-0000-0000-0000152E0000}"/>
    <cellStyle name="Normal 2 2 7 2 5" xfId="11606" xr:uid="{00000000-0005-0000-0000-0000162E0000}"/>
    <cellStyle name="Normal 2 2 7 2 6" xfId="11607" xr:uid="{00000000-0005-0000-0000-0000172E0000}"/>
    <cellStyle name="Normal 2 2 7 3" xfId="11608" xr:uid="{00000000-0005-0000-0000-0000182E0000}"/>
    <cellStyle name="Normal 2 2 7 3 2" xfId="11609" xr:uid="{00000000-0005-0000-0000-0000192E0000}"/>
    <cellStyle name="Normal 2 2 7 3 3" xfId="11610" xr:uid="{00000000-0005-0000-0000-00001A2E0000}"/>
    <cellStyle name="Normal 2 2 7 3 3 2" xfId="11611" xr:uid="{00000000-0005-0000-0000-00001B2E0000}"/>
    <cellStyle name="Normal 2 2 7 3 3 3" xfId="11612" xr:uid="{00000000-0005-0000-0000-00001C2E0000}"/>
    <cellStyle name="Normal 2 2 7 3 3 4" xfId="11613" xr:uid="{00000000-0005-0000-0000-00001D2E0000}"/>
    <cellStyle name="Normal 2 2 7 3 4" xfId="11614" xr:uid="{00000000-0005-0000-0000-00001E2E0000}"/>
    <cellStyle name="Normal 2 2 7 3 5" xfId="11615" xr:uid="{00000000-0005-0000-0000-00001F2E0000}"/>
    <cellStyle name="Normal 2 2 7 3 6" xfId="11616" xr:uid="{00000000-0005-0000-0000-0000202E0000}"/>
    <cellStyle name="Normal 2 2 7 4" xfId="11617" xr:uid="{00000000-0005-0000-0000-0000212E0000}"/>
    <cellStyle name="Normal 2 2 7 4 2" xfId="11618" xr:uid="{00000000-0005-0000-0000-0000222E0000}"/>
    <cellStyle name="Normal 2 2 7 4 3" xfId="11619" xr:uid="{00000000-0005-0000-0000-0000232E0000}"/>
    <cellStyle name="Normal 2 2 7 4 4" xfId="11620" xr:uid="{00000000-0005-0000-0000-0000242E0000}"/>
    <cellStyle name="Normal 2 2 7 5" xfId="11621" xr:uid="{00000000-0005-0000-0000-0000252E0000}"/>
    <cellStyle name="Normal 2 2 7 6" xfId="11622" xr:uid="{00000000-0005-0000-0000-0000262E0000}"/>
    <cellStyle name="Normal 2 2 7 7" xfId="11623" xr:uid="{00000000-0005-0000-0000-0000272E0000}"/>
    <cellStyle name="Normal 2 2 70" xfId="11624" xr:uid="{00000000-0005-0000-0000-0000282E0000}"/>
    <cellStyle name="Normal 2 2 71" xfId="11625" xr:uid="{00000000-0005-0000-0000-0000292E0000}"/>
    <cellStyle name="Normal 2 2 72" xfId="11626" xr:uid="{00000000-0005-0000-0000-00002A2E0000}"/>
    <cellStyle name="Normal 2 2 73" xfId="11627" xr:uid="{00000000-0005-0000-0000-00002B2E0000}"/>
    <cellStyle name="Normal 2 2 74" xfId="11628" xr:uid="{00000000-0005-0000-0000-00002C2E0000}"/>
    <cellStyle name="Normal 2 2 75" xfId="11629" xr:uid="{00000000-0005-0000-0000-00002D2E0000}"/>
    <cellStyle name="Normal 2 2 76" xfId="11630" xr:uid="{00000000-0005-0000-0000-00002E2E0000}"/>
    <cellStyle name="Normal 2 2 77" xfId="11631" xr:uid="{00000000-0005-0000-0000-00002F2E0000}"/>
    <cellStyle name="Normal 2 2 78" xfId="11632" xr:uid="{00000000-0005-0000-0000-0000302E0000}"/>
    <cellStyle name="Normal 2 2 79" xfId="11633" xr:uid="{00000000-0005-0000-0000-0000312E0000}"/>
    <cellStyle name="Normal 2 2 8" xfId="11634" xr:uid="{00000000-0005-0000-0000-0000322E0000}"/>
    <cellStyle name="Normal 2 2 8 2" xfId="11635" xr:uid="{00000000-0005-0000-0000-0000332E0000}"/>
    <cellStyle name="Normal 2 2 8 2 2" xfId="11636" xr:uid="{00000000-0005-0000-0000-0000342E0000}"/>
    <cellStyle name="Normal 2 2 8 2 2 2" xfId="11637" xr:uid="{00000000-0005-0000-0000-0000352E0000}"/>
    <cellStyle name="Normal 2 2 8 2 2 2 2" xfId="11638" xr:uid="{00000000-0005-0000-0000-0000362E0000}"/>
    <cellStyle name="Normal 2 2 8 2 2 2 3" xfId="11639" xr:uid="{00000000-0005-0000-0000-0000372E0000}"/>
    <cellStyle name="Normal 2 2 8 2 2 2 4" xfId="11640" xr:uid="{00000000-0005-0000-0000-0000382E0000}"/>
    <cellStyle name="Normal 2 2 8 2 2 3" xfId="11641" xr:uid="{00000000-0005-0000-0000-0000392E0000}"/>
    <cellStyle name="Normal 2 2 8 2 2 4" xfId="11642" xr:uid="{00000000-0005-0000-0000-00003A2E0000}"/>
    <cellStyle name="Normal 2 2 8 2 2 5" xfId="11643" xr:uid="{00000000-0005-0000-0000-00003B2E0000}"/>
    <cellStyle name="Normal 2 2 8 2 3" xfId="11644" xr:uid="{00000000-0005-0000-0000-00003C2E0000}"/>
    <cellStyle name="Normal 2 2 8 2 3 2" xfId="11645" xr:uid="{00000000-0005-0000-0000-00003D2E0000}"/>
    <cellStyle name="Normal 2 2 8 2 3 3" xfId="11646" xr:uid="{00000000-0005-0000-0000-00003E2E0000}"/>
    <cellStyle name="Normal 2 2 8 2 3 4" xfId="11647" xr:uid="{00000000-0005-0000-0000-00003F2E0000}"/>
    <cellStyle name="Normal 2 2 8 2 4" xfId="11648" xr:uid="{00000000-0005-0000-0000-0000402E0000}"/>
    <cellStyle name="Normal 2 2 8 2 5" xfId="11649" xr:uid="{00000000-0005-0000-0000-0000412E0000}"/>
    <cellStyle name="Normal 2 2 8 2 6" xfId="11650" xr:uid="{00000000-0005-0000-0000-0000422E0000}"/>
    <cellStyle name="Normal 2 2 8 3" xfId="11651" xr:uid="{00000000-0005-0000-0000-0000432E0000}"/>
    <cellStyle name="Normal 2 2 8 3 2" xfId="11652" xr:uid="{00000000-0005-0000-0000-0000442E0000}"/>
    <cellStyle name="Normal 2 2 8 3 3" xfId="11653" xr:uid="{00000000-0005-0000-0000-0000452E0000}"/>
    <cellStyle name="Normal 2 2 8 3 3 2" xfId="11654" xr:uid="{00000000-0005-0000-0000-0000462E0000}"/>
    <cellStyle name="Normal 2 2 8 3 3 3" xfId="11655" xr:uid="{00000000-0005-0000-0000-0000472E0000}"/>
    <cellStyle name="Normal 2 2 8 3 3 4" xfId="11656" xr:uid="{00000000-0005-0000-0000-0000482E0000}"/>
    <cellStyle name="Normal 2 2 8 3 4" xfId="11657" xr:uid="{00000000-0005-0000-0000-0000492E0000}"/>
    <cellStyle name="Normal 2 2 8 3 5" xfId="11658" xr:uid="{00000000-0005-0000-0000-00004A2E0000}"/>
    <cellStyle name="Normal 2 2 8 3 6" xfId="11659" xr:uid="{00000000-0005-0000-0000-00004B2E0000}"/>
    <cellStyle name="Normal 2 2 8 4" xfId="11660" xr:uid="{00000000-0005-0000-0000-00004C2E0000}"/>
    <cellStyle name="Normal 2 2 8 4 2" xfId="11661" xr:uid="{00000000-0005-0000-0000-00004D2E0000}"/>
    <cellStyle name="Normal 2 2 8 4 3" xfId="11662" xr:uid="{00000000-0005-0000-0000-00004E2E0000}"/>
    <cellStyle name="Normal 2 2 8 4 4" xfId="11663" xr:uid="{00000000-0005-0000-0000-00004F2E0000}"/>
    <cellStyle name="Normal 2 2 8 5" xfId="11664" xr:uid="{00000000-0005-0000-0000-0000502E0000}"/>
    <cellStyle name="Normal 2 2 8 6" xfId="11665" xr:uid="{00000000-0005-0000-0000-0000512E0000}"/>
    <cellStyle name="Normal 2 2 8 7" xfId="11666" xr:uid="{00000000-0005-0000-0000-0000522E0000}"/>
    <cellStyle name="Normal 2 2 80" xfId="11667" xr:uid="{00000000-0005-0000-0000-0000532E0000}"/>
    <cellStyle name="Normal 2 2 81" xfId="11668" xr:uid="{00000000-0005-0000-0000-0000542E0000}"/>
    <cellStyle name="Normal 2 2 82" xfId="11669" xr:uid="{00000000-0005-0000-0000-0000552E0000}"/>
    <cellStyle name="Normal 2 2 83" xfId="11670" xr:uid="{00000000-0005-0000-0000-0000562E0000}"/>
    <cellStyle name="Normal 2 2 84" xfId="11671" xr:uid="{00000000-0005-0000-0000-0000572E0000}"/>
    <cellStyle name="Normal 2 2 85" xfId="11672" xr:uid="{00000000-0005-0000-0000-0000582E0000}"/>
    <cellStyle name="Normal 2 2 86" xfId="11673" xr:uid="{00000000-0005-0000-0000-0000592E0000}"/>
    <cellStyle name="Normal 2 2 87" xfId="11674" xr:uid="{00000000-0005-0000-0000-00005A2E0000}"/>
    <cellStyle name="Normal 2 2 88" xfId="11675" xr:uid="{00000000-0005-0000-0000-00005B2E0000}"/>
    <cellStyle name="Normal 2 2 89" xfId="11676" xr:uid="{00000000-0005-0000-0000-00005C2E0000}"/>
    <cellStyle name="Normal 2 2 9" xfId="11677" xr:uid="{00000000-0005-0000-0000-00005D2E0000}"/>
    <cellStyle name="Normal 2 2 9 2" xfId="11678" xr:uid="{00000000-0005-0000-0000-00005E2E0000}"/>
    <cellStyle name="Normal 2 2 9 2 10" xfId="11679" xr:uid="{00000000-0005-0000-0000-00005F2E0000}"/>
    <cellStyle name="Normal 2 2 9 2 10 2" xfId="11680" xr:uid="{00000000-0005-0000-0000-0000602E0000}"/>
    <cellStyle name="Normal 2 2 9 2 10 3" xfId="11681" xr:uid="{00000000-0005-0000-0000-0000612E0000}"/>
    <cellStyle name="Normal 2 2 9 2 10 4" xfId="11682" xr:uid="{00000000-0005-0000-0000-0000622E0000}"/>
    <cellStyle name="Normal 2 2 9 2 11" xfId="11683" xr:uid="{00000000-0005-0000-0000-0000632E0000}"/>
    <cellStyle name="Normal 2 2 9 2 12" xfId="11684" xr:uid="{00000000-0005-0000-0000-0000642E0000}"/>
    <cellStyle name="Normal 2 2 9 2 13" xfId="11685" xr:uid="{00000000-0005-0000-0000-0000652E0000}"/>
    <cellStyle name="Normal 2 2 9 2 2" xfId="11686" xr:uid="{00000000-0005-0000-0000-0000662E0000}"/>
    <cellStyle name="Normal 2 2 9 2 2 2" xfId="11687" xr:uid="{00000000-0005-0000-0000-0000672E0000}"/>
    <cellStyle name="Normal 2 2 9 2 2 2 2" xfId="11688" xr:uid="{00000000-0005-0000-0000-0000682E0000}"/>
    <cellStyle name="Normal 2 2 9 2 2 2 2 2" xfId="11689" xr:uid="{00000000-0005-0000-0000-0000692E0000}"/>
    <cellStyle name="Normal 2 2 9 2 2 2 2 2 2" xfId="11690" xr:uid="{00000000-0005-0000-0000-00006A2E0000}"/>
    <cellStyle name="Normal 2 2 9 2 2 2 2 2 3" xfId="11691" xr:uid="{00000000-0005-0000-0000-00006B2E0000}"/>
    <cellStyle name="Normal 2 2 9 2 2 2 2 2 4" xfId="11692" xr:uid="{00000000-0005-0000-0000-00006C2E0000}"/>
    <cellStyle name="Normal 2 2 9 2 2 2 2 3" xfId="11693" xr:uid="{00000000-0005-0000-0000-00006D2E0000}"/>
    <cellStyle name="Normal 2 2 9 2 2 2 2 4" xfId="11694" xr:uid="{00000000-0005-0000-0000-00006E2E0000}"/>
    <cellStyle name="Normal 2 2 9 2 2 2 2 5" xfId="11695" xr:uid="{00000000-0005-0000-0000-00006F2E0000}"/>
    <cellStyle name="Normal 2 2 9 2 2 2 3" xfId="11696" xr:uid="{00000000-0005-0000-0000-0000702E0000}"/>
    <cellStyle name="Normal 2 2 9 2 2 2 3 2" xfId="11697" xr:uid="{00000000-0005-0000-0000-0000712E0000}"/>
    <cellStyle name="Normal 2 2 9 2 2 2 3 3" xfId="11698" xr:uid="{00000000-0005-0000-0000-0000722E0000}"/>
    <cellStyle name="Normal 2 2 9 2 2 2 3 4" xfId="11699" xr:uid="{00000000-0005-0000-0000-0000732E0000}"/>
    <cellStyle name="Normal 2 2 9 2 2 2 4" xfId="11700" xr:uid="{00000000-0005-0000-0000-0000742E0000}"/>
    <cellStyle name="Normal 2 2 9 2 2 2 5" xfId="11701" xr:uid="{00000000-0005-0000-0000-0000752E0000}"/>
    <cellStyle name="Normal 2 2 9 2 2 2 6" xfId="11702" xr:uid="{00000000-0005-0000-0000-0000762E0000}"/>
    <cellStyle name="Normal 2 2 9 2 3" xfId="11703" xr:uid="{00000000-0005-0000-0000-0000772E0000}"/>
    <cellStyle name="Normal 2 2 9 2 3 2" xfId="11704" xr:uid="{00000000-0005-0000-0000-0000782E0000}"/>
    <cellStyle name="Normal 2 2 9 2 3 2 2" xfId="11705" xr:uid="{00000000-0005-0000-0000-0000792E0000}"/>
    <cellStyle name="Normal 2 2 9 2 3 2 2 2" xfId="11706" xr:uid="{00000000-0005-0000-0000-00007A2E0000}"/>
    <cellStyle name="Normal 2 2 9 2 3 2 2 3" xfId="11707" xr:uid="{00000000-0005-0000-0000-00007B2E0000}"/>
    <cellStyle name="Normal 2 2 9 2 3 2 2 4" xfId="11708" xr:uid="{00000000-0005-0000-0000-00007C2E0000}"/>
    <cellStyle name="Normal 2 2 9 2 3 2 3" xfId="11709" xr:uid="{00000000-0005-0000-0000-00007D2E0000}"/>
    <cellStyle name="Normal 2 2 9 2 3 2 4" xfId="11710" xr:uid="{00000000-0005-0000-0000-00007E2E0000}"/>
    <cellStyle name="Normal 2 2 9 2 3 2 5" xfId="11711" xr:uid="{00000000-0005-0000-0000-00007F2E0000}"/>
    <cellStyle name="Normal 2 2 9 2 3 3" xfId="11712" xr:uid="{00000000-0005-0000-0000-0000802E0000}"/>
    <cellStyle name="Normal 2 2 9 2 3 3 2" xfId="11713" xr:uid="{00000000-0005-0000-0000-0000812E0000}"/>
    <cellStyle name="Normal 2 2 9 2 3 3 3" xfId="11714" xr:uid="{00000000-0005-0000-0000-0000822E0000}"/>
    <cellStyle name="Normal 2 2 9 2 3 3 4" xfId="11715" xr:uid="{00000000-0005-0000-0000-0000832E0000}"/>
    <cellStyle name="Normal 2 2 9 2 3 4" xfId="11716" xr:uid="{00000000-0005-0000-0000-0000842E0000}"/>
    <cellStyle name="Normal 2 2 9 2 3 5" xfId="11717" xr:uid="{00000000-0005-0000-0000-0000852E0000}"/>
    <cellStyle name="Normal 2 2 9 2 3 6" xfId="11718" xr:uid="{00000000-0005-0000-0000-0000862E0000}"/>
    <cellStyle name="Normal 2 2 9 2 4" xfId="11719" xr:uid="{00000000-0005-0000-0000-0000872E0000}"/>
    <cellStyle name="Normal 2 2 9 2 4 2" xfId="11720" xr:uid="{00000000-0005-0000-0000-0000882E0000}"/>
    <cellStyle name="Normal 2 2 9 2 4 2 2" xfId="11721" xr:uid="{00000000-0005-0000-0000-0000892E0000}"/>
    <cellStyle name="Normal 2 2 9 2 4 2 2 2" xfId="11722" xr:uid="{00000000-0005-0000-0000-00008A2E0000}"/>
    <cellStyle name="Normal 2 2 9 2 4 2 2 3" xfId="11723" xr:uid="{00000000-0005-0000-0000-00008B2E0000}"/>
    <cellStyle name="Normal 2 2 9 2 4 2 2 4" xfId="11724" xr:uid="{00000000-0005-0000-0000-00008C2E0000}"/>
    <cellStyle name="Normal 2 2 9 2 4 2 3" xfId="11725" xr:uid="{00000000-0005-0000-0000-00008D2E0000}"/>
    <cellStyle name="Normal 2 2 9 2 4 2 4" xfId="11726" xr:uid="{00000000-0005-0000-0000-00008E2E0000}"/>
    <cellStyle name="Normal 2 2 9 2 4 2 5" xfId="11727" xr:uid="{00000000-0005-0000-0000-00008F2E0000}"/>
    <cellStyle name="Normal 2 2 9 2 4 3" xfId="11728" xr:uid="{00000000-0005-0000-0000-0000902E0000}"/>
    <cellStyle name="Normal 2 2 9 2 4 3 2" xfId="11729" xr:uid="{00000000-0005-0000-0000-0000912E0000}"/>
    <cellStyle name="Normal 2 2 9 2 4 3 3" xfId="11730" xr:uid="{00000000-0005-0000-0000-0000922E0000}"/>
    <cellStyle name="Normal 2 2 9 2 4 3 4" xfId="11731" xr:uid="{00000000-0005-0000-0000-0000932E0000}"/>
    <cellStyle name="Normal 2 2 9 2 4 4" xfId="11732" xr:uid="{00000000-0005-0000-0000-0000942E0000}"/>
    <cellStyle name="Normal 2 2 9 2 4 5" xfId="11733" xr:uid="{00000000-0005-0000-0000-0000952E0000}"/>
    <cellStyle name="Normal 2 2 9 2 4 6" xfId="11734" xr:uid="{00000000-0005-0000-0000-0000962E0000}"/>
    <cellStyle name="Normal 2 2 9 2 5" xfId="11735" xr:uid="{00000000-0005-0000-0000-0000972E0000}"/>
    <cellStyle name="Normal 2 2 9 2 5 2" xfId="11736" xr:uid="{00000000-0005-0000-0000-0000982E0000}"/>
    <cellStyle name="Normal 2 2 9 2 5 2 2" xfId="11737" xr:uid="{00000000-0005-0000-0000-0000992E0000}"/>
    <cellStyle name="Normal 2 2 9 2 5 2 2 2" xfId="11738" xr:uid="{00000000-0005-0000-0000-00009A2E0000}"/>
    <cellStyle name="Normal 2 2 9 2 5 2 2 3" xfId="11739" xr:uid="{00000000-0005-0000-0000-00009B2E0000}"/>
    <cellStyle name="Normal 2 2 9 2 5 2 2 4" xfId="11740" xr:uid="{00000000-0005-0000-0000-00009C2E0000}"/>
    <cellStyle name="Normal 2 2 9 2 5 2 3" xfId="11741" xr:uid="{00000000-0005-0000-0000-00009D2E0000}"/>
    <cellStyle name="Normal 2 2 9 2 5 2 4" xfId="11742" xr:uid="{00000000-0005-0000-0000-00009E2E0000}"/>
    <cellStyle name="Normal 2 2 9 2 5 2 5" xfId="11743" xr:uid="{00000000-0005-0000-0000-00009F2E0000}"/>
    <cellStyle name="Normal 2 2 9 2 5 3" xfId="11744" xr:uid="{00000000-0005-0000-0000-0000A02E0000}"/>
    <cellStyle name="Normal 2 2 9 2 5 3 2" xfId="11745" xr:uid="{00000000-0005-0000-0000-0000A12E0000}"/>
    <cellStyle name="Normal 2 2 9 2 5 3 3" xfId="11746" xr:uid="{00000000-0005-0000-0000-0000A22E0000}"/>
    <cellStyle name="Normal 2 2 9 2 5 3 4" xfId="11747" xr:uid="{00000000-0005-0000-0000-0000A32E0000}"/>
    <cellStyle name="Normal 2 2 9 2 5 4" xfId="11748" xr:uid="{00000000-0005-0000-0000-0000A42E0000}"/>
    <cellStyle name="Normal 2 2 9 2 5 5" xfId="11749" xr:uid="{00000000-0005-0000-0000-0000A52E0000}"/>
    <cellStyle name="Normal 2 2 9 2 5 6" xfId="11750" xr:uid="{00000000-0005-0000-0000-0000A62E0000}"/>
    <cellStyle name="Normal 2 2 9 2 6" xfId="11751" xr:uid="{00000000-0005-0000-0000-0000A72E0000}"/>
    <cellStyle name="Normal 2 2 9 2 6 2" xfId="11752" xr:uid="{00000000-0005-0000-0000-0000A82E0000}"/>
    <cellStyle name="Normal 2 2 9 2 6 2 2" xfId="11753" xr:uid="{00000000-0005-0000-0000-0000A92E0000}"/>
    <cellStyle name="Normal 2 2 9 2 6 2 2 2" xfId="11754" xr:uid="{00000000-0005-0000-0000-0000AA2E0000}"/>
    <cellStyle name="Normal 2 2 9 2 6 2 2 3" xfId="11755" xr:uid="{00000000-0005-0000-0000-0000AB2E0000}"/>
    <cellStyle name="Normal 2 2 9 2 6 2 2 4" xfId="11756" xr:uid="{00000000-0005-0000-0000-0000AC2E0000}"/>
    <cellStyle name="Normal 2 2 9 2 6 2 3" xfId="11757" xr:uid="{00000000-0005-0000-0000-0000AD2E0000}"/>
    <cellStyle name="Normal 2 2 9 2 6 2 4" xfId="11758" xr:uid="{00000000-0005-0000-0000-0000AE2E0000}"/>
    <cellStyle name="Normal 2 2 9 2 6 2 5" xfId="11759" xr:uid="{00000000-0005-0000-0000-0000AF2E0000}"/>
    <cellStyle name="Normal 2 2 9 2 6 3" xfId="11760" xr:uid="{00000000-0005-0000-0000-0000B02E0000}"/>
    <cellStyle name="Normal 2 2 9 2 6 3 2" xfId="11761" xr:uid="{00000000-0005-0000-0000-0000B12E0000}"/>
    <cellStyle name="Normal 2 2 9 2 6 3 3" xfId="11762" xr:uid="{00000000-0005-0000-0000-0000B22E0000}"/>
    <cellStyle name="Normal 2 2 9 2 6 3 4" xfId="11763" xr:uid="{00000000-0005-0000-0000-0000B32E0000}"/>
    <cellStyle name="Normal 2 2 9 2 6 4" xfId="11764" xr:uid="{00000000-0005-0000-0000-0000B42E0000}"/>
    <cellStyle name="Normal 2 2 9 2 6 5" xfId="11765" xr:uid="{00000000-0005-0000-0000-0000B52E0000}"/>
    <cellStyle name="Normal 2 2 9 2 6 6" xfId="11766" xr:uid="{00000000-0005-0000-0000-0000B62E0000}"/>
    <cellStyle name="Normal 2 2 9 2 7" xfId="11767" xr:uid="{00000000-0005-0000-0000-0000B72E0000}"/>
    <cellStyle name="Normal 2 2 9 2 7 2" xfId="11768" xr:uid="{00000000-0005-0000-0000-0000B82E0000}"/>
    <cellStyle name="Normal 2 2 9 2 7 2 2" xfId="11769" xr:uid="{00000000-0005-0000-0000-0000B92E0000}"/>
    <cellStyle name="Normal 2 2 9 2 7 2 2 2" xfId="11770" xr:uid="{00000000-0005-0000-0000-0000BA2E0000}"/>
    <cellStyle name="Normal 2 2 9 2 7 2 2 3" xfId="11771" xr:uid="{00000000-0005-0000-0000-0000BB2E0000}"/>
    <cellStyle name="Normal 2 2 9 2 7 2 2 4" xfId="11772" xr:uid="{00000000-0005-0000-0000-0000BC2E0000}"/>
    <cellStyle name="Normal 2 2 9 2 7 2 3" xfId="11773" xr:uid="{00000000-0005-0000-0000-0000BD2E0000}"/>
    <cellStyle name="Normal 2 2 9 2 7 2 4" xfId="11774" xr:uid="{00000000-0005-0000-0000-0000BE2E0000}"/>
    <cellStyle name="Normal 2 2 9 2 7 2 5" xfId="11775" xr:uid="{00000000-0005-0000-0000-0000BF2E0000}"/>
    <cellStyle name="Normal 2 2 9 2 7 3" xfId="11776" xr:uid="{00000000-0005-0000-0000-0000C02E0000}"/>
    <cellStyle name="Normal 2 2 9 2 7 3 2" xfId="11777" xr:uid="{00000000-0005-0000-0000-0000C12E0000}"/>
    <cellStyle name="Normal 2 2 9 2 7 3 3" xfId="11778" xr:uid="{00000000-0005-0000-0000-0000C22E0000}"/>
    <cellStyle name="Normal 2 2 9 2 7 3 4" xfId="11779" xr:uid="{00000000-0005-0000-0000-0000C32E0000}"/>
    <cellStyle name="Normal 2 2 9 2 7 4" xfId="11780" xr:uid="{00000000-0005-0000-0000-0000C42E0000}"/>
    <cellStyle name="Normal 2 2 9 2 7 5" xfId="11781" xr:uid="{00000000-0005-0000-0000-0000C52E0000}"/>
    <cellStyle name="Normal 2 2 9 2 7 6" xfId="11782" xr:uid="{00000000-0005-0000-0000-0000C62E0000}"/>
    <cellStyle name="Normal 2 2 9 2 8" xfId="11783" xr:uid="{00000000-0005-0000-0000-0000C72E0000}"/>
    <cellStyle name="Normal 2 2 9 2 8 2" xfId="11784" xr:uid="{00000000-0005-0000-0000-0000C82E0000}"/>
    <cellStyle name="Normal 2 2 9 2 8 2 2" xfId="11785" xr:uid="{00000000-0005-0000-0000-0000C92E0000}"/>
    <cellStyle name="Normal 2 2 9 2 8 2 2 2" xfId="11786" xr:uid="{00000000-0005-0000-0000-0000CA2E0000}"/>
    <cellStyle name="Normal 2 2 9 2 8 2 2 3" xfId="11787" xr:uid="{00000000-0005-0000-0000-0000CB2E0000}"/>
    <cellStyle name="Normal 2 2 9 2 8 2 2 4" xfId="11788" xr:uid="{00000000-0005-0000-0000-0000CC2E0000}"/>
    <cellStyle name="Normal 2 2 9 2 8 2 3" xfId="11789" xr:uid="{00000000-0005-0000-0000-0000CD2E0000}"/>
    <cellStyle name="Normal 2 2 9 2 8 2 4" xfId="11790" xr:uid="{00000000-0005-0000-0000-0000CE2E0000}"/>
    <cellStyle name="Normal 2 2 9 2 8 2 5" xfId="11791" xr:uid="{00000000-0005-0000-0000-0000CF2E0000}"/>
    <cellStyle name="Normal 2 2 9 2 8 3" xfId="11792" xr:uid="{00000000-0005-0000-0000-0000D02E0000}"/>
    <cellStyle name="Normal 2 2 9 2 8 3 2" xfId="11793" xr:uid="{00000000-0005-0000-0000-0000D12E0000}"/>
    <cellStyle name="Normal 2 2 9 2 8 3 3" xfId="11794" xr:uid="{00000000-0005-0000-0000-0000D22E0000}"/>
    <cellStyle name="Normal 2 2 9 2 8 3 4" xfId="11795" xr:uid="{00000000-0005-0000-0000-0000D32E0000}"/>
    <cellStyle name="Normal 2 2 9 2 8 4" xfId="11796" xr:uid="{00000000-0005-0000-0000-0000D42E0000}"/>
    <cellStyle name="Normal 2 2 9 2 8 5" xfId="11797" xr:uid="{00000000-0005-0000-0000-0000D52E0000}"/>
    <cellStyle name="Normal 2 2 9 2 8 6" xfId="11798" xr:uid="{00000000-0005-0000-0000-0000D62E0000}"/>
    <cellStyle name="Normal 2 2 9 2 9" xfId="11799" xr:uid="{00000000-0005-0000-0000-0000D72E0000}"/>
    <cellStyle name="Normal 2 2 9 2 9 2" xfId="11800" xr:uid="{00000000-0005-0000-0000-0000D82E0000}"/>
    <cellStyle name="Normal 2 2 9 2 9 2 2" xfId="11801" xr:uid="{00000000-0005-0000-0000-0000D92E0000}"/>
    <cellStyle name="Normal 2 2 9 2 9 2 3" xfId="11802" xr:uid="{00000000-0005-0000-0000-0000DA2E0000}"/>
    <cellStyle name="Normal 2 2 9 2 9 2 4" xfId="11803" xr:uid="{00000000-0005-0000-0000-0000DB2E0000}"/>
    <cellStyle name="Normal 2 2 9 2 9 3" xfId="11804" xr:uid="{00000000-0005-0000-0000-0000DC2E0000}"/>
    <cellStyle name="Normal 2 2 9 2 9 4" xfId="11805" xr:uid="{00000000-0005-0000-0000-0000DD2E0000}"/>
    <cellStyle name="Normal 2 2 9 2 9 5" xfId="11806" xr:uid="{00000000-0005-0000-0000-0000DE2E0000}"/>
    <cellStyle name="Normal 2 2 9 3" xfId="11807" xr:uid="{00000000-0005-0000-0000-0000DF2E0000}"/>
    <cellStyle name="Normal 2 2 9 3 2" xfId="11808" xr:uid="{00000000-0005-0000-0000-0000E02E0000}"/>
    <cellStyle name="Normal 2 2 9 3 3" xfId="11809" xr:uid="{00000000-0005-0000-0000-0000E12E0000}"/>
    <cellStyle name="Normal 2 2 9 3 3 2" xfId="11810" xr:uid="{00000000-0005-0000-0000-0000E22E0000}"/>
    <cellStyle name="Normal 2 2 9 3 3 2 2" xfId="11811" xr:uid="{00000000-0005-0000-0000-0000E32E0000}"/>
    <cellStyle name="Normal 2 2 9 3 3 2 3" xfId="11812" xr:uid="{00000000-0005-0000-0000-0000E42E0000}"/>
    <cellStyle name="Normal 2 2 9 3 3 2 4" xfId="11813" xr:uid="{00000000-0005-0000-0000-0000E52E0000}"/>
    <cellStyle name="Normal 2 2 9 3 3 3" xfId="11814" xr:uid="{00000000-0005-0000-0000-0000E62E0000}"/>
    <cellStyle name="Normal 2 2 9 3 3 4" xfId="11815" xr:uid="{00000000-0005-0000-0000-0000E72E0000}"/>
    <cellStyle name="Normal 2 2 9 3 3 5" xfId="11816" xr:uid="{00000000-0005-0000-0000-0000E82E0000}"/>
    <cellStyle name="Normal 2 2 9 3 4" xfId="11817" xr:uid="{00000000-0005-0000-0000-0000E92E0000}"/>
    <cellStyle name="Normal 2 2 9 3 4 2" xfId="11818" xr:uid="{00000000-0005-0000-0000-0000EA2E0000}"/>
    <cellStyle name="Normal 2 2 9 3 4 3" xfId="11819" xr:uid="{00000000-0005-0000-0000-0000EB2E0000}"/>
    <cellStyle name="Normal 2 2 9 3 4 4" xfId="11820" xr:uid="{00000000-0005-0000-0000-0000EC2E0000}"/>
    <cellStyle name="Normal 2 2 9 3 5" xfId="11821" xr:uid="{00000000-0005-0000-0000-0000ED2E0000}"/>
    <cellStyle name="Normal 2 2 9 3 6" xfId="11822" xr:uid="{00000000-0005-0000-0000-0000EE2E0000}"/>
    <cellStyle name="Normal 2 2 9 3 7" xfId="11823" xr:uid="{00000000-0005-0000-0000-0000EF2E0000}"/>
    <cellStyle name="Normal 2 2 9 4" xfId="11824" xr:uid="{00000000-0005-0000-0000-0000F02E0000}"/>
    <cellStyle name="Normal 2 2 9 5" xfId="11825" xr:uid="{00000000-0005-0000-0000-0000F12E0000}"/>
    <cellStyle name="Normal 2 2 9 6" xfId="11826" xr:uid="{00000000-0005-0000-0000-0000F22E0000}"/>
    <cellStyle name="Normal 2 2 9 7" xfId="11827" xr:uid="{00000000-0005-0000-0000-0000F32E0000}"/>
    <cellStyle name="Normal 2 2 9 8" xfId="11828" xr:uid="{00000000-0005-0000-0000-0000F42E0000}"/>
    <cellStyle name="Normal 2 2 9 9" xfId="11829" xr:uid="{00000000-0005-0000-0000-0000F52E0000}"/>
    <cellStyle name="Normal 2 2 90" xfId="11830" xr:uid="{00000000-0005-0000-0000-0000F62E0000}"/>
    <cellStyle name="Normal 2 2 91" xfId="11831" xr:uid="{00000000-0005-0000-0000-0000F72E0000}"/>
    <cellStyle name="Normal 2 2 92" xfId="11832" xr:uid="{00000000-0005-0000-0000-0000F82E0000}"/>
    <cellStyle name="Normal 2 2 93" xfId="11833" xr:uid="{00000000-0005-0000-0000-0000F92E0000}"/>
    <cellStyle name="Normal 2 2 94" xfId="11834" xr:uid="{00000000-0005-0000-0000-0000FA2E0000}"/>
    <cellStyle name="Normal 2 2 95" xfId="11835" xr:uid="{00000000-0005-0000-0000-0000FB2E0000}"/>
    <cellStyle name="Normal 2 2 96" xfId="11836" xr:uid="{00000000-0005-0000-0000-0000FC2E0000}"/>
    <cellStyle name="Normal 2 2 97" xfId="11837" xr:uid="{00000000-0005-0000-0000-0000FD2E0000}"/>
    <cellStyle name="Normal 2 2 98" xfId="11838" xr:uid="{00000000-0005-0000-0000-0000FE2E0000}"/>
    <cellStyle name="Normal 2 2 99" xfId="11839" xr:uid="{00000000-0005-0000-0000-0000FF2E0000}"/>
    <cellStyle name="Normal 2 2_Annexe 6 IAS" xfId="33367" xr:uid="{B19F13B5-B8EE-4E7E-87F9-B1670CD7263E}"/>
    <cellStyle name="Normal 2 20" xfId="11840" xr:uid="{00000000-0005-0000-0000-0000012F0000}"/>
    <cellStyle name="Normal 2 20 2" xfId="11841" xr:uid="{00000000-0005-0000-0000-0000022F0000}"/>
    <cellStyle name="Normal 2 21" xfId="11842" xr:uid="{00000000-0005-0000-0000-0000032F0000}"/>
    <cellStyle name="Normal 2 21 2" xfId="11843" xr:uid="{00000000-0005-0000-0000-0000042F0000}"/>
    <cellStyle name="Normal 2 21 2 2" xfId="11844" xr:uid="{00000000-0005-0000-0000-0000052F0000}"/>
    <cellStyle name="Normal 2 21 2 2 2" xfId="11845" xr:uid="{00000000-0005-0000-0000-0000062F0000}"/>
    <cellStyle name="Normal 2 21 2 2 3" xfId="11846" xr:uid="{00000000-0005-0000-0000-0000072F0000}"/>
    <cellStyle name="Normal 2 21 2 2 4" xfId="11847" xr:uid="{00000000-0005-0000-0000-0000082F0000}"/>
    <cellStyle name="Normal 2 21 2 3" xfId="11848" xr:uid="{00000000-0005-0000-0000-0000092F0000}"/>
    <cellStyle name="Normal 2 21 2 4" xfId="11849" xr:uid="{00000000-0005-0000-0000-00000A2F0000}"/>
    <cellStyle name="Normal 2 21 2 5" xfId="11850" xr:uid="{00000000-0005-0000-0000-00000B2F0000}"/>
    <cellStyle name="Normal 2 21 3" xfId="11851" xr:uid="{00000000-0005-0000-0000-00000C2F0000}"/>
    <cellStyle name="Normal 2 21 4" xfId="11852" xr:uid="{00000000-0005-0000-0000-00000D2F0000}"/>
    <cellStyle name="Normal 2 21 4 2" xfId="11853" xr:uid="{00000000-0005-0000-0000-00000E2F0000}"/>
    <cellStyle name="Normal 2 21 4 3" xfId="11854" xr:uid="{00000000-0005-0000-0000-00000F2F0000}"/>
    <cellStyle name="Normal 2 21 4 4" xfId="11855" xr:uid="{00000000-0005-0000-0000-0000102F0000}"/>
    <cellStyle name="Normal 2 21 5" xfId="11856" xr:uid="{00000000-0005-0000-0000-0000112F0000}"/>
    <cellStyle name="Normal 2 21 6" xfId="11857" xr:uid="{00000000-0005-0000-0000-0000122F0000}"/>
    <cellStyle name="Normal 2 21 7" xfId="11858" xr:uid="{00000000-0005-0000-0000-0000132F0000}"/>
    <cellStyle name="Normal 2 22" xfId="11859" xr:uid="{00000000-0005-0000-0000-0000142F0000}"/>
    <cellStyle name="Normal 2 22 2" xfId="11860" xr:uid="{00000000-0005-0000-0000-0000152F0000}"/>
    <cellStyle name="Normal 2 22 2 2" xfId="11861" xr:uid="{00000000-0005-0000-0000-0000162F0000}"/>
    <cellStyle name="Normal 2 22 2 2 2" xfId="11862" xr:uid="{00000000-0005-0000-0000-0000172F0000}"/>
    <cellStyle name="Normal 2 22 2 2 3" xfId="11863" xr:uid="{00000000-0005-0000-0000-0000182F0000}"/>
    <cellStyle name="Normal 2 22 2 2 4" xfId="11864" xr:uid="{00000000-0005-0000-0000-0000192F0000}"/>
    <cellStyle name="Normal 2 22 2 3" xfId="11865" xr:uid="{00000000-0005-0000-0000-00001A2F0000}"/>
    <cellStyle name="Normal 2 22 2 4" xfId="11866" xr:uid="{00000000-0005-0000-0000-00001B2F0000}"/>
    <cellStyle name="Normal 2 22 2 5" xfId="11867" xr:uid="{00000000-0005-0000-0000-00001C2F0000}"/>
    <cellStyle name="Normal 2 22 3" xfId="11868" xr:uid="{00000000-0005-0000-0000-00001D2F0000}"/>
    <cellStyle name="Normal 2 22 4" xfId="11869" xr:uid="{00000000-0005-0000-0000-00001E2F0000}"/>
    <cellStyle name="Normal 2 22 4 2" xfId="11870" xr:uid="{00000000-0005-0000-0000-00001F2F0000}"/>
    <cellStyle name="Normal 2 22 4 3" xfId="11871" xr:uid="{00000000-0005-0000-0000-0000202F0000}"/>
    <cellStyle name="Normal 2 22 4 4" xfId="11872" xr:uid="{00000000-0005-0000-0000-0000212F0000}"/>
    <cellStyle name="Normal 2 22 5" xfId="11873" xr:uid="{00000000-0005-0000-0000-0000222F0000}"/>
    <cellStyle name="Normal 2 22 6" xfId="11874" xr:uid="{00000000-0005-0000-0000-0000232F0000}"/>
    <cellStyle name="Normal 2 22 7" xfId="11875" xr:uid="{00000000-0005-0000-0000-0000242F0000}"/>
    <cellStyle name="Normal 2 23" xfId="11876" xr:uid="{00000000-0005-0000-0000-0000252F0000}"/>
    <cellStyle name="Normal 2 23 2" xfId="11877" xr:uid="{00000000-0005-0000-0000-0000262F0000}"/>
    <cellStyle name="Normal 2 24" xfId="11878" xr:uid="{00000000-0005-0000-0000-0000272F0000}"/>
    <cellStyle name="Normal 2 24 2" xfId="11879" xr:uid="{00000000-0005-0000-0000-0000282F0000}"/>
    <cellStyle name="Normal 2 24 3" xfId="11880" xr:uid="{00000000-0005-0000-0000-0000292F0000}"/>
    <cellStyle name="Normal 2 24 4" xfId="11881" xr:uid="{00000000-0005-0000-0000-00002A2F0000}"/>
    <cellStyle name="Normal 2 25" xfId="11882" xr:uid="{00000000-0005-0000-0000-00002B2F0000}"/>
    <cellStyle name="Normal 2 25 2" xfId="11883" xr:uid="{00000000-0005-0000-0000-00002C2F0000}"/>
    <cellStyle name="Normal 2 25 3" xfId="11884" xr:uid="{00000000-0005-0000-0000-00002D2F0000}"/>
    <cellStyle name="Normal 2 25 4" xfId="11885" xr:uid="{00000000-0005-0000-0000-00002E2F0000}"/>
    <cellStyle name="Normal 2 26" xfId="11886" xr:uid="{00000000-0005-0000-0000-00002F2F0000}"/>
    <cellStyle name="Normal 2 26 2" xfId="11887" xr:uid="{00000000-0005-0000-0000-0000302F0000}"/>
    <cellStyle name="Normal 2 27" xfId="11888" xr:uid="{00000000-0005-0000-0000-0000312F0000}"/>
    <cellStyle name="Normal 2 27 2" xfId="11889" xr:uid="{00000000-0005-0000-0000-0000322F0000}"/>
    <cellStyle name="Normal 2 28" xfId="11890" xr:uid="{00000000-0005-0000-0000-0000332F0000}"/>
    <cellStyle name="Normal 2 28 2" xfId="11891" xr:uid="{00000000-0005-0000-0000-0000342F0000}"/>
    <cellStyle name="Normal 2 29" xfId="11892" xr:uid="{00000000-0005-0000-0000-0000352F0000}"/>
    <cellStyle name="Normal 2 29 2" xfId="11893" xr:uid="{00000000-0005-0000-0000-0000362F0000}"/>
    <cellStyle name="Normal 2 3" xfId="11894" xr:uid="{00000000-0005-0000-0000-0000372F0000}"/>
    <cellStyle name="Normal 2 3 10" xfId="11895" xr:uid="{00000000-0005-0000-0000-0000382F0000}"/>
    <cellStyle name="Normal 2 3 10 2" xfId="11896" xr:uid="{00000000-0005-0000-0000-0000392F0000}"/>
    <cellStyle name="Normal 2 3 10 2 2" xfId="11897" xr:uid="{00000000-0005-0000-0000-00003A2F0000}"/>
    <cellStyle name="Normal 2 3 10 2 2 2" xfId="11898" xr:uid="{00000000-0005-0000-0000-00003B2F0000}"/>
    <cellStyle name="Normal 2 3 10 2 2 3" xfId="11899" xr:uid="{00000000-0005-0000-0000-00003C2F0000}"/>
    <cellStyle name="Normal 2 3 10 2 2 4" xfId="11900" xr:uid="{00000000-0005-0000-0000-00003D2F0000}"/>
    <cellStyle name="Normal 2 3 10 2 3" xfId="11901" xr:uid="{00000000-0005-0000-0000-00003E2F0000}"/>
    <cellStyle name="Normal 2 3 10 2 4" xfId="11902" xr:uid="{00000000-0005-0000-0000-00003F2F0000}"/>
    <cellStyle name="Normal 2 3 10 2 5" xfId="11903" xr:uid="{00000000-0005-0000-0000-0000402F0000}"/>
    <cellStyle name="Normal 2 3 10 3" xfId="11904" xr:uid="{00000000-0005-0000-0000-0000412F0000}"/>
    <cellStyle name="Normal 2 3 10 4" xfId="11905" xr:uid="{00000000-0005-0000-0000-0000422F0000}"/>
    <cellStyle name="Normal 2 3 10 4 2" xfId="11906" xr:uid="{00000000-0005-0000-0000-0000432F0000}"/>
    <cellStyle name="Normal 2 3 10 4 3" xfId="11907" xr:uid="{00000000-0005-0000-0000-0000442F0000}"/>
    <cellStyle name="Normal 2 3 10 4 4" xfId="11908" xr:uid="{00000000-0005-0000-0000-0000452F0000}"/>
    <cellStyle name="Normal 2 3 10 5" xfId="11909" xr:uid="{00000000-0005-0000-0000-0000462F0000}"/>
    <cellStyle name="Normal 2 3 10 6" xfId="11910" xr:uid="{00000000-0005-0000-0000-0000472F0000}"/>
    <cellStyle name="Normal 2 3 10 7" xfId="11911" xr:uid="{00000000-0005-0000-0000-0000482F0000}"/>
    <cellStyle name="Normal 2 3 11" xfId="11912" xr:uid="{00000000-0005-0000-0000-0000492F0000}"/>
    <cellStyle name="Normal 2 3 11 2" xfId="11913" xr:uid="{00000000-0005-0000-0000-00004A2F0000}"/>
    <cellStyle name="Normal 2 3 12" xfId="11914" xr:uid="{00000000-0005-0000-0000-00004B2F0000}"/>
    <cellStyle name="Normal 2 3 12 2" xfId="11915" xr:uid="{00000000-0005-0000-0000-00004C2F0000}"/>
    <cellStyle name="Normal 2 3 13" xfId="11916" xr:uid="{00000000-0005-0000-0000-00004D2F0000}"/>
    <cellStyle name="Normal 2 3 13 2" xfId="11917" xr:uid="{00000000-0005-0000-0000-00004E2F0000}"/>
    <cellStyle name="Normal 2 3 2" xfId="11918" xr:uid="{00000000-0005-0000-0000-00004F2F0000}"/>
    <cellStyle name="Normal 2 3 2 2" xfId="11919" xr:uid="{00000000-0005-0000-0000-0000502F0000}"/>
    <cellStyle name="Normal 2 3 2 2 2" xfId="11920" xr:uid="{00000000-0005-0000-0000-0000512F0000}"/>
    <cellStyle name="Normal 2 3 2 2 3" xfId="11921" xr:uid="{00000000-0005-0000-0000-0000522F0000}"/>
    <cellStyle name="Normal 2 3 2 2 3 2" xfId="11922" xr:uid="{00000000-0005-0000-0000-0000532F0000}"/>
    <cellStyle name="Normal 2 3 2 2 3 2 2" xfId="11923" xr:uid="{00000000-0005-0000-0000-0000542F0000}"/>
    <cellStyle name="Normal 2 3 2 2 3 2 3" xfId="11924" xr:uid="{00000000-0005-0000-0000-0000552F0000}"/>
    <cellStyle name="Normal 2 3 2 2 3 2 4" xfId="11925" xr:uid="{00000000-0005-0000-0000-0000562F0000}"/>
    <cellStyle name="Normal 2 3 2 2 3 3" xfId="11926" xr:uid="{00000000-0005-0000-0000-0000572F0000}"/>
    <cellStyle name="Normal 2 3 2 2 3 4" xfId="11927" xr:uid="{00000000-0005-0000-0000-0000582F0000}"/>
    <cellStyle name="Normal 2 3 2 2 3 5" xfId="11928" xr:uid="{00000000-0005-0000-0000-0000592F0000}"/>
    <cellStyle name="Normal 2 3 2 2 4" xfId="11929" xr:uid="{00000000-0005-0000-0000-00005A2F0000}"/>
    <cellStyle name="Normal 2 3 2 2 5" xfId="11930" xr:uid="{00000000-0005-0000-0000-00005B2F0000}"/>
    <cellStyle name="Normal 2 3 2 2 5 2" xfId="11931" xr:uid="{00000000-0005-0000-0000-00005C2F0000}"/>
    <cellStyle name="Normal 2 3 2 2 5 3" xfId="11932" xr:uid="{00000000-0005-0000-0000-00005D2F0000}"/>
    <cellStyle name="Normal 2 3 2 2 5 4" xfId="11933" xr:uid="{00000000-0005-0000-0000-00005E2F0000}"/>
    <cellStyle name="Normal 2 3 2 2 6" xfId="11934" xr:uid="{00000000-0005-0000-0000-00005F2F0000}"/>
    <cellStyle name="Normal 2 3 2 2 7" xfId="11935" xr:uid="{00000000-0005-0000-0000-0000602F0000}"/>
    <cellStyle name="Normal 2 3 2 2 8" xfId="11936" xr:uid="{00000000-0005-0000-0000-0000612F0000}"/>
    <cellStyle name="Normal 2 3 2 2 9" xfId="33368" xr:uid="{951EE798-8764-4B9E-BB3F-7A78D28BE099}"/>
    <cellStyle name="Normal 2 3 2 3" xfId="11937" xr:uid="{00000000-0005-0000-0000-0000622F0000}"/>
    <cellStyle name="Normal 2 3 2 4" xfId="11938" xr:uid="{00000000-0005-0000-0000-0000632F0000}"/>
    <cellStyle name="Normal 2 3 2 4 2" xfId="11939" xr:uid="{00000000-0005-0000-0000-0000642F0000}"/>
    <cellStyle name="Normal 2 3 2 4 2 2" xfId="11940" xr:uid="{00000000-0005-0000-0000-0000652F0000}"/>
    <cellStyle name="Normal 2 3 2 4 2 3" xfId="11941" xr:uid="{00000000-0005-0000-0000-0000662F0000}"/>
    <cellStyle name="Normal 2 3 2 4 2 4" xfId="11942" xr:uid="{00000000-0005-0000-0000-0000672F0000}"/>
    <cellStyle name="Normal 2 3 2 4 3" xfId="11943" xr:uid="{00000000-0005-0000-0000-0000682F0000}"/>
    <cellStyle name="Normal 2 3 2 4 4" xfId="11944" xr:uid="{00000000-0005-0000-0000-0000692F0000}"/>
    <cellStyle name="Normal 2 3 2 4 5" xfId="11945" xr:uid="{00000000-0005-0000-0000-00006A2F0000}"/>
    <cellStyle name="Normal 2 3 2 5" xfId="11946" xr:uid="{00000000-0005-0000-0000-00006B2F0000}"/>
    <cellStyle name="Normal 2 3 2 5 2" xfId="11947" xr:uid="{00000000-0005-0000-0000-00006C2F0000}"/>
    <cellStyle name="Normal 2 3 2 5 3" xfId="11948" xr:uid="{00000000-0005-0000-0000-00006D2F0000}"/>
    <cellStyle name="Normal 2 3 2 5 4" xfId="11949" xr:uid="{00000000-0005-0000-0000-00006E2F0000}"/>
    <cellStyle name="Normal 2 3 2 6" xfId="11950" xr:uid="{00000000-0005-0000-0000-00006F2F0000}"/>
    <cellStyle name="Normal 2 3 2 7" xfId="11951" xr:uid="{00000000-0005-0000-0000-0000702F0000}"/>
    <cellStyle name="Normal 2 3 2 8" xfId="11952" xr:uid="{00000000-0005-0000-0000-0000712F0000}"/>
    <cellStyle name="Normal 2 3 2_Cadrage conso" xfId="33369" xr:uid="{7E97D835-9E90-4E96-831D-F359F6C19F96}"/>
    <cellStyle name="Normal 2 3 3" xfId="11953" xr:uid="{00000000-0005-0000-0000-0000722F0000}"/>
    <cellStyle name="Normal 2 3 3 2" xfId="33371" xr:uid="{90012329-52A0-441D-A6B4-E365EFF1D125}"/>
    <cellStyle name="Normal 2 3 3 3" xfId="33370" xr:uid="{FDBE247F-7294-4F51-8466-91FB51BBB432}"/>
    <cellStyle name="Normal 2 3 4" xfId="11954" xr:uid="{00000000-0005-0000-0000-0000732F0000}"/>
    <cellStyle name="Normal 2 3 4 2" xfId="33372" xr:uid="{48892CA7-D8DC-4F20-9440-2E8A056A096B}"/>
    <cellStyle name="Normal 2 3 5" xfId="11955" xr:uid="{00000000-0005-0000-0000-0000742F0000}"/>
    <cellStyle name="Normal 2 3 6" xfId="11956" xr:uid="{00000000-0005-0000-0000-0000752F0000}"/>
    <cellStyle name="Normal 2 3 7" xfId="11957" xr:uid="{00000000-0005-0000-0000-0000762F0000}"/>
    <cellStyle name="Normal 2 3 8" xfId="11958" xr:uid="{00000000-0005-0000-0000-0000772F0000}"/>
    <cellStyle name="Normal 2 3 9" xfId="11959" xr:uid="{00000000-0005-0000-0000-0000782F0000}"/>
    <cellStyle name="Normal 2 3 9 2" xfId="11960" xr:uid="{00000000-0005-0000-0000-0000792F0000}"/>
    <cellStyle name="Normal 2 3_Annexe 6 IAS" xfId="33373" xr:uid="{20E4EE77-B8C7-4745-B0BD-ECA3A9C0E8ED}"/>
    <cellStyle name="Normal 2 30" xfId="11961" xr:uid="{00000000-0005-0000-0000-00007A2F0000}"/>
    <cellStyle name="Normal 2 30 2" xfId="11962" xr:uid="{00000000-0005-0000-0000-00007B2F0000}"/>
    <cellStyle name="Normal 2 31" xfId="11963" xr:uid="{00000000-0005-0000-0000-00007C2F0000}"/>
    <cellStyle name="Normal 2 31 2" xfId="11964" xr:uid="{00000000-0005-0000-0000-00007D2F0000}"/>
    <cellStyle name="Normal 2 32" xfId="11965" xr:uid="{00000000-0005-0000-0000-00007E2F0000}"/>
    <cellStyle name="Normal 2 32 2" xfId="11966" xr:uid="{00000000-0005-0000-0000-00007F2F0000}"/>
    <cellStyle name="Normal 2 33" xfId="11967" xr:uid="{00000000-0005-0000-0000-0000802F0000}"/>
    <cellStyle name="Normal 2 33 2" xfId="11968" xr:uid="{00000000-0005-0000-0000-0000812F0000}"/>
    <cellStyle name="Normal 2 34" xfId="11969" xr:uid="{00000000-0005-0000-0000-0000822F0000}"/>
    <cellStyle name="Normal 2 34 2" xfId="11970" xr:uid="{00000000-0005-0000-0000-0000832F0000}"/>
    <cellStyle name="Normal 2 35" xfId="11971" xr:uid="{00000000-0005-0000-0000-0000842F0000}"/>
    <cellStyle name="Normal 2 35 2" xfId="11972" xr:uid="{00000000-0005-0000-0000-0000852F0000}"/>
    <cellStyle name="Normal 2 36" xfId="11973" xr:uid="{00000000-0005-0000-0000-0000862F0000}"/>
    <cellStyle name="Normal 2 36 2" xfId="11974" xr:uid="{00000000-0005-0000-0000-0000872F0000}"/>
    <cellStyle name="Normal 2 37" xfId="11975" xr:uid="{00000000-0005-0000-0000-0000882F0000}"/>
    <cellStyle name="Normal 2 37 2" xfId="11976" xr:uid="{00000000-0005-0000-0000-0000892F0000}"/>
    <cellStyle name="Normal 2 38" xfId="11977" xr:uid="{00000000-0005-0000-0000-00008A2F0000}"/>
    <cellStyle name="Normal 2 38 2" xfId="11978" xr:uid="{00000000-0005-0000-0000-00008B2F0000}"/>
    <cellStyle name="Normal 2 39" xfId="11979" xr:uid="{00000000-0005-0000-0000-00008C2F0000}"/>
    <cellStyle name="Normal 2 39 2" xfId="11980" xr:uid="{00000000-0005-0000-0000-00008D2F0000}"/>
    <cellStyle name="Normal 2 4" xfId="11981" xr:uid="{00000000-0005-0000-0000-00008E2F0000}"/>
    <cellStyle name="Normal 2 4 10" xfId="11982" xr:uid="{00000000-0005-0000-0000-00008F2F0000}"/>
    <cellStyle name="Normal 2 4 10 2" xfId="11983" xr:uid="{00000000-0005-0000-0000-0000902F0000}"/>
    <cellStyle name="Normal 2 4 11" xfId="11984" xr:uid="{00000000-0005-0000-0000-0000912F0000}"/>
    <cellStyle name="Normal 2 4 12" xfId="11985" xr:uid="{00000000-0005-0000-0000-0000922F0000}"/>
    <cellStyle name="Normal 2 4 12 2" xfId="11986" xr:uid="{00000000-0005-0000-0000-0000932F0000}"/>
    <cellStyle name="Normal 2 4 13" xfId="11987" xr:uid="{00000000-0005-0000-0000-0000942F0000}"/>
    <cellStyle name="Normal 2 4 14" xfId="11988" xr:uid="{00000000-0005-0000-0000-0000952F0000}"/>
    <cellStyle name="Normal 2 4 2" xfId="11989" xr:uid="{00000000-0005-0000-0000-0000962F0000}"/>
    <cellStyle name="Normal 2 4 2 2" xfId="11990" xr:uid="{00000000-0005-0000-0000-0000972F0000}"/>
    <cellStyle name="Normal 2 4 2 3" xfId="33374" xr:uid="{EFC7140D-C8BD-463A-8F7C-C8F6B7993750}"/>
    <cellStyle name="Normal 2 4 3" xfId="11991" xr:uid="{00000000-0005-0000-0000-0000982F0000}"/>
    <cellStyle name="Normal 2 4 3 2" xfId="33376" xr:uid="{644BCBD9-C78A-45A0-AA92-5D8568754A88}"/>
    <cellStyle name="Normal 2 4 3 3" xfId="33375" xr:uid="{65EBBC58-0A9C-440C-826D-8858B376984C}"/>
    <cellStyle name="Normal 2 4 4" xfId="11992" xr:uid="{00000000-0005-0000-0000-0000992F0000}"/>
    <cellStyle name="Normal 2 4 5" xfId="11993" xr:uid="{00000000-0005-0000-0000-00009A2F0000}"/>
    <cellStyle name="Normal 2 4 6" xfId="11994" xr:uid="{00000000-0005-0000-0000-00009B2F0000}"/>
    <cellStyle name="Normal 2 4 7" xfId="11995" xr:uid="{00000000-0005-0000-0000-00009C2F0000}"/>
    <cellStyle name="Normal 2 4 8" xfId="11996" xr:uid="{00000000-0005-0000-0000-00009D2F0000}"/>
    <cellStyle name="Normal 2 4 9" xfId="11997" xr:uid="{00000000-0005-0000-0000-00009E2F0000}"/>
    <cellStyle name="Normal 2 4 9 2" xfId="11998" xr:uid="{00000000-0005-0000-0000-00009F2F0000}"/>
    <cellStyle name="Normal 2 4_Annexe 6 IAS" xfId="33377" xr:uid="{E0DB58D8-EBBD-462B-8473-11DACF8358FD}"/>
    <cellStyle name="Normal 2 40" xfId="11999" xr:uid="{00000000-0005-0000-0000-0000A02F0000}"/>
    <cellStyle name="Normal 2 40 2" xfId="12000" xr:uid="{00000000-0005-0000-0000-0000A12F0000}"/>
    <cellStyle name="Normal 2 41" xfId="12001" xr:uid="{00000000-0005-0000-0000-0000A22F0000}"/>
    <cellStyle name="Normal 2 41 2" xfId="12002" xr:uid="{00000000-0005-0000-0000-0000A32F0000}"/>
    <cellStyle name="Normal 2 42" xfId="12003" xr:uid="{00000000-0005-0000-0000-0000A42F0000}"/>
    <cellStyle name="Normal 2 42 2" xfId="12004" xr:uid="{00000000-0005-0000-0000-0000A52F0000}"/>
    <cellStyle name="Normal 2 43" xfId="12005" xr:uid="{00000000-0005-0000-0000-0000A62F0000}"/>
    <cellStyle name="Normal 2 43 2" xfId="12006" xr:uid="{00000000-0005-0000-0000-0000A72F0000}"/>
    <cellStyle name="Normal 2 44" xfId="12007" xr:uid="{00000000-0005-0000-0000-0000A82F0000}"/>
    <cellStyle name="Normal 2 44 2" xfId="12008" xr:uid="{00000000-0005-0000-0000-0000A92F0000}"/>
    <cellStyle name="Normal 2 45" xfId="12009" xr:uid="{00000000-0005-0000-0000-0000AA2F0000}"/>
    <cellStyle name="Normal 2 45 2" xfId="12010" xr:uid="{00000000-0005-0000-0000-0000AB2F0000}"/>
    <cellStyle name="Normal 2 46" xfId="12011" xr:uid="{00000000-0005-0000-0000-0000AC2F0000}"/>
    <cellStyle name="Normal 2 46 2" xfId="12012" xr:uid="{00000000-0005-0000-0000-0000AD2F0000}"/>
    <cellStyle name="Normal 2 47" xfId="12013" xr:uid="{00000000-0005-0000-0000-0000AE2F0000}"/>
    <cellStyle name="Normal 2 47 2" xfId="12014" xr:uid="{00000000-0005-0000-0000-0000AF2F0000}"/>
    <cellStyle name="Normal 2 48" xfId="12015" xr:uid="{00000000-0005-0000-0000-0000B02F0000}"/>
    <cellStyle name="Normal 2 48 2" xfId="12016" xr:uid="{00000000-0005-0000-0000-0000B12F0000}"/>
    <cellStyle name="Normal 2 49" xfId="12017" xr:uid="{00000000-0005-0000-0000-0000B22F0000}"/>
    <cellStyle name="Normal 2 49 2" xfId="12018" xr:uid="{00000000-0005-0000-0000-0000B32F0000}"/>
    <cellStyle name="Normal 2 5" xfId="12019" xr:uid="{00000000-0005-0000-0000-0000B42F0000}"/>
    <cellStyle name="Normal 2 5 10" xfId="12020" xr:uid="{00000000-0005-0000-0000-0000B52F0000}"/>
    <cellStyle name="Normal 2 5 11" xfId="12021" xr:uid="{00000000-0005-0000-0000-0000B62F0000}"/>
    <cellStyle name="Normal 2 5 12" xfId="12022" xr:uid="{00000000-0005-0000-0000-0000B72F0000}"/>
    <cellStyle name="Normal 2 5 13" xfId="12023" xr:uid="{00000000-0005-0000-0000-0000B82F0000}"/>
    <cellStyle name="Normal 2 5 2" xfId="12024" xr:uid="{00000000-0005-0000-0000-0000B92F0000}"/>
    <cellStyle name="Normal 2 5 2 2" xfId="12025" xr:uid="{00000000-0005-0000-0000-0000BA2F0000}"/>
    <cellStyle name="Normal 2 5 2 2 2" xfId="37331" xr:uid="{F8FE8B75-C3F8-4CBA-BF9F-5E3B441CAF0A}"/>
    <cellStyle name="Normal 2 5 2 3" xfId="33378" xr:uid="{91A53208-5114-400B-8537-FFA5B0326412}"/>
    <cellStyle name="Normal 2 5 3" xfId="12026" xr:uid="{00000000-0005-0000-0000-0000BB2F0000}"/>
    <cellStyle name="Normal 2 5 3 2" xfId="12027" xr:uid="{00000000-0005-0000-0000-0000BC2F0000}"/>
    <cellStyle name="Normal 2 5 3 3" xfId="33379" xr:uid="{17420105-6560-4B7F-853D-17CC49812541}"/>
    <cellStyle name="Normal 2 5 4" xfId="12028" xr:uid="{00000000-0005-0000-0000-0000BD2F0000}"/>
    <cellStyle name="Normal 2 5 4 2" xfId="12029" xr:uid="{00000000-0005-0000-0000-0000BE2F0000}"/>
    <cellStyle name="Normal 2 5 5" xfId="12030" xr:uid="{00000000-0005-0000-0000-0000BF2F0000}"/>
    <cellStyle name="Normal 2 5 5 2" xfId="12031" xr:uid="{00000000-0005-0000-0000-0000C02F0000}"/>
    <cellStyle name="Normal 2 5 6" xfId="12032" xr:uid="{00000000-0005-0000-0000-0000C12F0000}"/>
    <cellStyle name="Normal 2 5 6 2" xfId="12033" xr:uid="{00000000-0005-0000-0000-0000C22F0000}"/>
    <cellStyle name="Normal 2 5 7" xfId="12034" xr:uid="{00000000-0005-0000-0000-0000C32F0000}"/>
    <cellStyle name="Normal 2 5 8" xfId="12035" xr:uid="{00000000-0005-0000-0000-0000C42F0000}"/>
    <cellStyle name="Normal 2 5 9" xfId="12036" xr:uid="{00000000-0005-0000-0000-0000C52F0000}"/>
    <cellStyle name="Normal 2 5_Annexe 6 IAS" xfId="33380" xr:uid="{E8B00069-61D3-411E-AFE2-D07A0A6046AF}"/>
    <cellStyle name="Normal 2 50" xfId="12037" xr:uid="{00000000-0005-0000-0000-0000C62F0000}"/>
    <cellStyle name="Normal 2 50 2" xfId="12038" xr:uid="{00000000-0005-0000-0000-0000C72F0000}"/>
    <cellStyle name="Normal 2 51" xfId="12039" xr:uid="{00000000-0005-0000-0000-0000C82F0000}"/>
    <cellStyle name="Normal 2 51 2" xfId="12040" xr:uid="{00000000-0005-0000-0000-0000C92F0000}"/>
    <cellStyle name="Normal 2 52" xfId="12041" xr:uid="{00000000-0005-0000-0000-0000CA2F0000}"/>
    <cellStyle name="Normal 2 52 2" xfId="12042" xr:uid="{00000000-0005-0000-0000-0000CB2F0000}"/>
    <cellStyle name="Normal 2 53" xfId="12043" xr:uid="{00000000-0005-0000-0000-0000CC2F0000}"/>
    <cellStyle name="Normal 2 53 2" xfId="12044" xr:uid="{00000000-0005-0000-0000-0000CD2F0000}"/>
    <cellStyle name="Normal 2 54" xfId="12045" xr:uid="{00000000-0005-0000-0000-0000CE2F0000}"/>
    <cellStyle name="Normal 2 54 2" xfId="12046" xr:uid="{00000000-0005-0000-0000-0000CF2F0000}"/>
    <cellStyle name="Normal 2 55" xfId="12047" xr:uid="{00000000-0005-0000-0000-0000D02F0000}"/>
    <cellStyle name="Normal 2 55 2" xfId="12048" xr:uid="{00000000-0005-0000-0000-0000D12F0000}"/>
    <cellStyle name="Normal 2 56" xfId="12049" xr:uid="{00000000-0005-0000-0000-0000D22F0000}"/>
    <cellStyle name="Normal 2 56 2" xfId="12050" xr:uid="{00000000-0005-0000-0000-0000D32F0000}"/>
    <cellStyle name="Normal 2 57" xfId="12051" xr:uid="{00000000-0005-0000-0000-0000D42F0000}"/>
    <cellStyle name="Normal 2 6" xfId="12052" xr:uid="{00000000-0005-0000-0000-0000D52F0000}"/>
    <cellStyle name="Normal 2 6 10" xfId="12053" xr:uid="{00000000-0005-0000-0000-0000D62F0000}"/>
    <cellStyle name="Normal 2 6 11" xfId="12054" xr:uid="{00000000-0005-0000-0000-0000D72F0000}"/>
    <cellStyle name="Normal 2 6 12" xfId="12055" xr:uid="{00000000-0005-0000-0000-0000D82F0000}"/>
    <cellStyle name="Normal 2 6 13" xfId="12056" xr:uid="{00000000-0005-0000-0000-0000D92F0000}"/>
    <cellStyle name="Normal 2 6 2" xfId="12057" xr:uid="{00000000-0005-0000-0000-0000DA2F0000}"/>
    <cellStyle name="Normal 2 6 2 2" xfId="12058" xr:uid="{00000000-0005-0000-0000-0000DB2F0000}"/>
    <cellStyle name="Normal 2 6 2 3" xfId="33381" xr:uid="{68D47C97-9DE5-4445-9B47-DD2D10AA941E}"/>
    <cellStyle name="Normal 2 6 3" xfId="12059" xr:uid="{00000000-0005-0000-0000-0000DC2F0000}"/>
    <cellStyle name="Normal 2 6 3 2" xfId="12060" xr:uid="{00000000-0005-0000-0000-0000DD2F0000}"/>
    <cellStyle name="Normal 2 6 3 3" xfId="33382" xr:uid="{3508A6D0-11BA-42E4-9183-860BBEAAD631}"/>
    <cellStyle name="Normal 2 6 4" xfId="12061" xr:uid="{00000000-0005-0000-0000-0000DE2F0000}"/>
    <cellStyle name="Normal 2 6 5" xfId="12062" xr:uid="{00000000-0005-0000-0000-0000DF2F0000}"/>
    <cellStyle name="Normal 2 6 6" xfId="12063" xr:uid="{00000000-0005-0000-0000-0000E02F0000}"/>
    <cellStyle name="Normal 2 6 7" xfId="12064" xr:uid="{00000000-0005-0000-0000-0000E12F0000}"/>
    <cellStyle name="Normal 2 6 8" xfId="12065" xr:uid="{00000000-0005-0000-0000-0000E22F0000}"/>
    <cellStyle name="Normal 2 6 9" xfId="12066" xr:uid="{00000000-0005-0000-0000-0000E32F0000}"/>
    <cellStyle name="Normal 2 6_Annexe 6 IAS" xfId="33383" xr:uid="{DFCE703A-A5EE-485D-B53A-CD7A29FE5513}"/>
    <cellStyle name="Normal 2 7" xfId="12067" xr:uid="{00000000-0005-0000-0000-0000E42F0000}"/>
    <cellStyle name="Normal 2 7 10" xfId="12068" xr:uid="{00000000-0005-0000-0000-0000E52F0000}"/>
    <cellStyle name="Normal 2 7 11" xfId="12069" xr:uid="{00000000-0005-0000-0000-0000E62F0000}"/>
    <cellStyle name="Normal 2 7 12" xfId="12070" xr:uid="{00000000-0005-0000-0000-0000E72F0000}"/>
    <cellStyle name="Normal 2 7 13" xfId="12071" xr:uid="{00000000-0005-0000-0000-0000E82F0000}"/>
    <cellStyle name="Normal 2 7 13 2" xfId="12072" xr:uid="{00000000-0005-0000-0000-0000E92F0000}"/>
    <cellStyle name="Normal 2 7 13 2 2" xfId="12073" xr:uid="{00000000-0005-0000-0000-0000EA2F0000}"/>
    <cellStyle name="Normal 2 7 13 2 3" xfId="12074" xr:uid="{00000000-0005-0000-0000-0000EB2F0000}"/>
    <cellStyle name="Normal 2 7 13 2 4" xfId="12075" xr:uid="{00000000-0005-0000-0000-0000EC2F0000}"/>
    <cellStyle name="Normal 2 7 13 3" xfId="12076" xr:uid="{00000000-0005-0000-0000-0000ED2F0000}"/>
    <cellStyle name="Normal 2 7 13 4" xfId="12077" xr:uid="{00000000-0005-0000-0000-0000EE2F0000}"/>
    <cellStyle name="Normal 2 7 13 5" xfId="12078" xr:uid="{00000000-0005-0000-0000-0000EF2F0000}"/>
    <cellStyle name="Normal 2 7 14" xfId="12079" xr:uid="{00000000-0005-0000-0000-0000F02F0000}"/>
    <cellStyle name="Normal 2 7 14 2" xfId="12080" xr:uid="{00000000-0005-0000-0000-0000F12F0000}"/>
    <cellStyle name="Normal 2 7 14 3" xfId="12081" xr:uid="{00000000-0005-0000-0000-0000F22F0000}"/>
    <cellStyle name="Normal 2 7 14 4" xfId="12082" xr:uid="{00000000-0005-0000-0000-0000F32F0000}"/>
    <cellStyle name="Normal 2 7 15" xfId="12083" xr:uid="{00000000-0005-0000-0000-0000F42F0000}"/>
    <cellStyle name="Normal 2 7 16" xfId="12084" xr:uid="{00000000-0005-0000-0000-0000F52F0000}"/>
    <cellStyle name="Normal 2 7 17" xfId="12085" xr:uid="{00000000-0005-0000-0000-0000F62F0000}"/>
    <cellStyle name="Normal 2 7 2" xfId="12086" xr:uid="{00000000-0005-0000-0000-0000F72F0000}"/>
    <cellStyle name="Normal 2 7 2 2" xfId="12087" xr:uid="{00000000-0005-0000-0000-0000F82F0000}"/>
    <cellStyle name="Normal 2 7 2 3" xfId="33384" xr:uid="{27FD083E-5E23-4360-95E2-D5D97E649CCB}"/>
    <cellStyle name="Normal 2 7 3" xfId="12088" xr:uid="{00000000-0005-0000-0000-0000F92F0000}"/>
    <cellStyle name="Normal 2 7 3 2" xfId="12089" xr:uid="{00000000-0005-0000-0000-0000FA2F0000}"/>
    <cellStyle name="Normal 2 7 3 3" xfId="33385" xr:uid="{2674865D-323B-4FDF-A2BA-202BCFD6165E}"/>
    <cellStyle name="Normal 2 7 4" xfId="12090" xr:uid="{00000000-0005-0000-0000-0000FB2F0000}"/>
    <cellStyle name="Normal 2 7 5" xfId="12091" xr:uid="{00000000-0005-0000-0000-0000FC2F0000}"/>
    <cellStyle name="Normal 2 7 6" xfId="12092" xr:uid="{00000000-0005-0000-0000-0000FD2F0000}"/>
    <cellStyle name="Normal 2 7 7" xfId="12093" xr:uid="{00000000-0005-0000-0000-0000FE2F0000}"/>
    <cellStyle name="Normal 2 7 8" xfId="12094" xr:uid="{00000000-0005-0000-0000-0000FF2F0000}"/>
    <cellStyle name="Normal 2 7 9" xfId="12095" xr:uid="{00000000-0005-0000-0000-000000300000}"/>
    <cellStyle name="Normal 2 7_Annexe 6 IAS" xfId="33386" xr:uid="{0FC06984-38AF-4298-BA63-3ED60A28F953}"/>
    <cellStyle name="Normal 2 8" xfId="12096" xr:uid="{00000000-0005-0000-0000-000001300000}"/>
    <cellStyle name="Normal 2 8 2" xfId="12097" xr:uid="{00000000-0005-0000-0000-000002300000}"/>
    <cellStyle name="Normal 2 8 2 2" xfId="33387" xr:uid="{E450A0EE-4064-4F02-8DEF-1312FE5D32E6}"/>
    <cellStyle name="Normal 2 8 3" xfId="12098" xr:uid="{00000000-0005-0000-0000-000003300000}"/>
    <cellStyle name="Normal 2 8 3 2" xfId="12099" xr:uid="{00000000-0005-0000-0000-000004300000}"/>
    <cellStyle name="Normal 2 8 3 3" xfId="33388" xr:uid="{26579F9F-B4B3-4A10-9D5F-88AA9A3AA741}"/>
    <cellStyle name="Normal 2 8 4" xfId="12100" xr:uid="{00000000-0005-0000-0000-000005300000}"/>
    <cellStyle name="Normal 2 8 4 2" xfId="12101" xr:uid="{00000000-0005-0000-0000-000006300000}"/>
    <cellStyle name="Normal 2 8 4 2 2" xfId="12102" xr:uid="{00000000-0005-0000-0000-000007300000}"/>
    <cellStyle name="Normal 2 8 4 2 2 2" xfId="12103" xr:uid="{00000000-0005-0000-0000-000008300000}"/>
    <cellStyle name="Normal 2 8 4 2 2 3" xfId="12104" xr:uid="{00000000-0005-0000-0000-000009300000}"/>
    <cellStyle name="Normal 2 8 4 2 2 4" xfId="12105" xr:uid="{00000000-0005-0000-0000-00000A300000}"/>
    <cellStyle name="Normal 2 8 4 2 3" xfId="12106" xr:uid="{00000000-0005-0000-0000-00000B300000}"/>
    <cellStyle name="Normal 2 8 4 2 4" xfId="12107" xr:uid="{00000000-0005-0000-0000-00000C300000}"/>
    <cellStyle name="Normal 2 8 4 2 5" xfId="12108" xr:uid="{00000000-0005-0000-0000-00000D300000}"/>
    <cellStyle name="Normal 2 8 4 3" xfId="12109" xr:uid="{00000000-0005-0000-0000-00000E300000}"/>
    <cellStyle name="Normal 2 8 4 4" xfId="12110" xr:uid="{00000000-0005-0000-0000-00000F300000}"/>
    <cellStyle name="Normal 2 8 4 4 2" xfId="12111" xr:uid="{00000000-0005-0000-0000-000010300000}"/>
    <cellStyle name="Normal 2 8 4 4 3" xfId="12112" xr:uid="{00000000-0005-0000-0000-000011300000}"/>
    <cellStyle name="Normal 2 8 4 4 4" xfId="12113" xr:uid="{00000000-0005-0000-0000-000012300000}"/>
    <cellStyle name="Normal 2 8 4 5" xfId="12114" xr:uid="{00000000-0005-0000-0000-000013300000}"/>
    <cellStyle name="Normal 2 8 4 6" xfId="12115" xr:uid="{00000000-0005-0000-0000-000014300000}"/>
    <cellStyle name="Normal 2 8 4 7" xfId="12116" xr:uid="{00000000-0005-0000-0000-000015300000}"/>
    <cellStyle name="Normal 2 8 5" xfId="12117" xr:uid="{00000000-0005-0000-0000-000016300000}"/>
    <cellStyle name="Normal 2 8 5 2" xfId="12118" xr:uid="{00000000-0005-0000-0000-000017300000}"/>
    <cellStyle name="Normal 2 8 5 2 2" xfId="12119" xr:uid="{00000000-0005-0000-0000-000018300000}"/>
    <cellStyle name="Normal 2 8 5 2 3" xfId="12120" xr:uid="{00000000-0005-0000-0000-000019300000}"/>
    <cellStyle name="Normal 2 8 5 2 4" xfId="12121" xr:uid="{00000000-0005-0000-0000-00001A300000}"/>
    <cellStyle name="Normal 2 8 5 3" xfId="12122" xr:uid="{00000000-0005-0000-0000-00001B300000}"/>
    <cellStyle name="Normal 2 8 5 4" xfId="12123" xr:uid="{00000000-0005-0000-0000-00001C300000}"/>
    <cellStyle name="Normal 2 8 5 5" xfId="12124" xr:uid="{00000000-0005-0000-0000-00001D300000}"/>
    <cellStyle name="Normal 2 8 6" xfId="12125" xr:uid="{00000000-0005-0000-0000-00001E300000}"/>
    <cellStyle name="Normal 2 8 6 2" xfId="12126" xr:uid="{00000000-0005-0000-0000-00001F300000}"/>
    <cellStyle name="Normal 2 8 6 3" xfId="12127" xr:uid="{00000000-0005-0000-0000-000020300000}"/>
    <cellStyle name="Normal 2 8 6 4" xfId="12128" xr:uid="{00000000-0005-0000-0000-000021300000}"/>
    <cellStyle name="Normal 2 8 7" xfId="12129" xr:uid="{00000000-0005-0000-0000-000022300000}"/>
    <cellStyle name="Normal 2 8 8" xfId="12130" xr:uid="{00000000-0005-0000-0000-000023300000}"/>
    <cellStyle name="Normal 2 8 9" xfId="12131" xr:uid="{00000000-0005-0000-0000-000024300000}"/>
    <cellStyle name="Normal 2 8_Cadrage conso" xfId="33389" xr:uid="{24E89677-1262-45C6-BAEB-870E7EC5D686}"/>
    <cellStyle name="Normal 2 9" xfId="12132" xr:uid="{00000000-0005-0000-0000-000025300000}"/>
    <cellStyle name="Normal 2 9 10" xfId="12133" xr:uid="{00000000-0005-0000-0000-000026300000}"/>
    <cellStyle name="Normal 2 9 10 2" xfId="12134" xr:uid="{00000000-0005-0000-0000-000027300000}"/>
    <cellStyle name="Normal 2 9 10 2 2" xfId="12135" xr:uid="{00000000-0005-0000-0000-000028300000}"/>
    <cellStyle name="Normal 2 9 10 2 2 2" xfId="12136" xr:uid="{00000000-0005-0000-0000-000029300000}"/>
    <cellStyle name="Normal 2 9 10 2 2 3" xfId="12137" xr:uid="{00000000-0005-0000-0000-00002A300000}"/>
    <cellStyle name="Normal 2 9 10 2 2 4" xfId="12138" xr:uid="{00000000-0005-0000-0000-00002B300000}"/>
    <cellStyle name="Normal 2 9 10 2 3" xfId="12139" xr:uid="{00000000-0005-0000-0000-00002C300000}"/>
    <cellStyle name="Normal 2 9 10 2 4" xfId="12140" xr:uid="{00000000-0005-0000-0000-00002D300000}"/>
    <cellStyle name="Normal 2 9 10 2 5" xfId="12141" xr:uid="{00000000-0005-0000-0000-00002E300000}"/>
    <cellStyle name="Normal 2 9 10 3" xfId="12142" xr:uid="{00000000-0005-0000-0000-00002F300000}"/>
    <cellStyle name="Normal 2 9 10 3 2" xfId="12143" xr:uid="{00000000-0005-0000-0000-000030300000}"/>
    <cellStyle name="Normal 2 9 10 3 3" xfId="12144" xr:uid="{00000000-0005-0000-0000-000031300000}"/>
    <cellStyle name="Normal 2 9 10 3 4" xfId="12145" xr:uid="{00000000-0005-0000-0000-000032300000}"/>
    <cellStyle name="Normal 2 9 10 4" xfId="12146" xr:uid="{00000000-0005-0000-0000-000033300000}"/>
    <cellStyle name="Normal 2 9 10 5" xfId="12147" xr:uid="{00000000-0005-0000-0000-000034300000}"/>
    <cellStyle name="Normal 2 9 10 6" xfId="12148" xr:uid="{00000000-0005-0000-0000-000035300000}"/>
    <cellStyle name="Normal 2 9 11" xfId="12149" xr:uid="{00000000-0005-0000-0000-000036300000}"/>
    <cellStyle name="Normal 2 9 11 2" xfId="12150" xr:uid="{00000000-0005-0000-0000-000037300000}"/>
    <cellStyle name="Normal 2 9 11 2 2" xfId="12151" xr:uid="{00000000-0005-0000-0000-000038300000}"/>
    <cellStyle name="Normal 2 9 11 2 3" xfId="12152" xr:uid="{00000000-0005-0000-0000-000039300000}"/>
    <cellStyle name="Normal 2 9 11 2 4" xfId="12153" xr:uid="{00000000-0005-0000-0000-00003A300000}"/>
    <cellStyle name="Normal 2 9 11 3" xfId="12154" xr:uid="{00000000-0005-0000-0000-00003B300000}"/>
    <cellStyle name="Normal 2 9 11 4" xfId="12155" xr:uid="{00000000-0005-0000-0000-00003C300000}"/>
    <cellStyle name="Normal 2 9 11 5" xfId="12156" xr:uid="{00000000-0005-0000-0000-00003D300000}"/>
    <cellStyle name="Normal 2 9 12" xfId="12157" xr:uid="{00000000-0005-0000-0000-00003E300000}"/>
    <cellStyle name="Normal 2 9 12 2" xfId="12158" xr:uid="{00000000-0005-0000-0000-00003F300000}"/>
    <cellStyle name="Normal 2 9 12 3" xfId="12159" xr:uid="{00000000-0005-0000-0000-000040300000}"/>
    <cellStyle name="Normal 2 9 12 4" xfId="12160" xr:uid="{00000000-0005-0000-0000-000041300000}"/>
    <cellStyle name="Normal 2 9 13" xfId="12161" xr:uid="{00000000-0005-0000-0000-000042300000}"/>
    <cellStyle name="Normal 2 9 14" xfId="12162" xr:uid="{00000000-0005-0000-0000-000043300000}"/>
    <cellStyle name="Normal 2 9 15" xfId="12163" xr:uid="{00000000-0005-0000-0000-000044300000}"/>
    <cellStyle name="Normal 2 9 16" xfId="33390" xr:uid="{4A9D9293-9D76-4E1C-ACA7-EA32BB0170F5}"/>
    <cellStyle name="Normal 2 9 2" xfId="12164" xr:uid="{00000000-0005-0000-0000-000045300000}"/>
    <cellStyle name="Normal 2 9 2 2" xfId="12165" xr:uid="{00000000-0005-0000-0000-000046300000}"/>
    <cellStyle name="Normal 2 9 2 2 2" xfId="12166" xr:uid="{00000000-0005-0000-0000-000047300000}"/>
    <cellStyle name="Normal 2 9 2 2 3" xfId="33392" xr:uid="{E993385F-48CB-457C-B962-F4C0404BB185}"/>
    <cellStyle name="Normal 2 9 2 3" xfId="12167" xr:uid="{00000000-0005-0000-0000-000048300000}"/>
    <cellStyle name="Normal 2 9 2 4" xfId="12168" xr:uid="{00000000-0005-0000-0000-000049300000}"/>
    <cellStyle name="Normal 2 9 2 5" xfId="12169" xr:uid="{00000000-0005-0000-0000-00004A300000}"/>
    <cellStyle name="Normal 2 9 2 6" xfId="12170" xr:uid="{00000000-0005-0000-0000-00004B300000}"/>
    <cellStyle name="Normal 2 9 2 7" xfId="12171" xr:uid="{00000000-0005-0000-0000-00004C300000}"/>
    <cellStyle name="Normal 2 9 2 8" xfId="12172" xr:uid="{00000000-0005-0000-0000-00004D300000}"/>
    <cellStyle name="Normal 2 9 2 9" xfId="33391" xr:uid="{35603980-8E67-48D9-BD29-89B3FD9A6516}"/>
    <cellStyle name="Normal 2 9 3" xfId="12173" xr:uid="{00000000-0005-0000-0000-00004E300000}"/>
    <cellStyle name="Normal 2 9 3 2" xfId="12174" xr:uid="{00000000-0005-0000-0000-00004F300000}"/>
    <cellStyle name="Normal 2 9 3 3" xfId="33393" xr:uid="{64AEECB7-D928-4508-9696-0F459C636657}"/>
    <cellStyle name="Normal 2 9 4" xfId="12175" xr:uid="{00000000-0005-0000-0000-000050300000}"/>
    <cellStyle name="Normal 2 9 4 2" xfId="33394" xr:uid="{686D6271-3454-491B-8897-97FE69386A9C}"/>
    <cellStyle name="Normal 2 9 5" xfId="12176" xr:uid="{00000000-0005-0000-0000-000051300000}"/>
    <cellStyle name="Normal 2 9 6" xfId="12177" xr:uid="{00000000-0005-0000-0000-000052300000}"/>
    <cellStyle name="Normal 2 9 7" xfId="12178" xr:uid="{00000000-0005-0000-0000-000053300000}"/>
    <cellStyle name="Normal 2 9 8" xfId="12179" xr:uid="{00000000-0005-0000-0000-000054300000}"/>
    <cellStyle name="Normal 2 9 9" xfId="12180" xr:uid="{00000000-0005-0000-0000-000055300000}"/>
    <cellStyle name="Normal 2 9 9 2" xfId="12181" xr:uid="{00000000-0005-0000-0000-000056300000}"/>
    <cellStyle name="Normal 2 9_Cadrage conso" xfId="33395" xr:uid="{1018881D-8C31-4C87-BFC0-B313530FDCD4}"/>
    <cellStyle name="Normal 2_1.1.2.6.01-02 AFS RV PMVL" xfId="33396" xr:uid="{354A07D4-6406-4045-8795-57C34CCC4350}"/>
    <cellStyle name="Normal 20" xfId="12182" xr:uid="{00000000-0005-0000-0000-000057300000}"/>
    <cellStyle name="Normal 20 10" xfId="12183" xr:uid="{00000000-0005-0000-0000-000058300000}"/>
    <cellStyle name="Normal 20 10 2" xfId="12184" xr:uid="{00000000-0005-0000-0000-000059300000}"/>
    <cellStyle name="Normal 20 11" xfId="12185" xr:uid="{00000000-0005-0000-0000-00005A300000}"/>
    <cellStyle name="Normal 20 11 2" xfId="12186" xr:uid="{00000000-0005-0000-0000-00005B300000}"/>
    <cellStyle name="Normal 20 12" xfId="12187" xr:uid="{00000000-0005-0000-0000-00005C300000}"/>
    <cellStyle name="Normal 20 12 2" xfId="12188" xr:uid="{00000000-0005-0000-0000-00005D300000}"/>
    <cellStyle name="Normal 20 13" xfId="12189" xr:uid="{00000000-0005-0000-0000-00005E300000}"/>
    <cellStyle name="Normal 20 13 2" xfId="12190" xr:uid="{00000000-0005-0000-0000-00005F300000}"/>
    <cellStyle name="Normal 20 13 2 2" xfId="12191" xr:uid="{00000000-0005-0000-0000-000060300000}"/>
    <cellStyle name="Normal 20 13 2 3" xfId="12192" xr:uid="{00000000-0005-0000-0000-000061300000}"/>
    <cellStyle name="Normal 20 13 2 3 2" xfId="12193" xr:uid="{00000000-0005-0000-0000-000062300000}"/>
    <cellStyle name="Normal 20 13 2 3 3" xfId="12194" xr:uid="{00000000-0005-0000-0000-000063300000}"/>
    <cellStyle name="Normal 20 13 2 3 4" xfId="12195" xr:uid="{00000000-0005-0000-0000-000064300000}"/>
    <cellStyle name="Normal 20 13 2 4" xfId="12196" xr:uid="{00000000-0005-0000-0000-000065300000}"/>
    <cellStyle name="Normal 20 13 2 5" xfId="12197" xr:uid="{00000000-0005-0000-0000-000066300000}"/>
    <cellStyle name="Normal 20 13 2 6" xfId="12198" xr:uid="{00000000-0005-0000-0000-000067300000}"/>
    <cellStyle name="Normal 20 13 3" xfId="12199" xr:uid="{00000000-0005-0000-0000-000068300000}"/>
    <cellStyle name="Normal 20 13 4" xfId="12200" xr:uid="{00000000-0005-0000-0000-000069300000}"/>
    <cellStyle name="Normal 20 13 4 2" xfId="12201" xr:uid="{00000000-0005-0000-0000-00006A300000}"/>
    <cellStyle name="Normal 20 13 4 3" xfId="12202" xr:uid="{00000000-0005-0000-0000-00006B300000}"/>
    <cellStyle name="Normal 20 13 4 4" xfId="12203" xr:uid="{00000000-0005-0000-0000-00006C300000}"/>
    <cellStyle name="Normal 20 13 5" xfId="12204" xr:uid="{00000000-0005-0000-0000-00006D300000}"/>
    <cellStyle name="Normal 20 13 6" xfId="12205" xr:uid="{00000000-0005-0000-0000-00006E300000}"/>
    <cellStyle name="Normal 20 13 7" xfId="12206" xr:uid="{00000000-0005-0000-0000-00006F300000}"/>
    <cellStyle name="Normal 20 14" xfId="12207" xr:uid="{00000000-0005-0000-0000-000070300000}"/>
    <cellStyle name="Normal 20 15" xfId="12208" xr:uid="{00000000-0005-0000-0000-000071300000}"/>
    <cellStyle name="Normal 20 15 2" xfId="12209" xr:uid="{00000000-0005-0000-0000-000072300000}"/>
    <cellStyle name="Normal 20 15 2 2" xfId="12210" xr:uid="{00000000-0005-0000-0000-000073300000}"/>
    <cellStyle name="Normal 20 15 2 3" xfId="12211" xr:uid="{00000000-0005-0000-0000-000074300000}"/>
    <cellStyle name="Normal 20 15 2 4" xfId="12212" xr:uid="{00000000-0005-0000-0000-000075300000}"/>
    <cellStyle name="Normal 20 15 3" xfId="12213" xr:uid="{00000000-0005-0000-0000-000076300000}"/>
    <cellStyle name="Normal 20 15 4" xfId="12214" xr:uid="{00000000-0005-0000-0000-000077300000}"/>
    <cellStyle name="Normal 20 15 5" xfId="12215" xr:uid="{00000000-0005-0000-0000-000078300000}"/>
    <cellStyle name="Normal 20 16" xfId="12216" xr:uid="{00000000-0005-0000-0000-000079300000}"/>
    <cellStyle name="Normal 20 16 2" xfId="12217" xr:uid="{00000000-0005-0000-0000-00007A300000}"/>
    <cellStyle name="Normal 20 16 3" xfId="12218" xr:uid="{00000000-0005-0000-0000-00007B300000}"/>
    <cellStyle name="Normal 20 16 4" xfId="12219" xr:uid="{00000000-0005-0000-0000-00007C300000}"/>
    <cellStyle name="Normal 20 17" xfId="12220" xr:uid="{00000000-0005-0000-0000-00007D300000}"/>
    <cellStyle name="Normal 20 18" xfId="12221" xr:uid="{00000000-0005-0000-0000-00007E300000}"/>
    <cellStyle name="Normal 20 19" xfId="12222" xr:uid="{00000000-0005-0000-0000-00007F300000}"/>
    <cellStyle name="Normal 20 2" xfId="12223" xr:uid="{00000000-0005-0000-0000-000080300000}"/>
    <cellStyle name="Normal 20 2 2" xfId="12224" xr:uid="{00000000-0005-0000-0000-000081300000}"/>
    <cellStyle name="Normal 20 2 2 2" xfId="12225" xr:uid="{00000000-0005-0000-0000-000082300000}"/>
    <cellStyle name="Normal 20 2 2 2 2" xfId="12226" xr:uid="{00000000-0005-0000-0000-000083300000}"/>
    <cellStyle name="Normal 20 2 2 2 2 2" xfId="12227" xr:uid="{00000000-0005-0000-0000-000084300000}"/>
    <cellStyle name="Normal 20 2 2 2 2 3" xfId="12228" xr:uid="{00000000-0005-0000-0000-000085300000}"/>
    <cellStyle name="Normal 20 2 2 2 2 4" xfId="12229" xr:uid="{00000000-0005-0000-0000-000086300000}"/>
    <cellStyle name="Normal 20 2 2 2 3" xfId="12230" xr:uid="{00000000-0005-0000-0000-000087300000}"/>
    <cellStyle name="Normal 20 2 2 2 4" xfId="12231" xr:uid="{00000000-0005-0000-0000-000088300000}"/>
    <cellStyle name="Normal 20 2 2 2 5" xfId="12232" xr:uid="{00000000-0005-0000-0000-000089300000}"/>
    <cellStyle name="Normal 20 2 2 3" xfId="12233" xr:uid="{00000000-0005-0000-0000-00008A300000}"/>
    <cellStyle name="Normal 20 2 2 4" xfId="12234" xr:uid="{00000000-0005-0000-0000-00008B300000}"/>
    <cellStyle name="Normal 20 2 2 4 2" xfId="12235" xr:uid="{00000000-0005-0000-0000-00008C300000}"/>
    <cellStyle name="Normal 20 2 2 4 3" xfId="12236" xr:uid="{00000000-0005-0000-0000-00008D300000}"/>
    <cellStyle name="Normal 20 2 2 4 4" xfId="12237" xr:uid="{00000000-0005-0000-0000-00008E300000}"/>
    <cellStyle name="Normal 20 2 2 5" xfId="12238" xr:uid="{00000000-0005-0000-0000-00008F300000}"/>
    <cellStyle name="Normal 20 2 2 6" xfId="12239" xr:uid="{00000000-0005-0000-0000-000090300000}"/>
    <cellStyle name="Normal 20 2 2 7" xfId="12240" xr:uid="{00000000-0005-0000-0000-000091300000}"/>
    <cellStyle name="Normal 20 2 2 8" xfId="33399" xr:uid="{4ECA20D3-9458-42AA-BA7A-5F90BCADD89E}"/>
    <cellStyle name="Normal 20 2 3" xfId="33398" xr:uid="{0AFB585A-25A2-444A-8FF5-F8712B69D913}"/>
    <cellStyle name="Normal 20 20" xfId="33397" xr:uid="{14AC14FF-55BA-4C5E-A1C9-164D006D0575}"/>
    <cellStyle name="Normal 20 3" xfId="12241" xr:uid="{00000000-0005-0000-0000-000092300000}"/>
    <cellStyle name="Normal 20 3 2" xfId="12242" xr:uid="{00000000-0005-0000-0000-000093300000}"/>
    <cellStyle name="Normal 20 3 2 2" xfId="12243" xr:uid="{00000000-0005-0000-0000-000094300000}"/>
    <cellStyle name="Normal 20 3 3" xfId="33400" xr:uid="{65726669-DD55-4DD9-828D-CF0B91A14E42}"/>
    <cellStyle name="Normal 20 4" xfId="12244" xr:uid="{00000000-0005-0000-0000-000095300000}"/>
    <cellStyle name="Normal 20 4 2" xfId="12245" xr:uid="{00000000-0005-0000-0000-000096300000}"/>
    <cellStyle name="Normal 20 4 3" xfId="33401" xr:uid="{A1CB0C47-C6CF-4F3D-A632-235B857A1828}"/>
    <cellStyle name="Normal 20 5" xfId="12246" xr:uid="{00000000-0005-0000-0000-000097300000}"/>
    <cellStyle name="Normal 20 5 2" xfId="12247" xr:uid="{00000000-0005-0000-0000-000098300000}"/>
    <cellStyle name="Normal 20 6" xfId="12248" xr:uid="{00000000-0005-0000-0000-000099300000}"/>
    <cellStyle name="Normal 20 6 2" xfId="12249" xr:uid="{00000000-0005-0000-0000-00009A300000}"/>
    <cellStyle name="Normal 20 7" xfId="12250" xr:uid="{00000000-0005-0000-0000-00009B300000}"/>
    <cellStyle name="Normal 20 7 2" xfId="12251" xr:uid="{00000000-0005-0000-0000-00009C300000}"/>
    <cellStyle name="Normal 20 8" xfId="12252" xr:uid="{00000000-0005-0000-0000-00009D300000}"/>
    <cellStyle name="Normal 20 8 2" xfId="12253" xr:uid="{00000000-0005-0000-0000-00009E300000}"/>
    <cellStyle name="Normal 20 9" xfId="12254" xr:uid="{00000000-0005-0000-0000-00009F300000}"/>
    <cellStyle name="Normal 20 9 2" xfId="12255" xr:uid="{00000000-0005-0000-0000-0000A0300000}"/>
    <cellStyle name="Normal 20_Cadrage conso" xfId="33402" xr:uid="{E5AFD780-4C1B-4352-88EC-77054C4B791F}"/>
    <cellStyle name="Normal 21" xfId="12256" xr:uid="{00000000-0005-0000-0000-0000A1300000}"/>
    <cellStyle name="Normal 21 10" xfId="12257" xr:uid="{00000000-0005-0000-0000-0000A2300000}"/>
    <cellStyle name="Normal 21 10 2" xfId="12258" xr:uid="{00000000-0005-0000-0000-0000A3300000}"/>
    <cellStyle name="Normal 21 11" xfId="12259" xr:uid="{00000000-0005-0000-0000-0000A4300000}"/>
    <cellStyle name="Normal 21 11 2" xfId="12260" xr:uid="{00000000-0005-0000-0000-0000A5300000}"/>
    <cellStyle name="Normal 21 12" xfId="12261" xr:uid="{00000000-0005-0000-0000-0000A6300000}"/>
    <cellStyle name="Normal 21 12 2" xfId="12262" xr:uid="{00000000-0005-0000-0000-0000A7300000}"/>
    <cellStyle name="Normal 21 13" xfId="12263" xr:uid="{00000000-0005-0000-0000-0000A8300000}"/>
    <cellStyle name="Normal 21 14" xfId="12264" xr:uid="{00000000-0005-0000-0000-0000A9300000}"/>
    <cellStyle name="Normal 21 14 2" xfId="12265" xr:uid="{00000000-0005-0000-0000-0000AA300000}"/>
    <cellStyle name="Normal 21 14 2 2" xfId="12266" xr:uid="{00000000-0005-0000-0000-0000AB300000}"/>
    <cellStyle name="Normal 21 14 2 2 2" xfId="12267" xr:uid="{00000000-0005-0000-0000-0000AC300000}"/>
    <cellStyle name="Normal 21 14 2 2 3" xfId="12268" xr:uid="{00000000-0005-0000-0000-0000AD300000}"/>
    <cellStyle name="Normal 21 14 2 2 4" xfId="12269" xr:uid="{00000000-0005-0000-0000-0000AE300000}"/>
    <cellStyle name="Normal 21 14 2 3" xfId="12270" xr:uid="{00000000-0005-0000-0000-0000AF300000}"/>
    <cellStyle name="Normal 21 14 2 4" xfId="12271" xr:uid="{00000000-0005-0000-0000-0000B0300000}"/>
    <cellStyle name="Normal 21 14 2 5" xfId="12272" xr:uid="{00000000-0005-0000-0000-0000B1300000}"/>
    <cellStyle name="Normal 21 14 3" xfId="12273" xr:uid="{00000000-0005-0000-0000-0000B2300000}"/>
    <cellStyle name="Normal 21 14 3 2" xfId="12274" xr:uid="{00000000-0005-0000-0000-0000B3300000}"/>
    <cellStyle name="Normal 21 14 3 3" xfId="12275" xr:uid="{00000000-0005-0000-0000-0000B4300000}"/>
    <cellStyle name="Normal 21 14 3 4" xfId="12276" xr:uid="{00000000-0005-0000-0000-0000B5300000}"/>
    <cellStyle name="Normal 21 14 4" xfId="12277" xr:uid="{00000000-0005-0000-0000-0000B6300000}"/>
    <cellStyle name="Normal 21 14 5" xfId="12278" xr:uid="{00000000-0005-0000-0000-0000B7300000}"/>
    <cellStyle name="Normal 21 14 6" xfId="12279" xr:uid="{00000000-0005-0000-0000-0000B8300000}"/>
    <cellStyle name="Normal 21 15" xfId="12280" xr:uid="{00000000-0005-0000-0000-0000B9300000}"/>
    <cellStyle name="Normal 21 15 2" xfId="12281" xr:uid="{00000000-0005-0000-0000-0000BA300000}"/>
    <cellStyle name="Normal 21 15 3" xfId="12282" xr:uid="{00000000-0005-0000-0000-0000BB300000}"/>
    <cellStyle name="Normal 21 15 4" xfId="12283" xr:uid="{00000000-0005-0000-0000-0000BC300000}"/>
    <cellStyle name="Normal 21 16" xfId="33403" xr:uid="{3C6481C1-AA36-4CDD-AEE9-4C2DBE3131FF}"/>
    <cellStyle name="Normal 21 2" xfId="12284" xr:uid="{00000000-0005-0000-0000-0000BD300000}"/>
    <cellStyle name="Normal 21 2 2" xfId="12285" xr:uid="{00000000-0005-0000-0000-0000BE300000}"/>
    <cellStyle name="Normal 21 2 2 2" xfId="33406" xr:uid="{7B58D431-D6B7-4BF2-960E-4951D1F5F86D}"/>
    <cellStyle name="Normal 21 2 2 2 2" xfId="33407" xr:uid="{191990B7-4CEF-4CBB-9834-86FDDB5B2EDD}"/>
    <cellStyle name="Normal 21 2 2 3" xfId="33408" xr:uid="{10A64D7B-E1F0-46BB-879B-7C06DFA7181D}"/>
    <cellStyle name="Normal 21 2 2 3 2" xfId="33409" xr:uid="{8C439B9E-CE02-4692-8F7A-7CA75875A6CB}"/>
    <cellStyle name="Normal 21 2 2 4" xfId="33410" xr:uid="{83251CD9-6323-422F-8DE5-BA3C43CD424A}"/>
    <cellStyle name="Normal 21 2 2 5" xfId="33405" xr:uid="{B2EC6F95-D49F-4F21-8B05-817A0F64C93D}"/>
    <cellStyle name="Normal 21 2 3" xfId="12286" xr:uid="{00000000-0005-0000-0000-0000BF300000}"/>
    <cellStyle name="Normal 21 2 3 2" xfId="12287" xr:uid="{00000000-0005-0000-0000-0000C0300000}"/>
    <cellStyle name="Normal 21 2 3 2 2" xfId="12288" xr:uid="{00000000-0005-0000-0000-0000C1300000}"/>
    <cellStyle name="Normal 21 2 3 2 2 2" xfId="12289" xr:uid="{00000000-0005-0000-0000-0000C2300000}"/>
    <cellStyle name="Normal 21 2 3 2 2 3" xfId="12290" xr:uid="{00000000-0005-0000-0000-0000C3300000}"/>
    <cellStyle name="Normal 21 2 3 2 2 4" xfId="12291" xr:uid="{00000000-0005-0000-0000-0000C4300000}"/>
    <cellStyle name="Normal 21 2 3 2 3" xfId="12292" xr:uid="{00000000-0005-0000-0000-0000C5300000}"/>
    <cellStyle name="Normal 21 2 3 2 4" xfId="12293" xr:uid="{00000000-0005-0000-0000-0000C6300000}"/>
    <cellStyle name="Normal 21 2 3 2 5" xfId="12294" xr:uid="{00000000-0005-0000-0000-0000C7300000}"/>
    <cellStyle name="Normal 21 2 3 2 6" xfId="33412" xr:uid="{84B9F16E-DDAF-4837-9586-FDBDFE9893D0}"/>
    <cellStyle name="Normal 21 2 3 3" xfId="12295" xr:uid="{00000000-0005-0000-0000-0000C8300000}"/>
    <cellStyle name="Normal 21 2 3 3 2" xfId="12296" xr:uid="{00000000-0005-0000-0000-0000C9300000}"/>
    <cellStyle name="Normal 21 2 3 3 3" xfId="12297" xr:uid="{00000000-0005-0000-0000-0000CA300000}"/>
    <cellStyle name="Normal 21 2 3 3 4" xfId="12298" xr:uid="{00000000-0005-0000-0000-0000CB300000}"/>
    <cellStyle name="Normal 21 2 3 4" xfId="12299" xr:uid="{00000000-0005-0000-0000-0000CC300000}"/>
    <cellStyle name="Normal 21 2 3 5" xfId="12300" xr:uid="{00000000-0005-0000-0000-0000CD300000}"/>
    <cellStyle name="Normal 21 2 3 6" xfId="12301" xr:uid="{00000000-0005-0000-0000-0000CE300000}"/>
    <cellStyle name="Normal 21 2 3 7" xfId="33411" xr:uid="{8031FCEB-E008-4491-A9E0-D1E109B59DD6}"/>
    <cellStyle name="Normal 21 2 4" xfId="33413" xr:uid="{9E1B75A2-A7B7-488A-98BC-0DADFC85184D}"/>
    <cellStyle name="Normal 21 2 4 2" xfId="33414" xr:uid="{C7A4F9F7-CFEB-4495-9F82-3D9F7DE7FFD1}"/>
    <cellStyle name="Normal 21 2 5" xfId="33415" xr:uid="{9C195C57-AC2D-4B48-8D1E-FA3F696B3312}"/>
    <cellStyle name="Normal 21 2 6" xfId="33404" xr:uid="{4419D743-292A-4ADE-BA1A-D7EDDC56087F}"/>
    <cellStyle name="Normal 21 3" xfId="12302" xr:uid="{00000000-0005-0000-0000-0000CF300000}"/>
    <cellStyle name="Normal 21 3 2" xfId="12303" xr:uid="{00000000-0005-0000-0000-0000D0300000}"/>
    <cellStyle name="Normal 21 3 3" xfId="33416" xr:uid="{F083A1F3-9B3A-41F1-956B-82E39B1D6F7A}"/>
    <cellStyle name="Normal 21 4" xfId="12304" xr:uid="{00000000-0005-0000-0000-0000D1300000}"/>
    <cellStyle name="Normal 21 4 2" xfId="12305" xr:uid="{00000000-0005-0000-0000-0000D2300000}"/>
    <cellStyle name="Normal 21 4 3" xfId="33417" xr:uid="{E1B7D917-75E3-4199-B878-359F5CA4CB99}"/>
    <cellStyle name="Normal 21 5" xfId="12306" xr:uid="{00000000-0005-0000-0000-0000D3300000}"/>
    <cellStyle name="Normal 21 5 2" xfId="12307" xr:uid="{00000000-0005-0000-0000-0000D4300000}"/>
    <cellStyle name="Normal 21 5 3" xfId="33418" xr:uid="{9FFC7E76-4BA0-471B-85BB-6AB59EC2984A}"/>
    <cellStyle name="Normal 21 6" xfId="12308" xr:uid="{00000000-0005-0000-0000-0000D5300000}"/>
    <cellStyle name="Normal 21 6 2" xfId="12309" xr:uid="{00000000-0005-0000-0000-0000D6300000}"/>
    <cellStyle name="Normal 21 6 3" xfId="33419" xr:uid="{38FAB389-4550-4AF8-B336-269C30628FC0}"/>
    <cellStyle name="Normal 21 7" xfId="12310" xr:uid="{00000000-0005-0000-0000-0000D7300000}"/>
    <cellStyle name="Normal 21 7 2" xfId="12311" xr:uid="{00000000-0005-0000-0000-0000D8300000}"/>
    <cellStyle name="Normal 21 8" xfId="12312" xr:uid="{00000000-0005-0000-0000-0000D9300000}"/>
    <cellStyle name="Normal 21 8 2" xfId="12313" xr:uid="{00000000-0005-0000-0000-0000DA300000}"/>
    <cellStyle name="Normal 21 9" xfId="12314" xr:uid="{00000000-0005-0000-0000-0000DB300000}"/>
    <cellStyle name="Normal 21 9 2" xfId="12315" xr:uid="{00000000-0005-0000-0000-0000DC300000}"/>
    <cellStyle name="Normal 21_Cadrage conso" xfId="33420" xr:uid="{F817EF48-2789-4FD7-8AEA-743A8265A819}"/>
    <cellStyle name="Normal 22" xfId="12316" xr:uid="{00000000-0005-0000-0000-0000DD300000}"/>
    <cellStyle name="Normal 22 2" xfId="12317" xr:uid="{00000000-0005-0000-0000-0000DE300000}"/>
    <cellStyle name="Normal 22 2 2" xfId="12318" xr:uid="{00000000-0005-0000-0000-0000DF300000}"/>
    <cellStyle name="Normal 22 2 3" xfId="12319" xr:uid="{00000000-0005-0000-0000-0000E0300000}"/>
    <cellStyle name="Normal 22 2 3 2" xfId="12320" xr:uid="{00000000-0005-0000-0000-0000E1300000}"/>
    <cellStyle name="Normal 22 2 3 2 2" xfId="12321" xr:uid="{00000000-0005-0000-0000-0000E2300000}"/>
    <cellStyle name="Normal 22 2 3 2 2 2" xfId="12322" xr:uid="{00000000-0005-0000-0000-0000E3300000}"/>
    <cellStyle name="Normal 22 2 3 2 2 3" xfId="12323" xr:uid="{00000000-0005-0000-0000-0000E4300000}"/>
    <cellStyle name="Normal 22 2 3 2 2 4" xfId="12324" xr:uid="{00000000-0005-0000-0000-0000E5300000}"/>
    <cellStyle name="Normal 22 2 3 2 3" xfId="12325" xr:uid="{00000000-0005-0000-0000-0000E6300000}"/>
    <cellStyle name="Normal 22 2 3 2 4" xfId="12326" xr:uid="{00000000-0005-0000-0000-0000E7300000}"/>
    <cellStyle name="Normal 22 2 3 2 5" xfId="12327" xr:uid="{00000000-0005-0000-0000-0000E8300000}"/>
    <cellStyle name="Normal 22 2 3 3" xfId="12328" xr:uid="{00000000-0005-0000-0000-0000E9300000}"/>
    <cellStyle name="Normal 22 2 3 3 2" xfId="12329" xr:uid="{00000000-0005-0000-0000-0000EA300000}"/>
    <cellStyle name="Normal 22 2 3 3 3" xfId="12330" xr:uid="{00000000-0005-0000-0000-0000EB300000}"/>
    <cellStyle name="Normal 22 2 3 3 4" xfId="12331" xr:uid="{00000000-0005-0000-0000-0000EC300000}"/>
    <cellStyle name="Normal 22 2 3 4" xfId="12332" xr:uid="{00000000-0005-0000-0000-0000ED300000}"/>
    <cellStyle name="Normal 22 2 3 5" xfId="12333" xr:uid="{00000000-0005-0000-0000-0000EE300000}"/>
    <cellStyle name="Normal 22 2 3 6" xfId="12334" xr:uid="{00000000-0005-0000-0000-0000EF300000}"/>
    <cellStyle name="Normal 22 2 4" xfId="33422" xr:uid="{948DDCB8-CB06-419A-811C-5DAE726790EB}"/>
    <cellStyle name="Normal 22 3" xfId="12335" xr:uid="{00000000-0005-0000-0000-0000F0300000}"/>
    <cellStyle name="Normal 22 3 2" xfId="12336" xr:uid="{00000000-0005-0000-0000-0000F1300000}"/>
    <cellStyle name="Normal 22 3 2 2" xfId="12337" xr:uid="{00000000-0005-0000-0000-0000F2300000}"/>
    <cellStyle name="Normal 22 3 2 2 2" xfId="12338" xr:uid="{00000000-0005-0000-0000-0000F3300000}"/>
    <cellStyle name="Normal 22 3 2 2 2 2" xfId="12339" xr:uid="{00000000-0005-0000-0000-0000F4300000}"/>
    <cellStyle name="Normal 22 3 2 2 2 3" xfId="12340" xr:uid="{00000000-0005-0000-0000-0000F5300000}"/>
    <cellStyle name="Normal 22 3 2 2 2 4" xfId="12341" xr:uid="{00000000-0005-0000-0000-0000F6300000}"/>
    <cellStyle name="Normal 22 3 2 2 3" xfId="12342" xr:uid="{00000000-0005-0000-0000-0000F7300000}"/>
    <cellStyle name="Normal 22 3 2 2 4" xfId="12343" xr:uid="{00000000-0005-0000-0000-0000F8300000}"/>
    <cellStyle name="Normal 22 3 2 2 5" xfId="12344" xr:uid="{00000000-0005-0000-0000-0000F9300000}"/>
    <cellStyle name="Normal 22 3 2 3" xfId="12345" xr:uid="{00000000-0005-0000-0000-0000FA300000}"/>
    <cellStyle name="Normal 22 3 2 4" xfId="12346" xr:uid="{00000000-0005-0000-0000-0000FB300000}"/>
    <cellStyle name="Normal 22 3 2 4 2" xfId="12347" xr:uid="{00000000-0005-0000-0000-0000FC300000}"/>
    <cellStyle name="Normal 22 3 2 4 3" xfId="12348" xr:uid="{00000000-0005-0000-0000-0000FD300000}"/>
    <cellStyle name="Normal 22 3 2 4 4" xfId="12349" xr:uid="{00000000-0005-0000-0000-0000FE300000}"/>
    <cellStyle name="Normal 22 3 2 5" xfId="12350" xr:uid="{00000000-0005-0000-0000-0000FF300000}"/>
    <cellStyle name="Normal 22 3 2 6" xfId="12351" xr:uid="{00000000-0005-0000-0000-000000310000}"/>
    <cellStyle name="Normal 22 3 2 7" xfId="12352" xr:uid="{00000000-0005-0000-0000-000001310000}"/>
    <cellStyle name="Normal 22 3 3" xfId="12353" xr:uid="{00000000-0005-0000-0000-000002310000}"/>
    <cellStyle name="Normal 22 3 3 2" xfId="12354" xr:uid="{00000000-0005-0000-0000-000003310000}"/>
    <cellStyle name="Normal 22 3 3 2 2" xfId="12355" xr:uid="{00000000-0005-0000-0000-000004310000}"/>
    <cellStyle name="Normal 22 3 3 2 2 2" xfId="12356" xr:uid="{00000000-0005-0000-0000-000005310000}"/>
    <cellStyle name="Normal 22 3 3 2 2 3" xfId="12357" xr:uid="{00000000-0005-0000-0000-000006310000}"/>
    <cellStyle name="Normal 22 3 3 2 2 4" xfId="12358" xr:uid="{00000000-0005-0000-0000-000007310000}"/>
    <cellStyle name="Normal 22 3 3 2 3" xfId="12359" xr:uid="{00000000-0005-0000-0000-000008310000}"/>
    <cellStyle name="Normal 22 3 3 2 4" xfId="12360" xr:uid="{00000000-0005-0000-0000-000009310000}"/>
    <cellStyle name="Normal 22 3 3 2 5" xfId="12361" xr:uid="{00000000-0005-0000-0000-00000A310000}"/>
    <cellStyle name="Normal 22 3 3 3" xfId="12362" xr:uid="{00000000-0005-0000-0000-00000B310000}"/>
    <cellStyle name="Normal 22 3 3 3 2" xfId="12363" xr:uid="{00000000-0005-0000-0000-00000C310000}"/>
    <cellStyle name="Normal 22 3 3 3 3" xfId="12364" xr:uid="{00000000-0005-0000-0000-00000D310000}"/>
    <cellStyle name="Normal 22 3 3 3 4" xfId="12365" xr:uid="{00000000-0005-0000-0000-00000E310000}"/>
    <cellStyle name="Normal 22 3 3 4" xfId="12366" xr:uid="{00000000-0005-0000-0000-00000F310000}"/>
    <cellStyle name="Normal 22 3 3 5" xfId="12367" xr:uid="{00000000-0005-0000-0000-000010310000}"/>
    <cellStyle name="Normal 22 3 3 6" xfId="12368" xr:uid="{00000000-0005-0000-0000-000011310000}"/>
    <cellStyle name="Normal 22 3 4" xfId="33423" xr:uid="{64D66026-E36D-472D-86F1-31C76C9D7DAF}"/>
    <cellStyle name="Normal 22 4" xfId="12369" xr:uid="{00000000-0005-0000-0000-000012310000}"/>
    <cellStyle name="Normal 22 4 2" xfId="12370" xr:uid="{00000000-0005-0000-0000-000013310000}"/>
    <cellStyle name="Normal 22 4 2 2" xfId="12371" xr:uid="{00000000-0005-0000-0000-000014310000}"/>
    <cellStyle name="Normal 22 4 2 2 2" xfId="12372" xr:uid="{00000000-0005-0000-0000-000015310000}"/>
    <cellStyle name="Normal 22 4 2 2 2 2" xfId="12373" xr:uid="{00000000-0005-0000-0000-000016310000}"/>
    <cellStyle name="Normal 22 4 2 2 2 3" xfId="12374" xr:uid="{00000000-0005-0000-0000-000017310000}"/>
    <cellStyle name="Normal 22 4 2 2 2 4" xfId="12375" xr:uid="{00000000-0005-0000-0000-000018310000}"/>
    <cellStyle name="Normal 22 4 2 2 3" xfId="12376" xr:uid="{00000000-0005-0000-0000-000019310000}"/>
    <cellStyle name="Normal 22 4 2 2 4" xfId="12377" xr:uid="{00000000-0005-0000-0000-00001A310000}"/>
    <cellStyle name="Normal 22 4 2 2 5" xfId="12378" xr:uid="{00000000-0005-0000-0000-00001B310000}"/>
    <cellStyle name="Normal 22 4 2 3" xfId="12379" xr:uid="{00000000-0005-0000-0000-00001C310000}"/>
    <cellStyle name="Normal 22 4 2 3 2" xfId="12380" xr:uid="{00000000-0005-0000-0000-00001D310000}"/>
    <cellStyle name="Normal 22 4 2 3 3" xfId="12381" xr:uid="{00000000-0005-0000-0000-00001E310000}"/>
    <cellStyle name="Normal 22 4 2 3 4" xfId="12382" xr:uid="{00000000-0005-0000-0000-00001F310000}"/>
    <cellStyle name="Normal 22 4 2 4" xfId="12383" xr:uid="{00000000-0005-0000-0000-000020310000}"/>
    <cellStyle name="Normal 22 4 2 5" xfId="12384" xr:uid="{00000000-0005-0000-0000-000021310000}"/>
    <cellStyle name="Normal 22 4 2 6" xfId="12385" xr:uid="{00000000-0005-0000-0000-000022310000}"/>
    <cellStyle name="Normal 22 4 3" xfId="12386" xr:uid="{00000000-0005-0000-0000-000023310000}"/>
    <cellStyle name="Normal 22 4 4" xfId="12387" xr:uid="{00000000-0005-0000-0000-000024310000}"/>
    <cellStyle name="Normal 22 4 4 2" xfId="12388" xr:uid="{00000000-0005-0000-0000-000025310000}"/>
    <cellStyle name="Normal 22 4 4 2 2" xfId="12389" xr:uid="{00000000-0005-0000-0000-000026310000}"/>
    <cellStyle name="Normal 22 4 4 2 3" xfId="12390" xr:uid="{00000000-0005-0000-0000-000027310000}"/>
    <cellStyle name="Normal 22 4 4 2 4" xfId="12391" xr:uid="{00000000-0005-0000-0000-000028310000}"/>
    <cellStyle name="Normal 22 4 4 3" xfId="12392" xr:uid="{00000000-0005-0000-0000-000029310000}"/>
    <cellStyle name="Normal 22 4 4 4" xfId="12393" xr:uid="{00000000-0005-0000-0000-00002A310000}"/>
    <cellStyle name="Normal 22 4 4 5" xfId="12394" xr:uid="{00000000-0005-0000-0000-00002B310000}"/>
    <cellStyle name="Normal 22 4 5" xfId="12395" xr:uid="{00000000-0005-0000-0000-00002C310000}"/>
    <cellStyle name="Normal 22 4 5 2" xfId="12396" xr:uid="{00000000-0005-0000-0000-00002D310000}"/>
    <cellStyle name="Normal 22 4 5 3" xfId="12397" xr:uid="{00000000-0005-0000-0000-00002E310000}"/>
    <cellStyle name="Normal 22 4 5 4" xfId="12398" xr:uid="{00000000-0005-0000-0000-00002F310000}"/>
    <cellStyle name="Normal 22 4 6" xfId="12399" xr:uid="{00000000-0005-0000-0000-000030310000}"/>
    <cellStyle name="Normal 22 4 7" xfId="12400" xr:uid="{00000000-0005-0000-0000-000031310000}"/>
    <cellStyle name="Normal 22 4 8" xfId="12401" xr:uid="{00000000-0005-0000-0000-000032310000}"/>
    <cellStyle name="Normal 22 4 9" xfId="33424" xr:uid="{95BDD11B-138B-4066-A847-889B41D77662}"/>
    <cellStyle name="Normal 22 5" xfId="12402" xr:uid="{00000000-0005-0000-0000-000033310000}"/>
    <cellStyle name="Normal 22 5 2" xfId="12403" xr:uid="{00000000-0005-0000-0000-000034310000}"/>
    <cellStyle name="Normal 22 5 2 2" xfId="12404" xr:uid="{00000000-0005-0000-0000-000035310000}"/>
    <cellStyle name="Normal 22 5 2 2 2" xfId="12405" xr:uid="{00000000-0005-0000-0000-000036310000}"/>
    <cellStyle name="Normal 22 5 2 2 3" xfId="12406" xr:uid="{00000000-0005-0000-0000-000037310000}"/>
    <cellStyle name="Normal 22 5 2 2 4" xfId="12407" xr:uid="{00000000-0005-0000-0000-000038310000}"/>
    <cellStyle name="Normal 22 5 2 3" xfId="12408" xr:uid="{00000000-0005-0000-0000-000039310000}"/>
    <cellStyle name="Normal 22 5 2 4" xfId="12409" xr:uid="{00000000-0005-0000-0000-00003A310000}"/>
    <cellStyle name="Normal 22 5 2 5" xfId="12410" xr:uid="{00000000-0005-0000-0000-00003B310000}"/>
    <cellStyle name="Normal 22 5 3" xfId="12411" xr:uid="{00000000-0005-0000-0000-00003C310000}"/>
    <cellStyle name="Normal 22 5 4" xfId="12412" xr:uid="{00000000-0005-0000-0000-00003D310000}"/>
    <cellStyle name="Normal 22 5 4 2" xfId="12413" xr:uid="{00000000-0005-0000-0000-00003E310000}"/>
    <cellStyle name="Normal 22 5 4 3" xfId="12414" xr:uid="{00000000-0005-0000-0000-00003F310000}"/>
    <cellStyle name="Normal 22 5 4 4" xfId="12415" xr:uid="{00000000-0005-0000-0000-000040310000}"/>
    <cellStyle name="Normal 22 5 5" xfId="12416" xr:uid="{00000000-0005-0000-0000-000041310000}"/>
    <cellStyle name="Normal 22 5 6" xfId="12417" xr:uid="{00000000-0005-0000-0000-000042310000}"/>
    <cellStyle name="Normal 22 5 7" xfId="12418" xr:uid="{00000000-0005-0000-0000-000043310000}"/>
    <cellStyle name="Normal 22 6" xfId="12419" xr:uid="{00000000-0005-0000-0000-000044310000}"/>
    <cellStyle name="Normal 22 7" xfId="12420" xr:uid="{00000000-0005-0000-0000-000045310000}"/>
    <cellStyle name="Normal 22 8" xfId="12421" xr:uid="{00000000-0005-0000-0000-000046310000}"/>
    <cellStyle name="Normal 22 8 2" xfId="12422" xr:uid="{00000000-0005-0000-0000-000047310000}"/>
    <cellStyle name="Normal 22 8 3" xfId="12423" xr:uid="{00000000-0005-0000-0000-000048310000}"/>
    <cellStyle name="Normal 22 8 4" xfId="12424" xr:uid="{00000000-0005-0000-0000-000049310000}"/>
    <cellStyle name="Normal 22 9" xfId="33421" xr:uid="{4EEF1C57-B681-4872-830D-B22DF5346096}"/>
    <cellStyle name="Normal 22_Cadrage conso" xfId="33425" xr:uid="{7C0EF535-E075-4F0A-9A86-ED92F4E5FF96}"/>
    <cellStyle name="Normal 23" xfId="12425" xr:uid="{00000000-0005-0000-0000-00004A310000}"/>
    <cellStyle name="Normal 23 2" xfId="12426" xr:uid="{00000000-0005-0000-0000-00004B310000}"/>
    <cellStyle name="Normal 23 2 2" xfId="12427" xr:uid="{00000000-0005-0000-0000-00004C310000}"/>
    <cellStyle name="Normal 23 2 3" xfId="33426" xr:uid="{A1219B7C-2611-4CE2-B86D-53652ADE95D1}"/>
    <cellStyle name="Normal 23 3" xfId="12428" xr:uid="{00000000-0005-0000-0000-00004D310000}"/>
    <cellStyle name="Normal 23 3 2" xfId="12429" xr:uid="{00000000-0005-0000-0000-00004E310000}"/>
    <cellStyle name="Normal 23 3 3" xfId="33427" xr:uid="{C7E73437-4A69-4CC2-8E5C-94B78D045F67}"/>
    <cellStyle name="Normal 23 4" xfId="12430" xr:uid="{00000000-0005-0000-0000-00004F310000}"/>
    <cellStyle name="Normal 23 4 2" xfId="12431" xr:uid="{00000000-0005-0000-0000-000050310000}"/>
    <cellStyle name="Normal 23 4 2 2" xfId="12432" xr:uid="{00000000-0005-0000-0000-000051310000}"/>
    <cellStyle name="Normal 23 4 2 2 2" xfId="12433" xr:uid="{00000000-0005-0000-0000-000052310000}"/>
    <cellStyle name="Normal 23 4 2 2 3" xfId="12434" xr:uid="{00000000-0005-0000-0000-000053310000}"/>
    <cellStyle name="Normal 23 4 2 2 4" xfId="12435" xr:uid="{00000000-0005-0000-0000-000054310000}"/>
    <cellStyle name="Normal 23 4 2 3" xfId="12436" xr:uid="{00000000-0005-0000-0000-000055310000}"/>
    <cellStyle name="Normal 23 4 2 4" xfId="12437" xr:uid="{00000000-0005-0000-0000-000056310000}"/>
    <cellStyle name="Normal 23 4 2 5" xfId="12438" xr:uid="{00000000-0005-0000-0000-000057310000}"/>
    <cellStyle name="Normal 23 4 3" xfId="12439" xr:uid="{00000000-0005-0000-0000-000058310000}"/>
    <cellStyle name="Normal 23 4 4" xfId="12440" xr:uid="{00000000-0005-0000-0000-000059310000}"/>
    <cellStyle name="Normal 23 4 4 2" xfId="12441" xr:uid="{00000000-0005-0000-0000-00005A310000}"/>
    <cellStyle name="Normal 23 4 4 3" xfId="12442" xr:uid="{00000000-0005-0000-0000-00005B310000}"/>
    <cellStyle name="Normal 23 4 4 4" xfId="12443" xr:uid="{00000000-0005-0000-0000-00005C310000}"/>
    <cellStyle name="Normal 23 4 5" xfId="12444" xr:uid="{00000000-0005-0000-0000-00005D310000}"/>
    <cellStyle name="Normal 23 4 6" xfId="12445" xr:uid="{00000000-0005-0000-0000-00005E310000}"/>
    <cellStyle name="Normal 23 4 7" xfId="12446" xr:uid="{00000000-0005-0000-0000-00005F310000}"/>
    <cellStyle name="Normal 23 5" xfId="12447" xr:uid="{00000000-0005-0000-0000-000060310000}"/>
    <cellStyle name="Normal 23 6" xfId="12448" xr:uid="{00000000-0005-0000-0000-000061310000}"/>
    <cellStyle name="Normal 23 7" xfId="12449" xr:uid="{00000000-0005-0000-0000-000062310000}"/>
    <cellStyle name="Normal 23 8" xfId="12450" xr:uid="{00000000-0005-0000-0000-000063310000}"/>
    <cellStyle name="Normal 23 8 2" xfId="12451" xr:uid="{00000000-0005-0000-0000-000064310000}"/>
    <cellStyle name="Normal 23 8 3" xfId="12452" xr:uid="{00000000-0005-0000-0000-000065310000}"/>
    <cellStyle name="Normal 23 8 4" xfId="12453" xr:uid="{00000000-0005-0000-0000-000066310000}"/>
    <cellStyle name="Normal 23_Cadrage conso" xfId="33428" xr:uid="{6EC57C40-AC93-4210-9DC4-6F96466A44E4}"/>
    <cellStyle name="Normal 24" xfId="12454" xr:uid="{00000000-0005-0000-0000-000067310000}"/>
    <cellStyle name="Normal 24 2" xfId="12455" xr:uid="{00000000-0005-0000-0000-000068310000}"/>
    <cellStyle name="Normal 24 2 2" xfId="12456" xr:uid="{00000000-0005-0000-0000-000069310000}"/>
    <cellStyle name="Normal 24 2 3" xfId="12457" xr:uid="{00000000-0005-0000-0000-00006A310000}"/>
    <cellStyle name="Normal 24 2 3 2" xfId="12458" xr:uid="{00000000-0005-0000-0000-00006B310000}"/>
    <cellStyle name="Normal 24 2 3 2 2" xfId="12459" xr:uid="{00000000-0005-0000-0000-00006C310000}"/>
    <cellStyle name="Normal 24 2 3 2 2 2" xfId="12460" xr:uid="{00000000-0005-0000-0000-00006D310000}"/>
    <cellStyle name="Normal 24 2 3 2 2 3" xfId="12461" xr:uid="{00000000-0005-0000-0000-00006E310000}"/>
    <cellStyle name="Normal 24 2 3 2 2 4" xfId="12462" xr:uid="{00000000-0005-0000-0000-00006F310000}"/>
    <cellStyle name="Normal 24 2 3 2 3" xfId="12463" xr:uid="{00000000-0005-0000-0000-000070310000}"/>
    <cellStyle name="Normal 24 2 3 2 4" xfId="12464" xr:uid="{00000000-0005-0000-0000-000071310000}"/>
    <cellStyle name="Normal 24 2 3 2 5" xfId="12465" xr:uid="{00000000-0005-0000-0000-000072310000}"/>
    <cellStyle name="Normal 24 2 3 3" xfId="12466" xr:uid="{00000000-0005-0000-0000-000073310000}"/>
    <cellStyle name="Normal 24 2 3 3 2" xfId="12467" xr:uid="{00000000-0005-0000-0000-000074310000}"/>
    <cellStyle name="Normal 24 2 3 3 3" xfId="12468" xr:uid="{00000000-0005-0000-0000-000075310000}"/>
    <cellStyle name="Normal 24 2 3 3 4" xfId="12469" xr:uid="{00000000-0005-0000-0000-000076310000}"/>
    <cellStyle name="Normal 24 2 3 4" xfId="12470" xr:uid="{00000000-0005-0000-0000-000077310000}"/>
    <cellStyle name="Normal 24 2 3 5" xfId="12471" xr:uid="{00000000-0005-0000-0000-000078310000}"/>
    <cellStyle name="Normal 24 2 3 6" xfId="12472" xr:uid="{00000000-0005-0000-0000-000079310000}"/>
    <cellStyle name="Normal 24 2 4" xfId="33430" xr:uid="{AFE324E9-C500-4047-8B33-406D0B3E3F90}"/>
    <cellStyle name="Normal 24 3" xfId="12473" xr:uid="{00000000-0005-0000-0000-00007A310000}"/>
    <cellStyle name="Normal 24 3 2" xfId="12474" xr:uid="{00000000-0005-0000-0000-00007B310000}"/>
    <cellStyle name="Normal 24 3 2 2" xfId="12475" xr:uid="{00000000-0005-0000-0000-00007C310000}"/>
    <cellStyle name="Normal 24 3 2 2 2" xfId="12476" xr:uid="{00000000-0005-0000-0000-00007D310000}"/>
    <cellStyle name="Normal 24 3 2 2 2 2" xfId="12477" xr:uid="{00000000-0005-0000-0000-00007E310000}"/>
    <cellStyle name="Normal 24 3 2 2 2 3" xfId="12478" xr:uid="{00000000-0005-0000-0000-00007F310000}"/>
    <cellStyle name="Normal 24 3 2 2 2 4" xfId="12479" xr:uid="{00000000-0005-0000-0000-000080310000}"/>
    <cellStyle name="Normal 24 3 2 2 3" xfId="12480" xr:uid="{00000000-0005-0000-0000-000081310000}"/>
    <cellStyle name="Normal 24 3 2 2 4" xfId="12481" xr:uid="{00000000-0005-0000-0000-000082310000}"/>
    <cellStyle name="Normal 24 3 2 2 5" xfId="12482" xr:uid="{00000000-0005-0000-0000-000083310000}"/>
    <cellStyle name="Normal 24 3 2 3" xfId="12483" xr:uid="{00000000-0005-0000-0000-000084310000}"/>
    <cellStyle name="Normal 24 3 2 4" xfId="12484" xr:uid="{00000000-0005-0000-0000-000085310000}"/>
    <cellStyle name="Normal 24 3 2 4 2" xfId="12485" xr:uid="{00000000-0005-0000-0000-000086310000}"/>
    <cellStyle name="Normal 24 3 2 4 3" xfId="12486" xr:uid="{00000000-0005-0000-0000-000087310000}"/>
    <cellStyle name="Normal 24 3 2 4 4" xfId="12487" xr:uid="{00000000-0005-0000-0000-000088310000}"/>
    <cellStyle name="Normal 24 3 2 5" xfId="12488" xr:uid="{00000000-0005-0000-0000-000089310000}"/>
    <cellStyle name="Normal 24 3 2 6" xfId="12489" xr:uid="{00000000-0005-0000-0000-00008A310000}"/>
    <cellStyle name="Normal 24 3 2 7" xfId="12490" xr:uid="{00000000-0005-0000-0000-00008B310000}"/>
    <cellStyle name="Normal 24 3 3" xfId="33431" xr:uid="{D3FB3CBA-99C9-4BAC-B56F-426C52C89FB7}"/>
    <cellStyle name="Normal 24 4" xfId="12491" xr:uid="{00000000-0005-0000-0000-00008C310000}"/>
    <cellStyle name="Normal 24 5" xfId="12492" xr:uid="{00000000-0005-0000-0000-00008D310000}"/>
    <cellStyle name="Normal 24 5 2" xfId="12493" xr:uid="{00000000-0005-0000-0000-00008E310000}"/>
    <cellStyle name="Normal 24 5 2 2" xfId="12494" xr:uid="{00000000-0005-0000-0000-00008F310000}"/>
    <cellStyle name="Normal 24 5 2 2 2" xfId="12495" xr:uid="{00000000-0005-0000-0000-000090310000}"/>
    <cellStyle name="Normal 24 5 2 2 3" xfId="12496" xr:uid="{00000000-0005-0000-0000-000091310000}"/>
    <cellStyle name="Normal 24 5 2 2 4" xfId="12497" xr:uid="{00000000-0005-0000-0000-000092310000}"/>
    <cellStyle name="Normal 24 5 2 3" xfId="12498" xr:uid="{00000000-0005-0000-0000-000093310000}"/>
    <cellStyle name="Normal 24 5 2 4" xfId="12499" xr:uid="{00000000-0005-0000-0000-000094310000}"/>
    <cellStyle name="Normal 24 5 2 5" xfId="12500" xr:uid="{00000000-0005-0000-0000-000095310000}"/>
    <cellStyle name="Normal 24 5 3" xfId="12501" xr:uid="{00000000-0005-0000-0000-000096310000}"/>
    <cellStyle name="Normal 24 5 4" xfId="12502" xr:uid="{00000000-0005-0000-0000-000097310000}"/>
    <cellStyle name="Normal 24 5 4 2" xfId="12503" xr:uid="{00000000-0005-0000-0000-000098310000}"/>
    <cellStyle name="Normal 24 5 4 3" xfId="12504" xr:uid="{00000000-0005-0000-0000-000099310000}"/>
    <cellStyle name="Normal 24 5 4 4" xfId="12505" xr:uid="{00000000-0005-0000-0000-00009A310000}"/>
    <cellStyle name="Normal 24 5 5" xfId="12506" xr:uid="{00000000-0005-0000-0000-00009B310000}"/>
    <cellStyle name="Normal 24 5 6" xfId="12507" xr:uid="{00000000-0005-0000-0000-00009C310000}"/>
    <cellStyle name="Normal 24 5 7" xfId="12508" xr:uid="{00000000-0005-0000-0000-00009D310000}"/>
    <cellStyle name="Normal 24 6" xfId="12509" xr:uid="{00000000-0005-0000-0000-00009E310000}"/>
    <cellStyle name="Normal 24 7" xfId="12510" xr:uid="{00000000-0005-0000-0000-00009F310000}"/>
    <cellStyle name="Normal 24 8" xfId="12511" xr:uid="{00000000-0005-0000-0000-0000A0310000}"/>
    <cellStyle name="Normal 24 8 2" xfId="12512" xr:uid="{00000000-0005-0000-0000-0000A1310000}"/>
    <cellStyle name="Normal 24 8 3" xfId="12513" xr:uid="{00000000-0005-0000-0000-0000A2310000}"/>
    <cellStyle name="Normal 24 8 4" xfId="12514" xr:uid="{00000000-0005-0000-0000-0000A3310000}"/>
    <cellStyle name="Normal 24 9" xfId="33429" xr:uid="{9872E092-813A-46CA-B9F4-F3112E3903DE}"/>
    <cellStyle name="Normal 25" xfId="12515" xr:uid="{00000000-0005-0000-0000-0000A4310000}"/>
    <cellStyle name="Normal 25 2" xfId="12516" xr:uid="{00000000-0005-0000-0000-0000A5310000}"/>
    <cellStyle name="Normal 25 2 2" xfId="12517" xr:uid="{00000000-0005-0000-0000-0000A6310000}"/>
    <cellStyle name="Normal 25 2 2 2" xfId="12518" xr:uid="{00000000-0005-0000-0000-0000A7310000}"/>
    <cellStyle name="Normal 25 2 3" xfId="33433" xr:uid="{69A5767C-1F7C-4D92-BD9B-04B94510A96A}"/>
    <cellStyle name="Normal 25 3" xfId="12519" xr:uid="{00000000-0005-0000-0000-0000A8310000}"/>
    <cellStyle name="Normal 25 3 2" xfId="12520" xr:uid="{00000000-0005-0000-0000-0000A9310000}"/>
    <cellStyle name="Normal 25 3 3" xfId="33434" xr:uid="{9242FE22-A042-4299-8566-34056E7E5855}"/>
    <cellStyle name="Normal 25 4" xfId="12521" xr:uid="{00000000-0005-0000-0000-0000AA310000}"/>
    <cellStyle name="Normal 25 5" xfId="12522" xr:uid="{00000000-0005-0000-0000-0000AB310000}"/>
    <cellStyle name="Normal 25 5 2" xfId="12523" xr:uid="{00000000-0005-0000-0000-0000AC310000}"/>
    <cellStyle name="Normal 25 5 2 2" xfId="12524" xr:uid="{00000000-0005-0000-0000-0000AD310000}"/>
    <cellStyle name="Normal 25 5 2 2 2" xfId="12525" xr:uid="{00000000-0005-0000-0000-0000AE310000}"/>
    <cellStyle name="Normal 25 5 2 2 3" xfId="12526" xr:uid="{00000000-0005-0000-0000-0000AF310000}"/>
    <cellStyle name="Normal 25 5 2 2 4" xfId="12527" xr:uid="{00000000-0005-0000-0000-0000B0310000}"/>
    <cellStyle name="Normal 25 5 2 3" xfId="12528" xr:uid="{00000000-0005-0000-0000-0000B1310000}"/>
    <cellStyle name="Normal 25 5 2 4" xfId="12529" xr:uid="{00000000-0005-0000-0000-0000B2310000}"/>
    <cellStyle name="Normal 25 5 2 5" xfId="12530" xr:uid="{00000000-0005-0000-0000-0000B3310000}"/>
    <cellStyle name="Normal 25 5 3" xfId="12531" xr:uid="{00000000-0005-0000-0000-0000B4310000}"/>
    <cellStyle name="Normal 25 5 3 2" xfId="12532" xr:uid="{00000000-0005-0000-0000-0000B5310000}"/>
    <cellStyle name="Normal 25 5 3 3" xfId="12533" xr:uid="{00000000-0005-0000-0000-0000B6310000}"/>
    <cellStyle name="Normal 25 5 3 4" xfId="12534" xr:uid="{00000000-0005-0000-0000-0000B7310000}"/>
    <cellStyle name="Normal 25 5 4" xfId="12535" xr:uid="{00000000-0005-0000-0000-0000B8310000}"/>
    <cellStyle name="Normal 25 5 5" xfId="12536" xr:uid="{00000000-0005-0000-0000-0000B9310000}"/>
    <cellStyle name="Normal 25 5 6" xfId="12537" xr:uid="{00000000-0005-0000-0000-0000BA310000}"/>
    <cellStyle name="Normal 25 6" xfId="12538" xr:uid="{00000000-0005-0000-0000-0000BB310000}"/>
    <cellStyle name="Normal 25 6 2" xfId="12539" xr:uid="{00000000-0005-0000-0000-0000BC310000}"/>
    <cellStyle name="Normal 25 6 3" xfId="12540" xr:uid="{00000000-0005-0000-0000-0000BD310000}"/>
    <cellStyle name="Normal 25 6 4" xfId="12541" xr:uid="{00000000-0005-0000-0000-0000BE310000}"/>
    <cellStyle name="Normal 25 7" xfId="33432" xr:uid="{0D202154-4571-4100-8DE3-B994CA3A103B}"/>
    <cellStyle name="Normal 26" xfId="12542" xr:uid="{00000000-0005-0000-0000-0000BF310000}"/>
    <cellStyle name="Normal 26 2" xfId="12543" xr:uid="{00000000-0005-0000-0000-0000C0310000}"/>
    <cellStyle name="Normal 26 2 2" xfId="12544" xr:uid="{00000000-0005-0000-0000-0000C1310000}"/>
    <cellStyle name="Normal 26 2 2 2" xfId="12545" xr:uid="{00000000-0005-0000-0000-0000C2310000}"/>
    <cellStyle name="Normal 26 2 3" xfId="33436" xr:uid="{94F23BFA-F4A6-4236-8410-3667F6D28EC4}"/>
    <cellStyle name="Normal 26 3" xfId="12546" xr:uid="{00000000-0005-0000-0000-0000C3310000}"/>
    <cellStyle name="Normal 26 3 2" xfId="12547" xr:uid="{00000000-0005-0000-0000-0000C4310000}"/>
    <cellStyle name="Normal 26 3 3" xfId="12548" xr:uid="{00000000-0005-0000-0000-0000C5310000}"/>
    <cellStyle name="Normal 26 3 4" xfId="12549" xr:uid="{00000000-0005-0000-0000-0000C6310000}"/>
    <cellStyle name="Normal 26 3 4 2" xfId="12550" xr:uid="{00000000-0005-0000-0000-0000C7310000}"/>
    <cellStyle name="Normal 26 3 4 3" xfId="12551" xr:uid="{00000000-0005-0000-0000-0000C8310000}"/>
    <cellStyle name="Normal 26 3 4 4" xfId="12552" xr:uid="{00000000-0005-0000-0000-0000C9310000}"/>
    <cellStyle name="Normal 26 3 5" xfId="33437" xr:uid="{546CD6CC-08BC-4BA0-96A2-DF9EBFCF8101}"/>
    <cellStyle name="Normal 26 4" xfId="12553" xr:uid="{00000000-0005-0000-0000-0000CA310000}"/>
    <cellStyle name="Normal 26 4 2" xfId="12554" xr:uid="{00000000-0005-0000-0000-0000CB310000}"/>
    <cellStyle name="Normal 26 4 3" xfId="12555" xr:uid="{00000000-0005-0000-0000-0000CC310000}"/>
    <cellStyle name="Normal 26 4 3 2" xfId="12556" xr:uid="{00000000-0005-0000-0000-0000CD310000}"/>
    <cellStyle name="Normal 26 4 3 3" xfId="12557" xr:uid="{00000000-0005-0000-0000-0000CE310000}"/>
    <cellStyle name="Normal 26 4 3 4" xfId="12558" xr:uid="{00000000-0005-0000-0000-0000CF310000}"/>
    <cellStyle name="Normal 26 4 4" xfId="33438" xr:uid="{FF3D4085-401D-4693-BF15-C4EFD603F372}"/>
    <cellStyle name="Normal 26 5" xfId="12559" xr:uid="{00000000-0005-0000-0000-0000D0310000}"/>
    <cellStyle name="Normal 26 5 2" xfId="12560" xr:uid="{00000000-0005-0000-0000-0000D1310000}"/>
    <cellStyle name="Normal 26 5 2 2" xfId="12561" xr:uid="{00000000-0005-0000-0000-0000D2310000}"/>
    <cellStyle name="Normal 26 5 2 2 2" xfId="12562" xr:uid="{00000000-0005-0000-0000-0000D3310000}"/>
    <cellStyle name="Normal 26 5 2 2 3" xfId="12563" xr:uid="{00000000-0005-0000-0000-0000D4310000}"/>
    <cellStyle name="Normal 26 5 2 2 4" xfId="12564" xr:uid="{00000000-0005-0000-0000-0000D5310000}"/>
    <cellStyle name="Normal 26 5 2 3" xfId="12565" xr:uid="{00000000-0005-0000-0000-0000D6310000}"/>
    <cellStyle name="Normal 26 5 2 4" xfId="12566" xr:uid="{00000000-0005-0000-0000-0000D7310000}"/>
    <cellStyle name="Normal 26 5 2 5" xfId="12567" xr:uid="{00000000-0005-0000-0000-0000D8310000}"/>
    <cellStyle name="Normal 26 5 3" xfId="12568" xr:uid="{00000000-0005-0000-0000-0000D9310000}"/>
    <cellStyle name="Normal 26 5 3 2" xfId="12569" xr:uid="{00000000-0005-0000-0000-0000DA310000}"/>
    <cellStyle name="Normal 26 5 3 3" xfId="12570" xr:uid="{00000000-0005-0000-0000-0000DB310000}"/>
    <cellStyle name="Normal 26 5 3 4" xfId="12571" xr:uid="{00000000-0005-0000-0000-0000DC310000}"/>
    <cellStyle name="Normal 26 5 4" xfId="12572" xr:uid="{00000000-0005-0000-0000-0000DD310000}"/>
    <cellStyle name="Normal 26 5 5" xfId="12573" xr:uid="{00000000-0005-0000-0000-0000DE310000}"/>
    <cellStyle name="Normal 26 5 6" xfId="12574" xr:uid="{00000000-0005-0000-0000-0000DF310000}"/>
    <cellStyle name="Normal 26 6" xfId="12575" xr:uid="{00000000-0005-0000-0000-0000E0310000}"/>
    <cellStyle name="Normal 26 6 2" xfId="12576" xr:uid="{00000000-0005-0000-0000-0000E1310000}"/>
    <cellStyle name="Normal 26 6 3" xfId="12577" xr:uid="{00000000-0005-0000-0000-0000E2310000}"/>
    <cellStyle name="Normal 26 6 4" xfId="12578" xr:uid="{00000000-0005-0000-0000-0000E3310000}"/>
    <cellStyle name="Normal 26 7" xfId="33435" xr:uid="{384B5EBB-D3F0-412B-9D84-43F9EA2E80FE}"/>
    <cellStyle name="Normal 27" xfId="12579" xr:uid="{00000000-0005-0000-0000-0000E4310000}"/>
    <cellStyle name="Normal 27 2" xfId="12580" xr:uid="{00000000-0005-0000-0000-0000E5310000}"/>
    <cellStyle name="Normal 27 2 2" xfId="12581" xr:uid="{00000000-0005-0000-0000-0000E6310000}"/>
    <cellStyle name="Normal 27 2 3" xfId="33440" xr:uid="{04EE0229-8090-44B4-8F27-EF31B852FC31}"/>
    <cellStyle name="Normal 27 3" xfId="12582" xr:uid="{00000000-0005-0000-0000-0000E7310000}"/>
    <cellStyle name="Normal 27 3 2" xfId="12583" xr:uid="{00000000-0005-0000-0000-0000E8310000}"/>
    <cellStyle name="Normal 27 3 3" xfId="33441" xr:uid="{E0526971-2B05-4186-A825-E56D0E25CD05}"/>
    <cellStyle name="Normal 27 4" xfId="12584" xr:uid="{00000000-0005-0000-0000-0000E9310000}"/>
    <cellStyle name="Normal 27 5" xfId="12585" xr:uid="{00000000-0005-0000-0000-0000EA310000}"/>
    <cellStyle name="Normal 27 5 2" xfId="12586" xr:uid="{00000000-0005-0000-0000-0000EB310000}"/>
    <cellStyle name="Normal 27 5 2 2" xfId="12587" xr:uid="{00000000-0005-0000-0000-0000EC310000}"/>
    <cellStyle name="Normal 27 5 2 2 2" xfId="12588" xr:uid="{00000000-0005-0000-0000-0000ED310000}"/>
    <cellStyle name="Normal 27 5 2 2 3" xfId="12589" xr:uid="{00000000-0005-0000-0000-0000EE310000}"/>
    <cellStyle name="Normal 27 5 2 2 4" xfId="12590" xr:uid="{00000000-0005-0000-0000-0000EF310000}"/>
    <cellStyle name="Normal 27 5 2 3" xfId="12591" xr:uid="{00000000-0005-0000-0000-0000F0310000}"/>
    <cellStyle name="Normal 27 5 2 4" xfId="12592" xr:uid="{00000000-0005-0000-0000-0000F1310000}"/>
    <cellStyle name="Normal 27 5 2 5" xfId="12593" xr:uid="{00000000-0005-0000-0000-0000F2310000}"/>
    <cellStyle name="Normal 27 5 3" xfId="12594" xr:uid="{00000000-0005-0000-0000-0000F3310000}"/>
    <cellStyle name="Normal 27 5 3 2" xfId="12595" xr:uid="{00000000-0005-0000-0000-0000F4310000}"/>
    <cellStyle name="Normal 27 5 3 3" xfId="12596" xr:uid="{00000000-0005-0000-0000-0000F5310000}"/>
    <cellStyle name="Normal 27 5 3 4" xfId="12597" xr:uid="{00000000-0005-0000-0000-0000F6310000}"/>
    <cellStyle name="Normal 27 5 4" xfId="12598" xr:uid="{00000000-0005-0000-0000-0000F7310000}"/>
    <cellStyle name="Normal 27 5 5" xfId="12599" xr:uid="{00000000-0005-0000-0000-0000F8310000}"/>
    <cellStyle name="Normal 27 5 6" xfId="12600" xr:uid="{00000000-0005-0000-0000-0000F9310000}"/>
    <cellStyle name="Normal 27 6" xfId="33439" xr:uid="{D8BF31A1-0D11-45AF-B06A-B070279D6F93}"/>
    <cellStyle name="Normal 28" xfId="12601" xr:uid="{00000000-0005-0000-0000-0000FA310000}"/>
    <cellStyle name="Normal 28 2" xfId="12602" xr:uid="{00000000-0005-0000-0000-0000FB310000}"/>
    <cellStyle name="Normal 28 2 2" xfId="12603" xr:uid="{00000000-0005-0000-0000-0000FC310000}"/>
    <cellStyle name="Normal 28 2 3" xfId="33443" xr:uid="{FD98A946-7755-4BDD-95D4-DB11B8046BE0}"/>
    <cellStyle name="Normal 28 3" xfId="12604" xr:uid="{00000000-0005-0000-0000-0000FD310000}"/>
    <cellStyle name="Normal 28 3 2" xfId="12605" xr:uid="{00000000-0005-0000-0000-0000FE310000}"/>
    <cellStyle name="Normal 28 4" xfId="12606" xr:uid="{00000000-0005-0000-0000-0000FF310000}"/>
    <cellStyle name="Normal 28 5" xfId="12607" xr:uid="{00000000-0005-0000-0000-000000320000}"/>
    <cellStyle name="Normal 28 5 2" xfId="12608" xr:uid="{00000000-0005-0000-0000-000001320000}"/>
    <cellStyle name="Normal 28 5 2 2" xfId="12609" xr:uid="{00000000-0005-0000-0000-000002320000}"/>
    <cellStyle name="Normal 28 5 2 2 2" xfId="12610" xr:uid="{00000000-0005-0000-0000-000003320000}"/>
    <cellStyle name="Normal 28 5 2 2 3" xfId="12611" xr:uid="{00000000-0005-0000-0000-000004320000}"/>
    <cellStyle name="Normal 28 5 2 2 4" xfId="12612" xr:uid="{00000000-0005-0000-0000-000005320000}"/>
    <cellStyle name="Normal 28 5 2 3" xfId="12613" xr:uid="{00000000-0005-0000-0000-000006320000}"/>
    <cellStyle name="Normal 28 5 2 4" xfId="12614" xr:uid="{00000000-0005-0000-0000-000007320000}"/>
    <cellStyle name="Normal 28 5 2 5" xfId="12615" xr:uid="{00000000-0005-0000-0000-000008320000}"/>
    <cellStyle name="Normal 28 5 3" xfId="12616" xr:uid="{00000000-0005-0000-0000-000009320000}"/>
    <cellStyle name="Normal 28 5 3 2" xfId="12617" xr:uid="{00000000-0005-0000-0000-00000A320000}"/>
    <cellStyle name="Normal 28 5 3 3" xfId="12618" xr:uid="{00000000-0005-0000-0000-00000B320000}"/>
    <cellStyle name="Normal 28 5 3 4" xfId="12619" xr:uid="{00000000-0005-0000-0000-00000C320000}"/>
    <cellStyle name="Normal 28 5 4" xfId="12620" xr:uid="{00000000-0005-0000-0000-00000D320000}"/>
    <cellStyle name="Normal 28 5 5" xfId="12621" xr:uid="{00000000-0005-0000-0000-00000E320000}"/>
    <cellStyle name="Normal 28 5 6" xfId="12622" xr:uid="{00000000-0005-0000-0000-00000F320000}"/>
    <cellStyle name="Normal 28 6" xfId="33442" xr:uid="{44EB6876-CA6E-42DB-B90C-D95EE10B5B89}"/>
    <cellStyle name="Normal 29" xfId="12623" xr:uid="{00000000-0005-0000-0000-000010320000}"/>
    <cellStyle name="Normal 29 10" xfId="12624" xr:uid="{00000000-0005-0000-0000-000011320000}"/>
    <cellStyle name="Normal 29 10 2" xfId="12625" xr:uid="{00000000-0005-0000-0000-000012320000}"/>
    <cellStyle name="Normal 29 11" xfId="12626" xr:uid="{00000000-0005-0000-0000-000013320000}"/>
    <cellStyle name="Normal 29 11 2" xfId="12627" xr:uid="{00000000-0005-0000-0000-000014320000}"/>
    <cellStyle name="Normal 29 12" xfId="12628" xr:uid="{00000000-0005-0000-0000-000015320000}"/>
    <cellStyle name="Normal 29 12 2" xfId="12629" xr:uid="{00000000-0005-0000-0000-000016320000}"/>
    <cellStyle name="Normal 29 13" xfId="12630" xr:uid="{00000000-0005-0000-0000-000017320000}"/>
    <cellStyle name="Normal 29 13 2" xfId="12631" xr:uid="{00000000-0005-0000-0000-000018320000}"/>
    <cellStyle name="Normal 29 13 2 2" xfId="12632" xr:uid="{00000000-0005-0000-0000-000019320000}"/>
    <cellStyle name="Normal 29 13 2 3" xfId="12633" xr:uid="{00000000-0005-0000-0000-00001A320000}"/>
    <cellStyle name="Normal 29 13 2 4" xfId="12634" xr:uid="{00000000-0005-0000-0000-00001B320000}"/>
    <cellStyle name="Normal 29 13 3" xfId="12635" xr:uid="{00000000-0005-0000-0000-00001C320000}"/>
    <cellStyle name="Normal 29 13 4" xfId="12636" xr:uid="{00000000-0005-0000-0000-00001D320000}"/>
    <cellStyle name="Normal 29 13 5" xfId="12637" xr:uid="{00000000-0005-0000-0000-00001E320000}"/>
    <cellStyle name="Normal 29 14" xfId="12638" xr:uid="{00000000-0005-0000-0000-00001F320000}"/>
    <cellStyle name="Normal 29 14 2" xfId="12639" xr:uid="{00000000-0005-0000-0000-000020320000}"/>
    <cellStyle name="Normal 29 14 3" xfId="12640" xr:uid="{00000000-0005-0000-0000-000021320000}"/>
    <cellStyle name="Normal 29 14 4" xfId="12641" xr:uid="{00000000-0005-0000-0000-000022320000}"/>
    <cellStyle name="Normal 29 15" xfId="12642" xr:uid="{00000000-0005-0000-0000-000023320000}"/>
    <cellStyle name="Normal 29 16" xfId="12643" xr:uid="{00000000-0005-0000-0000-000024320000}"/>
    <cellStyle name="Normal 29 17" xfId="12644" xr:uid="{00000000-0005-0000-0000-000025320000}"/>
    <cellStyle name="Normal 29 18" xfId="33444" xr:uid="{DE89C612-AF14-42A9-A4FD-44560689EA56}"/>
    <cellStyle name="Normal 29 2" xfId="12645" xr:uid="{00000000-0005-0000-0000-000026320000}"/>
    <cellStyle name="Normal 29 2 2" xfId="12646" xr:uid="{00000000-0005-0000-0000-000027320000}"/>
    <cellStyle name="Normal 29 2 3" xfId="33445" xr:uid="{588799A9-1814-4302-B571-CDA4E5293B06}"/>
    <cellStyle name="Normal 29 3" xfId="12647" xr:uid="{00000000-0005-0000-0000-000028320000}"/>
    <cellStyle name="Normal 29 3 2" xfId="12648" xr:uid="{00000000-0005-0000-0000-000029320000}"/>
    <cellStyle name="Normal 29 4" xfId="12649" xr:uid="{00000000-0005-0000-0000-00002A320000}"/>
    <cellStyle name="Normal 29 4 2" xfId="12650" xr:uid="{00000000-0005-0000-0000-00002B320000}"/>
    <cellStyle name="Normal 29 5" xfId="12651" xr:uid="{00000000-0005-0000-0000-00002C320000}"/>
    <cellStyle name="Normal 29 5 2" xfId="12652" xr:uid="{00000000-0005-0000-0000-00002D320000}"/>
    <cellStyle name="Normal 29 6" xfId="12653" xr:uid="{00000000-0005-0000-0000-00002E320000}"/>
    <cellStyle name="Normal 29 6 2" xfId="12654" xr:uid="{00000000-0005-0000-0000-00002F320000}"/>
    <cellStyle name="Normal 29 7" xfId="12655" xr:uid="{00000000-0005-0000-0000-000030320000}"/>
    <cellStyle name="Normal 29 7 2" xfId="12656" xr:uid="{00000000-0005-0000-0000-000031320000}"/>
    <cellStyle name="Normal 29 8" xfId="12657" xr:uid="{00000000-0005-0000-0000-000032320000}"/>
    <cellStyle name="Normal 29 8 2" xfId="12658" xr:uid="{00000000-0005-0000-0000-000033320000}"/>
    <cellStyle name="Normal 29 9" xfId="12659" xr:uid="{00000000-0005-0000-0000-000034320000}"/>
    <cellStyle name="Normal 29 9 2" xfId="12660" xr:uid="{00000000-0005-0000-0000-000035320000}"/>
    <cellStyle name="Normal 3" xfId="11" xr:uid="{00000000-0005-0000-0000-000036320000}"/>
    <cellStyle name="Normal 3 10" xfId="12661" xr:uid="{00000000-0005-0000-0000-000037320000}"/>
    <cellStyle name="Normal 3 10 2" xfId="12662" xr:uid="{00000000-0005-0000-0000-000038320000}"/>
    <cellStyle name="Normal 3 10 2 2" xfId="12663" xr:uid="{00000000-0005-0000-0000-000039320000}"/>
    <cellStyle name="Normal 3 10 2 3" xfId="12664" xr:uid="{00000000-0005-0000-0000-00003A320000}"/>
    <cellStyle name="Normal 3 10 2 3 2" xfId="12665" xr:uid="{00000000-0005-0000-0000-00003B320000}"/>
    <cellStyle name="Normal 3 10 2 3 2 2" xfId="12666" xr:uid="{00000000-0005-0000-0000-00003C320000}"/>
    <cellStyle name="Normal 3 10 2 3 2 3" xfId="12667" xr:uid="{00000000-0005-0000-0000-00003D320000}"/>
    <cellStyle name="Normal 3 10 2 3 2 4" xfId="12668" xr:uid="{00000000-0005-0000-0000-00003E320000}"/>
    <cellStyle name="Normal 3 10 2 3 3" xfId="12669" xr:uid="{00000000-0005-0000-0000-00003F320000}"/>
    <cellStyle name="Normal 3 10 2 3 4" xfId="12670" xr:uid="{00000000-0005-0000-0000-000040320000}"/>
    <cellStyle name="Normal 3 10 2 3 5" xfId="12671" xr:uid="{00000000-0005-0000-0000-000041320000}"/>
    <cellStyle name="Normal 3 10 2 4" xfId="12672" xr:uid="{00000000-0005-0000-0000-000042320000}"/>
    <cellStyle name="Normal 3 10 2 4 2" xfId="12673" xr:uid="{00000000-0005-0000-0000-000043320000}"/>
    <cellStyle name="Normal 3 10 2 4 3" xfId="12674" xr:uid="{00000000-0005-0000-0000-000044320000}"/>
    <cellStyle name="Normal 3 10 2 4 4" xfId="12675" xr:uid="{00000000-0005-0000-0000-000045320000}"/>
    <cellStyle name="Normal 3 10 2 5" xfId="12676" xr:uid="{00000000-0005-0000-0000-000046320000}"/>
    <cellStyle name="Normal 3 10 2 6" xfId="12677" xr:uid="{00000000-0005-0000-0000-000047320000}"/>
    <cellStyle name="Normal 3 10 2 7" xfId="12678" xr:uid="{00000000-0005-0000-0000-000048320000}"/>
    <cellStyle name="Normal 3 10 3" xfId="12679" xr:uid="{00000000-0005-0000-0000-000049320000}"/>
    <cellStyle name="Normal 3 10 3 2" xfId="12680" xr:uid="{00000000-0005-0000-0000-00004A320000}"/>
    <cellStyle name="Normal 3 10 3 2 2" xfId="12681" xr:uid="{00000000-0005-0000-0000-00004B320000}"/>
    <cellStyle name="Normal 3 10 3 2 2 2" xfId="12682" xr:uid="{00000000-0005-0000-0000-00004C320000}"/>
    <cellStyle name="Normal 3 10 3 2 2 3" xfId="12683" xr:uid="{00000000-0005-0000-0000-00004D320000}"/>
    <cellStyle name="Normal 3 10 3 2 2 4" xfId="12684" xr:uid="{00000000-0005-0000-0000-00004E320000}"/>
    <cellStyle name="Normal 3 10 3 2 3" xfId="12685" xr:uid="{00000000-0005-0000-0000-00004F320000}"/>
    <cellStyle name="Normal 3 10 3 2 4" xfId="12686" xr:uid="{00000000-0005-0000-0000-000050320000}"/>
    <cellStyle name="Normal 3 10 3 2 5" xfId="12687" xr:uid="{00000000-0005-0000-0000-000051320000}"/>
    <cellStyle name="Normal 3 10 3 3" xfId="12688" xr:uid="{00000000-0005-0000-0000-000052320000}"/>
    <cellStyle name="Normal 3 10 3 3 2" xfId="12689" xr:uid="{00000000-0005-0000-0000-000053320000}"/>
    <cellStyle name="Normal 3 10 3 3 3" xfId="12690" xr:uid="{00000000-0005-0000-0000-000054320000}"/>
    <cellStyle name="Normal 3 10 3 3 4" xfId="12691" xr:uid="{00000000-0005-0000-0000-000055320000}"/>
    <cellStyle name="Normal 3 10 3 4" xfId="12692" xr:uid="{00000000-0005-0000-0000-000056320000}"/>
    <cellStyle name="Normal 3 10 3 5" xfId="12693" xr:uid="{00000000-0005-0000-0000-000057320000}"/>
    <cellStyle name="Normal 3 10 3 6" xfId="12694" xr:uid="{00000000-0005-0000-0000-000058320000}"/>
    <cellStyle name="Normal 3 10 4" xfId="12695" xr:uid="{00000000-0005-0000-0000-000059320000}"/>
    <cellStyle name="Normal 3 10 5" xfId="12696" xr:uid="{00000000-0005-0000-0000-00005A320000}"/>
    <cellStyle name="Normal 3 10 5 2" xfId="12697" xr:uid="{00000000-0005-0000-0000-00005B320000}"/>
    <cellStyle name="Normal 3 10 5 2 2" xfId="12698" xr:uid="{00000000-0005-0000-0000-00005C320000}"/>
    <cellStyle name="Normal 3 10 5 2 3" xfId="12699" xr:uid="{00000000-0005-0000-0000-00005D320000}"/>
    <cellStyle name="Normal 3 10 5 2 4" xfId="12700" xr:uid="{00000000-0005-0000-0000-00005E320000}"/>
    <cellStyle name="Normal 3 10 5 3" xfId="12701" xr:uid="{00000000-0005-0000-0000-00005F320000}"/>
    <cellStyle name="Normal 3 10 5 4" xfId="12702" xr:uid="{00000000-0005-0000-0000-000060320000}"/>
    <cellStyle name="Normal 3 10 5 5" xfId="12703" xr:uid="{00000000-0005-0000-0000-000061320000}"/>
    <cellStyle name="Normal 3 10 6" xfId="12704" xr:uid="{00000000-0005-0000-0000-000062320000}"/>
    <cellStyle name="Normal 3 10 7" xfId="12705" xr:uid="{00000000-0005-0000-0000-000063320000}"/>
    <cellStyle name="Normal 3 10 8" xfId="12706" xr:uid="{00000000-0005-0000-0000-000064320000}"/>
    <cellStyle name="Normal 3 11" xfId="12707" xr:uid="{00000000-0005-0000-0000-000065320000}"/>
    <cellStyle name="Normal 3 11 2" xfId="12708" xr:uid="{00000000-0005-0000-0000-000066320000}"/>
    <cellStyle name="Normal 3 11 2 2" xfId="12709" xr:uid="{00000000-0005-0000-0000-000067320000}"/>
    <cellStyle name="Normal 3 11 2 2 2" xfId="12710" xr:uid="{00000000-0005-0000-0000-000068320000}"/>
    <cellStyle name="Normal 3 11 2 2 2 2" xfId="12711" xr:uid="{00000000-0005-0000-0000-000069320000}"/>
    <cellStyle name="Normal 3 11 2 2 2 3" xfId="12712" xr:uid="{00000000-0005-0000-0000-00006A320000}"/>
    <cellStyle name="Normal 3 11 2 2 2 4" xfId="12713" xr:uid="{00000000-0005-0000-0000-00006B320000}"/>
    <cellStyle name="Normal 3 11 2 2 3" xfId="12714" xr:uid="{00000000-0005-0000-0000-00006C320000}"/>
    <cellStyle name="Normal 3 11 2 2 4" xfId="12715" xr:uid="{00000000-0005-0000-0000-00006D320000}"/>
    <cellStyle name="Normal 3 11 2 2 5" xfId="12716" xr:uid="{00000000-0005-0000-0000-00006E320000}"/>
    <cellStyle name="Normal 3 11 2 3" xfId="12717" xr:uid="{00000000-0005-0000-0000-00006F320000}"/>
    <cellStyle name="Normal 3 11 2 3 2" xfId="12718" xr:uid="{00000000-0005-0000-0000-000070320000}"/>
    <cellStyle name="Normal 3 11 2 3 3" xfId="12719" xr:uid="{00000000-0005-0000-0000-000071320000}"/>
    <cellStyle name="Normal 3 11 2 3 4" xfId="12720" xr:uid="{00000000-0005-0000-0000-000072320000}"/>
    <cellStyle name="Normal 3 11 2 4" xfId="12721" xr:uid="{00000000-0005-0000-0000-000073320000}"/>
    <cellStyle name="Normal 3 11 2 5" xfId="12722" xr:uid="{00000000-0005-0000-0000-000074320000}"/>
    <cellStyle name="Normal 3 11 2 6" xfId="12723" xr:uid="{00000000-0005-0000-0000-000075320000}"/>
    <cellStyle name="Normal 3 11 3" xfId="12724" xr:uid="{00000000-0005-0000-0000-000076320000}"/>
    <cellStyle name="Normal 3 11 4" xfId="12725" xr:uid="{00000000-0005-0000-0000-000077320000}"/>
    <cellStyle name="Normal 3 11 4 2" xfId="12726" xr:uid="{00000000-0005-0000-0000-000078320000}"/>
    <cellStyle name="Normal 3 11 4 2 2" xfId="12727" xr:uid="{00000000-0005-0000-0000-000079320000}"/>
    <cellStyle name="Normal 3 11 4 2 3" xfId="12728" xr:uid="{00000000-0005-0000-0000-00007A320000}"/>
    <cellStyle name="Normal 3 11 4 2 4" xfId="12729" xr:uid="{00000000-0005-0000-0000-00007B320000}"/>
    <cellStyle name="Normal 3 11 4 3" xfId="12730" xr:uid="{00000000-0005-0000-0000-00007C320000}"/>
    <cellStyle name="Normal 3 11 4 4" xfId="12731" xr:uid="{00000000-0005-0000-0000-00007D320000}"/>
    <cellStyle name="Normal 3 11 4 5" xfId="12732" xr:uid="{00000000-0005-0000-0000-00007E320000}"/>
    <cellStyle name="Normal 3 11 5" xfId="12733" xr:uid="{00000000-0005-0000-0000-00007F320000}"/>
    <cellStyle name="Normal 3 11 6" xfId="12734" xr:uid="{00000000-0005-0000-0000-000080320000}"/>
    <cellStyle name="Normal 3 11 7" xfId="12735" xr:uid="{00000000-0005-0000-0000-000081320000}"/>
    <cellStyle name="Normal 3 12" xfId="12736" xr:uid="{00000000-0005-0000-0000-000082320000}"/>
    <cellStyle name="Normal 3 12 2" xfId="12737" xr:uid="{00000000-0005-0000-0000-000083320000}"/>
    <cellStyle name="Normal 3 12 2 2" xfId="12738" xr:uid="{00000000-0005-0000-0000-000084320000}"/>
    <cellStyle name="Normal 3 12 2 2 2" xfId="12739" xr:uid="{00000000-0005-0000-0000-000085320000}"/>
    <cellStyle name="Normal 3 12 2 2 3" xfId="12740" xr:uid="{00000000-0005-0000-0000-000086320000}"/>
    <cellStyle name="Normal 3 12 2 2 4" xfId="12741" xr:uid="{00000000-0005-0000-0000-000087320000}"/>
    <cellStyle name="Normal 3 12 3" xfId="12742" xr:uid="{00000000-0005-0000-0000-000088320000}"/>
    <cellStyle name="Normal 3 12 3 2" xfId="12743" xr:uid="{00000000-0005-0000-0000-000089320000}"/>
    <cellStyle name="Normal 3 12 3 2 2" xfId="12744" xr:uid="{00000000-0005-0000-0000-00008A320000}"/>
    <cellStyle name="Normal 3 12 3 2 3" xfId="12745" xr:uid="{00000000-0005-0000-0000-00008B320000}"/>
    <cellStyle name="Normal 3 12 3 2 4" xfId="12746" xr:uid="{00000000-0005-0000-0000-00008C320000}"/>
    <cellStyle name="Normal 3 12 3 3" xfId="12747" xr:uid="{00000000-0005-0000-0000-00008D320000}"/>
    <cellStyle name="Normal 3 12 3 4" xfId="12748" xr:uid="{00000000-0005-0000-0000-00008E320000}"/>
    <cellStyle name="Normal 3 12 3 5" xfId="12749" xr:uid="{00000000-0005-0000-0000-00008F320000}"/>
    <cellStyle name="Normal 3 12 4" xfId="12750" xr:uid="{00000000-0005-0000-0000-000090320000}"/>
    <cellStyle name="Normal 3 12 5" xfId="12751" xr:uid="{00000000-0005-0000-0000-000091320000}"/>
    <cellStyle name="Normal 3 12 6" xfId="12752" xr:uid="{00000000-0005-0000-0000-000092320000}"/>
    <cellStyle name="Normal 3 13" xfId="12753" xr:uid="{00000000-0005-0000-0000-000093320000}"/>
    <cellStyle name="Normal 3 13 2" xfId="12754" xr:uid="{00000000-0005-0000-0000-000094320000}"/>
    <cellStyle name="Normal 3 13 3" xfId="12755" xr:uid="{00000000-0005-0000-0000-000095320000}"/>
    <cellStyle name="Normal 3 13 3 2" xfId="12756" xr:uid="{00000000-0005-0000-0000-000096320000}"/>
    <cellStyle name="Normal 3 13 3 2 2" xfId="12757" xr:uid="{00000000-0005-0000-0000-000097320000}"/>
    <cellStyle name="Normal 3 13 3 2 3" xfId="12758" xr:uid="{00000000-0005-0000-0000-000098320000}"/>
    <cellStyle name="Normal 3 13 3 2 4" xfId="12759" xr:uid="{00000000-0005-0000-0000-000099320000}"/>
    <cellStyle name="Normal 3 13 3 3" xfId="12760" xr:uid="{00000000-0005-0000-0000-00009A320000}"/>
    <cellStyle name="Normal 3 13 3 4" xfId="12761" xr:uid="{00000000-0005-0000-0000-00009B320000}"/>
    <cellStyle name="Normal 3 13 3 5" xfId="12762" xr:uid="{00000000-0005-0000-0000-00009C320000}"/>
    <cellStyle name="Normal 3 13 4" xfId="12763" xr:uid="{00000000-0005-0000-0000-00009D320000}"/>
    <cellStyle name="Normal 3 13 4 2" xfId="12764" xr:uid="{00000000-0005-0000-0000-00009E320000}"/>
    <cellStyle name="Normal 3 13 4 3" xfId="12765" xr:uid="{00000000-0005-0000-0000-00009F320000}"/>
    <cellStyle name="Normal 3 13 4 4" xfId="12766" xr:uid="{00000000-0005-0000-0000-0000A0320000}"/>
    <cellStyle name="Normal 3 13 5" xfId="12767" xr:uid="{00000000-0005-0000-0000-0000A1320000}"/>
    <cellStyle name="Normal 3 13 6" xfId="12768" xr:uid="{00000000-0005-0000-0000-0000A2320000}"/>
    <cellStyle name="Normal 3 13 7" xfId="12769" xr:uid="{00000000-0005-0000-0000-0000A3320000}"/>
    <cellStyle name="Normal 3 14" xfId="12770" xr:uid="{00000000-0005-0000-0000-0000A4320000}"/>
    <cellStyle name="Normal 3 14 2" xfId="12771" xr:uid="{00000000-0005-0000-0000-0000A5320000}"/>
    <cellStyle name="Normal 3 15" xfId="12772" xr:uid="{00000000-0005-0000-0000-0000A6320000}"/>
    <cellStyle name="Normal 3 15 2" xfId="12773" xr:uid="{00000000-0005-0000-0000-0000A7320000}"/>
    <cellStyle name="Normal 3 16" xfId="12774" xr:uid="{00000000-0005-0000-0000-0000A8320000}"/>
    <cellStyle name="Normal 3 16 2" xfId="12775" xr:uid="{00000000-0005-0000-0000-0000A9320000}"/>
    <cellStyle name="Normal 3 17" xfId="12776" xr:uid="{00000000-0005-0000-0000-0000AA320000}"/>
    <cellStyle name="Normal 3 17 2" xfId="12777" xr:uid="{00000000-0005-0000-0000-0000AB320000}"/>
    <cellStyle name="Normal 3 18" xfId="12778" xr:uid="{00000000-0005-0000-0000-0000AC320000}"/>
    <cellStyle name="Normal 3 18 2" xfId="12779" xr:uid="{00000000-0005-0000-0000-0000AD320000}"/>
    <cellStyle name="Normal 3 19" xfId="12780" xr:uid="{00000000-0005-0000-0000-0000AE320000}"/>
    <cellStyle name="Normal 3 19 2" xfId="12781" xr:uid="{00000000-0005-0000-0000-0000AF320000}"/>
    <cellStyle name="Normal 3 2" xfId="12782" xr:uid="{00000000-0005-0000-0000-0000B0320000}"/>
    <cellStyle name="Normal 3 2 10" xfId="12783" xr:uid="{00000000-0005-0000-0000-0000B1320000}"/>
    <cellStyle name="Normal 3 2 10 2" xfId="12784" xr:uid="{00000000-0005-0000-0000-0000B2320000}"/>
    <cellStyle name="Normal 3 2 10 3" xfId="12785" xr:uid="{00000000-0005-0000-0000-0000B3320000}"/>
    <cellStyle name="Normal 3 2 10 3 2" xfId="12786" xr:uid="{00000000-0005-0000-0000-0000B4320000}"/>
    <cellStyle name="Normal 3 2 10 3 2 2" xfId="12787" xr:uid="{00000000-0005-0000-0000-0000B5320000}"/>
    <cellStyle name="Normal 3 2 10 3 2 3" xfId="12788" xr:uid="{00000000-0005-0000-0000-0000B6320000}"/>
    <cellStyle name="Normal 3 2 10 3 2 4" xfId="12789" xr:uid="{00000000-0005-0000-0000-0000B7320000}"/>
    <cellStyle name="Normal 3 2 10 3 3" xfId="12790" xr:uid="{00000000-0005-0000-0000-0000B8320000}"/>
    <cellStyle name="Normal 3 2 10 3 4" xfId="12791" xr:uid="{00000000-0005-0000-0000-0000B9320000}"/>
    <cellStyle name="Normal 3 2 10 3 5" xfId="12792" xr:uid="{00000000-0005-0000-0000-0000BA320000}"/>
    <cellStyle name="Normal 3 2 10 4" xfId="12793" xr:uid="{00000000-0005-0000-0000-0000BB320000}"/>
    <cellStyle name="Normal 3 2 10 4 2" xfId="12794" xr:uid="{00000000-0005-0000-0000-0000BC320000}"/>
    <cellStyle name="Normal 3 2 10 4 3" xfId="12795" xr:uid="{00000000-0005-0000-0000-0000BD320000}"/>
    <cellStyle name="Normal 3 2 10 4 4" xfId="12796" xr:uid="{00000000-0005-0000-0000-0000BE320000}"/>
    <cellStyle name="Normal 3 2 10 5" xfId="12797" xr:uid="{00000000-0005-0000-0000-0000BF320000}"/>
    <cellStyle name="Normal 3 2 10 6" xfId="12798" xr:uid="{00000000-0005-0000-0000-0000C0320000}"/>
    <cellStyle name="Normal 3 2 10 7" xfId="12799" xr:uid="{00000000-0005-0000-0000-0000C1320000}"/>
    <cellStyle name="Normal 3 2 11" xfId="12800" xr:uid="{00000000-0005-0000-0000-0000C2320000}"/>
    <cellStyle name="Normal 3 2 11 2" xfId="12801" xr:uid="{00000000-0005-0000-0000-0000C3320000}"/>
    <cellStyle name="Normal 3 2 11 3" xfId="12802" xr:uid="{00000000-0005-0000-0000-0000C4320000}"/>
    <cellStyle name="Normal 3 2 11 3 2" xfId="12803" xr:uid="{00000000-0005-0000-0000-0000C5320000}"/>
    <cellStyle name="Normal 3 2 11 3 2 2" xfId="12804" xr:uid="{00000000-0005-0000-0000-0000C6320000}"/>
    <cellStyle name="Normal 3 2 11 3 2 3" xfId="12805" xr:uid="{00000000-0005-0000-0000-0000C7320000}"/>
    <cellStyle name="Normal 3 2 11 3 2 4" xfId="12806" xr:uid="{00000000-0005-0000-0000-0000C8320000}"/>
    <cellStyle name="Normal 3 2 11 3 3" xfId="12807" xr:uid="{00000000-0005-0000-0000-0000C9320000}"/>
    <cellStyle name="Normal 3 2 11 3 4" xfId="12808" xr:uid="{00000000-0005-0000-0000-0000CA320000}"/>
    <cellStyle name="Normal 3 2 11 3 5" xfId="12809" xr:uid="{00000000-0005-0000-0000-0000CB320000}"/>
    <cellStyle name="Normal 3 2 11 4" xfId="12810" xr:uid="{00000000-0005-0000-0000-0000CC320000}"/>
    <cellStyle name="Normal 3 2 11 4 2" xfId="12811" xr:uid="{00000000-0005-0000-0000-0000CD320000}"/>
    <cellStyle name="Normal 3 2 11 4 3" xfId="12812" xr:uid="{00000000-0005-0000-0000-0000CE320000}"/>
    <cellStyle name="Normal 3 2 11 4 4" xfId="12813" xr:uid="{00000000-0005-0000-0000-0000CF320000}"/>
    <cellStyle name="Normal 3 2 11 5" xfId="12814" xr:uid="{00000000-0005-0000-0000-0000D0320000}"/>
    <cellStyle name="Normal 3 2 11 6" xfId="12815" xr:uid="{00000000-0005-0000-0000-0000D1320000}"/>
    <cellStyle name="Normal 3 2 11 7" xfId="12816" xr:uid="{00000000-0005-0000-0000-0000D2320000}"/>
    <cellStyle name="Normal 3 2 12" xfId="12817" xr:uid="{00000000-0005-0000-0000-0000D3320000}"/>
    <cellStyle name="Normal 3 2 13" xfId="12818" xr:uid="{00000000-0005-0000-0000-0000D4320000}"/>
    <cellStyle name="Normal 3 2 14" xfId="12819" xr:uid="{00000000-0005-0000-0000-0000D5320000}"/>
    <cellStyle name="Normal 3 2 15" xfId="12820" xr:uid="{00000000-0005-0000-0000-0000D6320000}"/>
    <cellStyle name="Normal 3 2 16" xfId="12821" xr:uid="{00000000-0005-0000-0000-0000D7320000}"/>
    <cellStyle name="Normal 3 2 17" xfId="12822" xr:uid="{00000000-0005-0000-0000-0000D8320000}"/>
    <cellStyle name="Normal 3 2 17 2" xfId="12823" xr:uid="{00000000-0005-0000-0000-0000D9320000}"/>
    <cellStyle name="Normal 3 2 18" xfId="12824" xr:uid="{00000000-0005-0000-0000-0000DA320000}"/>
    <cellStyle name="Normal 3 2 18 2" xfId="12825" xr:uid="{00000000-0005-0000-0000-0000DB320000}"/>
    <cellStyle name="Normal 3 2 19" xfId="12826" xr:uid="{00000000-0005-0000-0000-0000DC320000}"/>
    <cellStyle name="Normal 3 2 19 2" xfId="12827" xr:uid="{00000000-0005-0000-0000-0000DD320000}"/>
    <cellStyle name="Normal 3 2 2" xfId="12828" xr:uid="{00000000-0005-0000-0000-0000DE320000}"/>
    <cellStyle name="Normal 3 2 2 10" xfId="12829" xr:uid="{00000000-0005-0000-0000-0000DF320000}"/>
    <cellStyle name="Normal 3 2 2 11" xfId="12830" xr:uid="{00000000-0005-0000-0000-0000E0320000}"/>
    <cellStyle name="Normal 3 2 2 11 2" xfId="12831" xr:uid="{00000000-0005-0000-0000-0000E1320000}"/>
    <cellStyle name="Normal 3 2 2 11 2 2" xfId="12832" xr:uid="{00000000-0005-0000-0000-0000E2320000}"/>
    <cellStyle name="Normal 3 2 2 11 2 3" xfId="12833" xr:uid="{00000000-0005-0000-0000-0000E3320000}"/>
    <cellStyle name="Normal 3 2 2 11 2 4" xfId="12834" xr:uid="{00000000-0005-0000-0000-0000E4320000}"/>
    <cellStyle name="Normal 3 2 2 11 3" xfId="12835" xr:uid="{00000000-0005-0000-0000-0000E5320000}"/>
    <cellStyle name="Normal 3 2 2 11 4" xfId="12836" xr:uid="{00000000-0005-0000-0000-0000E6320000}"/>
    <cellStyle name="Normal 3 2 2 11 5" xfId="12837" xr:uid="{00000000-0005-0000-0000-0000E7320000}"/>
    <cellStyle name="Normal 3 2 2 12" xfId="12838" xr:uid="{00000000-0005-0000-0000-0000E8320000}"/>
    <cellStyle name="Normal 3 2 2 12 2" xfId="12839" xr:uid="{00000000-0005-0000-0000-0000E9320000}"/>
    <cellStyle name="Normal 3 2 2 12 3" xfId="12840" xr:uid="{00000000-0005-0000-0000-0000EA320000}"/>
    <cellStyle name="Normal 3 2 2 12 4" xfId="12841" xr:uid="{00000000-0005-0000-0000-0000EB320000}"/>
    <cellStyle name="Normal 3 2 2 13" xfId="12842" xr:uid="{00000000-0005-0000-0000-0000EC320000}"/>
    <cellStyle name="Normal 3 2 2 14" xfId="12843" xr:uid="{00000000-0005-0000-0000-0000ED320000}"/>
    <cellStyle name="Normal 3 2 2 15" xfId="12844" xr:uid="{00000000-0005-0000-0000-0000EE320000}"/>
    <cellStyle name="Normal 3 2 2 16" xfId="33446" xr:uid="{85B2C27F-477D-455B-B237-A8F70BA7F438}"/>
    <cellStyle name="Normal 3 2 2 2" xfId="12845" xr:uid="{00000000-0005-0000-0000-0000EF320000}"/>
    <cellStyle name="Normal 3 2 2 2 10" xfId="12846" xr:uid="{00000000-0005-0000-0000-0000F0320000}"/>
    <cellStyle name="Normal 3 2 2 2 10 2" xfId="12847" xr:uid="{00000000-0005-0000-0000-0000F1320000}"/>
    <cellStyle name="Normal 3 2 2 2 10 2 2" xfId="12848" xr:uid="{00000000-0005-0000-0000-0000F2320000}"/>
    <cellStyle name="Normal 3 2 2 2 10 2 3" xfId="12849" xr:uid="{00000000-0005-0000-0000-0000F3320000}"/>
    <cellStyle name="Normal 3 2 2 2 10 2 4" xfId="12850" xr:uid="{00000000-0005-0000-0000-0000F4320000}"/>
    <cellStyle name="Normal 3 2 2 2 10 3" xfId="12851" xr:uid="{00000000-0005-0000-0000-0000F5320000}"/>
    <cellStyle name="Normal 3 2 2 2 10 4" xfId="12852" xr:uid="{00000000-0005-0000-0000-0000F6320000}"/>
    <cellStyle name="Normal 3 2 2 2 10 5" xfId="12853" xr:uid="{00000000-0005-0000-0000-0000F7320000}"/>
    <cellStyle name="Normal 3 2 2 2 11" xfId="12854" xr:uid="{00000000-0005-0000-0000-0000F8320000}"/>
    <cellStyle name="Normal 3 2 2 2 11 2" xfId="12855" xr:uid="{00000000-0005-0000-0000-0000F9320000}"/>
    <cellStyle name="Normal 3 2 2 2 11 3" xfId="12856" xr:uid="{00000000-0005-0000-0000-0000FA320000}"/>
    <cellStyle name="Normal 3 2 2 2 11 4" xfId="12857" xr:uid="{00000000-0005-0000-0000-0000FB320000}"/>
    <cellStyle name="Normal 3 2 2 2 12" xfId="12858" xr:uid="{00000000-0005-0000-0000-0000FC320000}"/>
    <cellStyle name="Normal 3 2 2 2 13" xfId="12859" xr:uid="{00000000-0005-0000-0000-0000FD320000}"/>
    <cellStyle name="Normal 3 2 2 2 14" xfId="12860" xr:uid="{00000000-0005-0000-0000-0000FE320000}"/>
    <cellStyle name="Normal 3 2 2 2 2" xfId="12861" xr:uid="{00000000-0005-0000-0000-0000FF320000}"/>
    <cellStyle name="Normal 3 2 2 2 2 10" xfId="12862" xr:uid="{00000000-0005-0000-0000-000000330000}"/>
    <cellStyle name="Normal 3 2 2 2 2 2" xfId="12863" xr:uid="{00000000-0005-0000-0000-000001330000}"/>
    <cellStyle name="Normal 3 2 2 2 2 2 2" xfId="12864" xr:uid="{00000000-0005-0000-0000-000002330000}"/>
    <cellStyle name="Normal 3 2 2 2 2 2 2 2" xfId="12865" xr:uid="{00000000-0005-0000-0000-000003330000}"/>
    <cellStyle name="Normal 3 2 2 2 2 2 2 2 2" xfId="12866" xr:uid="{00000000-0005-0000-0000-000004330000}"/>
    <cellStyle name="Normal 3 2 2 2 2 2 2 2 2 2" xfId="12867" xr:uid="{00000000-0005-0000-0000-000005330000}"/>
    <cellStyle name="Normal 3 2 2 2 2 2 2 2 2 3" xfId="12868" xr:uid="{00000000-0005-0000-0000-000006330000}"/>
    <cellStyle name="Normal 3 2 2 2 2 2 2 2 2 4" xfId="12869" xr:uid="{00000000-0005-0000-0000-000007330000}"/>
    <cellStyle name="Normal 3 2 2 2 2 2 2 2 3" xfId="12870" xr:uid="{00000000-0005-0000-0000-000008330000}"/>
    <cellStyle name="Normal 3 2 2 2 2 2 2 2 4" xfId="12871" xr:uid="{00000000-0005-0000-0000-000009330000}"/>
    <cellStyle name="Normal 3 2 2 2 2 2 2 2 5" xfId="12872" xr:uid="{00000000-0005-0000-0000-00000A330000}"/>
    <cellStyle name="Normal 3 2 2 2 2 2 2 3" xfId="12873" xr:uid="{00000000-0005-0000-0000-00000B330000}"/>
    <cellStyle name="Normal 3 2 2 2 2 2 2 3 2" xfId="12874" xr:uid="{00000000-0005-0000-0000-00000C330000}"/>
    <cellStyle name="Normal 3 2 2 2 2 2 2 3 3" xfId="12875" xr:uid="{00000000-0005-0000-0000-00000D330000}"/>
    <cellStyle name="Normal 3 2 2 2 2 2 2 3 4" xfId="12876" xr:uid="{00000000-0005-0000-0000-00000E330000}"/>
    <cellStyle name="Normal 3 2 2 2 2 2 2 4" xfId="12877" xr:uid="{00000000-0005-0000-0000-00000F330000}"/>
    <cellStyle name="Normal 3 2 2 2 2 2 2 5" xfId="12878" xr:uid="{00000000-0005-0000-0000-000010330000}"/>
    <cellStyle name="Normal 3 2 2 2 2 2 2 6" xfId="12879" xr:uid="{00000000-0005-0000-0000-000011330000}"/>
    <cellStyle name="Normal 3 2 2 2 2 2 3" xfId="12880" xr:uid="{00000000-0005-0000-0000-000012330000}"/>
    <cellStyle name="Normal 3 2 2 2 2 2 3 2" xfId="12881" xr:uid="{00000000-0005-0000-0000-000013330000}"/>
    <cellStyle name="Normal 3 2 2 2 2 2 3 2 2" xfId="12882" xr:uid="{00000000-0005-0000-0000-000014330000}"/>
    <cellStyle name="Normal 3 2 2 2 2 2 3 2 2 2" xfId="12883" xr:uid="{00000000-0005-0000-0000-000015330000}"/>
    <cellStyle name="Normal 3 2 2 2 2 2 3 2 2 3" xfId="12884" xr:uid="{00000000-0005-0000-0000-000016330000}"/>
    <cellStyle name="Normal 3 2 2 2 2 2 3 2 2 4" xfId="12885" xr:uid="{00000000-0005-0000-0000-000017330000}"/>
    <cellStyle name="Normal 3 2 2 2 2 2 3 2 3" xfId="12886" xr:uid="{00000000-0005-0000-0000-000018330000}"/>
    <cellStyle name="Normal 3 2 2 2 2 2 3 2 4" xfId="12887" xr:uid="{00000000-0005-0000-0000-000019330000}"/>
    <cellStyle name="Normal 3 2 2 2 2 2 3 2 5" xfId="12888" xr:uid="{00000000-0005-0000-0000-00001A330000}"/>
    <cellStyle name="Normal 3 2 2 2 2 2 3 3" xfId="12889" xr:uid="{00000000-0005-0000-0000-00001B330000}"/>
    <cellStyle name="Normal 3 2 2 2 2 2 3 3 2" xfId="12890" xr:uid="{00000000-0005-0000-0000-00001C330000}"/>
    <cellStyle name="Normal 3 2 2 2 2 2 3 3 3" xfId="12891" xr:uid="{00000000-0005-0000-0000-00001D330000}"/>
    <cellStyle name="Normal 3 2 2 2 2 2 3 3 4" xfId="12892" xr:uid="{00000000-0005-0000-0000-00001E330000}"/>
    <cellStyle name="Normal 3 2 2 2 2 2 3 4" xfId="12893" xr:uid="{00000000-0005-0000-0000-00001F330000}"/>
    <cellStyle name="Normal 3 2 2 2 2 2 3 5" xfId="12894" xr:uid="{00000000-0005-0000-0000-000020330000}"/>
    <cellStyle name="Normal 3 2 2 2 2 2 3 6" xfId="12895" xr:uid="{00000000-0005-0000-0000-000021330000}"/>
    <cellStyle name="Normal 3 2 2 2 2 2 4" xfId="12896" xr:uid="{00000000-0005-0000-0000-000022330000}"/>
    <cellStyle name="Normal 3 2 2 2 2 2 4 2" xfId="12897" xr:uid="{00000000-0005-0000-0000-000023330000}"/>
    <cellStyle name="Normal 3 2 2 2 2 2 4 2 2" xfId="12898" xr:uid="{00000000-0005-0000-0000-000024330000}"/>
    <cellStyle name="Normal 3 2 2 2 2 2 4 2 3" xfId="12899" xr:uid="{00000000-0005-0000-0000-000025330000}"/>
    <cellStyle name="Normal 3 2 2 2 2 2 4 2 4" xfId="12900" xr:uid="{00000000-0005-0000-0000-000026330000}"/>
    <cellStyle name="Normal 3 2 2 2 2 2 4 3" xfId="12901" xr:uid="{00000000-0005-0000-0000-000027330000}"/>
    <cellStyle name="Normal 3 2 2 2 2 2 4 4" xfId="12902" xr:uid="{00000000-0005-0000-0000-000028330000}"/>
    <cellStyle name="Normal 3 2 2 2 2 2 4 5" xfId="12903" xr:uid="{00000000-0005-0000-0000-000029330000}"/>
    <cellStyle name="Normal 3 2 2 2 2 2 5" xfId="12904" xr:uid="{00000000-0005-0000-0000-00002A330000}"/>
    <cellStyle name="Normal 3 2 2 2 2 2 5 2" xfId="12905" xr:uid="{00000000-0005-0000-0000-00002B330000}"/>
    <cellStyle name="Normal 3 2 2 2 2 2 5 3" xfId="12906" xr:uid="{00000000-0005-0000-0000-00002C330000}"/>
    <cellStyle name="Normal 3 2 2 2 2 2 5 4" xfId="12907" xr:uid="{00000000-0005-0000-0000-00002D330000}"/>
    <cellStyle name="Normal 3 2 2 2 2 2 6" xfId="12908" xr:uid="{00000000-0005-0000-0000-00002E330000}"/>
    <cellStyle name="Normal 3 2 2 2 2 2 7" xfId="12909" xr:uid="{00000000-0005-0000-0000-00002F330000}"/>
    <cellStyle name="Normal 3 2 2 2 2 2 8" xfId="12910" xr:uid="{00000000-0005-0000-0000-000030330000}"/>
    <cellStyle name="Normal 3 2 2 2 2 3" xfId="12911" xr:uid="{00000000-0005-0000-0000-000031330000}"/>
    <cellStyle name="Normal 3 2 2 2 2 3 2" xfId="12912" xr:uid="{00000000-0005-0000-0000-000032330000}"/>
    <cellStyle name="Normal 3 2 2 2 2 3 2 2" xfId="12913" xr:uid="{00000000-0005-0000-0000-000033330000}"/>
    <cellStyle name="Normal 3 2 2 2 2 3 2 2 2" xfId="12914" xr:uid="{00000000-0005-0000-0000-000034330000}"/>
    <cellStyle name="Normal 3 2 2 2 2 3 2 2 3" xfId="12915" xr:uid="{00000000-0005-0000-0000-000035330000}"/>
    <cellStyle name="Normal 3 2 2 2 2 3 2 2 4" xfId="12916" xr:uid="{00000000-0005-0000-0000-000036330000}"/>
    <cellStyle name="Normal 3 2 2 2 2 3 2 3" xfId="12917" xr:uid="{00000000-0005-0000-0000-000037330000}"/>
    <cellStyle name="Normal 3 2 2 2 2 3 2 4" xfId="12918" xr:uid="{00000000-0005-0000-0000-000038330000}"/>
    <cellStyle name="Normal 3 2 2 2 2 3 2 5" xfId="12919" xr:uid="{00000000-0005-0000-0000-000039330000}"/>
    <cellStyle name="Normal 3 2 2 2 2 3 3" xfId="12920" xr:uid="{00000000-0005-0000-0000-00003A330000}"/>
    <cellStyle name="Normal 3 2 2 2 2 3 3 2" xfId="12921" xr:uid="{00000000-0005-0000-0000-00003B330000}"/>
    <cellStyle name="Normal 3 2 2 2 2 3 3 3" xfId="12922" xr:uid="{00000000-0005-0000-0000-00003C330000}"/>
    <cellStyle name="Normal 3 2 2 2 2 3 3 4" xfId="12923" xr:uid="{00000000-0005-0000-0000-00003D330000}"/>
    <cellStyle name="Normal 3 2 2 2 2 3 4" xfId="12924" xr:uid="{00000000-0005-0000-0000-00003E330000}"/>
    <cellStyle name="Normal 3 2 2 2 2 3 5" xfId="12925" xr:uid="{00000000-0005-0000-0000-00003F330000}"/>
    <cellStyle name="Normal 3 2 2 2 2 3 6" xfId="12926" xr:uid="{00000000-0005-0000-0000-000040330000}"/>
    <cellStyle name="Normal 3 2 2 2 2 4" xfId="12927" xr:uid="{00000000-0005-0000-0000-000041330000}"/>
    <cellStyle name="Normal 3 2 2 2 2 4 2" xfId="12928" xr:uid="{00000000-0005-0000-0000-000042330000}"/>
    <cellStyle name="Normal 3 2 2 2 2 4 2 2" xfId="12929" xr:uid="{00000000-0005-0000-0000-000043330000}"/>
    <cellStyle name="Normal 3 2 2 2 2 4 2 2 2" xfId="12930" xr:uid="{00000000-0005-0000-0000-000044330000}"/>
    <cellStyle name="Normal 3 2 2 2 2 4 2 2 3" xfId="12931" xr:uid="{00000000-0005-0000-0000-000045330000}"/>
    <cellStyle name="Normal 3 2 2 2 2 4 2 2 4" xfId="12932" xr:uid="{00000000-0005-0000-0000-000046330000}"/>
    <cellStyle name="Normal 3 2 2 2 2 4 2 3" xfId="12933" xr:uid="{00000000-0005-0000-0000-000047330000}"/>
    <cellStyle name="Normal 3 2 2 2 2 4 2 4" xfId="12934" xr:uid="{00000000-0005-0000-0000-000048330000}"/>
    <cellStyle name="Normal 3 2 2 2 2 4 2 5" xfId="12935" xr:uid="{00000000-0005-0000-0000-000049330000}"/>
    <cellStyle name="Normal 3 2 2 2 2 4 3" xfId="12936" xr:uid="{00000000-0005-0000-0000-00004A330000}"/>
    <cellStyle name="Normal 3 2 2 2 2 4 3 2" xfId="12937" xr:uid="{00000000-0005-0000-0000-00004B330000}"/>
    <cellStyle name="Normal 3 2 2 2 2 4 3 3" xfId="12938" xr:uid="{00000000-0005-0000-0000-00004C330000}"/>
    <cellStyle name="Normal 3 2 2 2 2 4 3 4" xfId="12939" xr:uid="{00000000-0005-0000-0000-00004D330000}"/>
    <cellStyle name="Normal 3 2 2 2 2 4 4" xfId="12940" xr:uid="{00000000-0005-0000-0000-00004E330000}"/>
    <cellStyle name="Normal 3 2 2 2 2 4 5" xfId="12941" xr:uid="{00000000-0005-0000-0000-00004F330000}"/>
    <cellStyle name="Normal 3 2 2 2 2 4 6" xfId="12942" xr:uid="{00000000-0005-0000-0000-000050330000}"/>
    <cellStyle name="Normal 3 2 2 2 2 5" xfId="12943" xr:uid="{00000000-0005-0000-0000-000051330000}"/>
    <cellStyle name="Normal 3 2 2 2 2 6" xfId="12944" xr:uid="{00000000-0005-0000-0000-000052330000}"/>
    <cellStyle name="Normal 3 2 2 2 2 6 2" xfId="12945" xr:uid="{00000000-0005-0000-0000-000053330000}"/>
    <cellStyle name="Normal 3 2 2 2 2 6 2 2" xfId="12946" xr:uid="{00000000-0005-0000-0000-000054330000}"/>
    <cellStyle name="Normal 3 2 2 2 2 6 2 3" xfId="12947" xr:uid="{00000000-0005-0000-0000-000055330000}"/>
    <cellStyle name="Normal 3 2 2 2 2 6 2 4" xfId="12948" xr:uid="{00000000-0005-0000-0000-000056330000}"/>
    <cellStyle name="Normal 3 2 2 2 2 6 3" xfId="12949" xr:uid="{00000000-0005-0000-0000-000057330000}"/>
    <cellStyle name="Normal 3 2 2 2 2 6 4" xfId="12950" xr:uid="{00000000-0005-0000-0000-000058330000}"/>
    <cellStyle name="Normal 3 2 2 2 2 6 5" xfId="12951" xr:uid="{00000000-0005-0000-0000-000059330000}"/>
    <cellStyle name="Normal 3 2 2 2 2 7" xfId="12952" xr:uid="{00000000-0005-0000-0000-00005A330000}"/>
    <cellStyle name="Normal 3 2 2 2 2 7 2" xfId="12953" xr:uid="{00000000-0005-0000-0000-00005B330000}"/>
    <cellStyle name="Normal 3 2 2 2 2 7 3" xfId="12954" xr:uid="{00000000-0005-0000-0000-00005C330000}"/>
    <cellStyle name="Normal 3 2 2 2 2 7 4" xfId="12955" xr:uid="{00000000-0005-0000-0000-00005D330000}"/>
    <cellStyle name="Normal 3 2 2 2 2 8" xfId="12956" xr:uid="{00000000-0005-0000-0000-00005E330000}"/>
    <cellStyle name="Normal 3 2 2 2 2 9" xfId="12957" xr:uid="{00000000-0005-0000-0000-00005F330000}"/>
    <cellStyle name="Normal 3 2 2 2 3" xfId="12958" xr:uid="{00000000-0005-0000-0000-000060330000}"/>
    <cellStyle name="Normal 3 2 2 2 3 2" xfId="12959" xr:uid="{00000000-0005-0000-0000-000061330000}"/>
    <cellStyle name="Normal 3 2 2 2 3 2 2" xfId="12960" xr:uid="{00000000-0005-0000-0000-000062330000}"/>
    <cellStyle name="Normal 3 2 2 2 3 2 2 2" xfId="12961" xr:uid="{00000000-0005-0000-0000-000063330000}"/>
    <cellStyle name="Normal 3 2 2 2 3 2 2 2 2" xfId="12962" xr:uid="{00000000-0005-0000-0000-000064330000}"/>
    <cellStyle name="Normal 3 2 2 2 3 2 2 2 2 2" xfId="12963" xr:uid="{00000000-0005-0000-0000-000065330000}"/>
    <cellStyle name="Normal 3 2 2 2 3 2 2 2 2 3" xfId="12964" xr:uid="{00000000-0005-0000-0000-000066330000}"/>
    <cellStyle name="Normal 3 2 2 2 3 2 2 2 2 4" xfId="12965" xr:uid="{00000000-0005-0000-0000-000067330000}"/>
    <cellStyle name="Normal 3 2 2 2 3 2 2 2 3" xfId="12966" xr:uid="{00000000-0005-0000-0000-000068330000}"/>
    <cellStyle name="Normal 3 2 2 2 3 2 2 2 4" xfId="12967" xr:uid="{00000000-0005-0000-0000-000069330000}"/>
    <cellStyle name="Normal 3 2 2 2 3 2 2 2 5" xfId="12968" xr:uid="{00000000-0005-0000-0000-00006A330000}"/>
    <cellStyle name="Normal 3 2 2 2 3 2 2 3" xfId="12969" xr:uid="{00000000-0005-0000-0000-00006B330000}"/>
    <cellStyle name="Normal 3 2 2 2 3 2 2 3 2" xfId="12970" xr:uid="{00000000-0005-0000-0000-00006C330000}"/>
    <cellStyle name="Normal 3 2 2 2 3 2 2 3 3" xfId="12971" xr:uid="{00000000-0005-0000-0000-00006D330000}"/>
    <cellStyle name="Normal 3 2 2 2 3 2 2 3 4" xfId="12972" xr:uid="{00000000-0005-0000-0000-00006E330000}"/>
    <cellStyle name="Normal 3 2 2 2 3 2 2 4" xfId="12973" xr:uid="{00000000-0005-0000-0000-00006F330000}"/>
    <cellStyle name="Normal 3 2 2 2 3 2 2 5" xfId="12974" xr:uid="{00000000-0005-0000-0000-000070330000}"/>
    <cellStyle name="Normal 3 2 2 2 3 2 2 6" xfId="12975" xr:uid="{00000000-0005-0000-0000-000071330000}"/>
    <cellStyle name="Normal 3 2 2 2 3 2 3" xfId="12976" xr:uid="{00000000-0005-0000-0000-000072330000}"/>
    <cellStyle name="Normal 3 2 2 2 3 2 3 2" xfId="12977" xr:uid="{00000000-0005-0000-0000-000073330000}"/>
    <cellStyle name="Normal 3 2 2 2 3 2 3 2 2" xfId="12978" xr:uid="{00000000-0005-0000-0000-000074330000}"/>
    <cellStyle name="Normal 3 2 2 2 3 2 3 2 2 2" xfId="12979" xr:uid="{00000000-0005-0000-0000-000075330000}"/>
    <cellStyle name="Normal 3 2 2 2 3 2 3 2 2 3" xfId="12980" xr:uid="{00000000-0005-0000-0000-000076330000}"/>
    <cellStyle name="Normal 3 2 2 2 3 2 3 2 2 4" xfId="12981" xr:uid="{00000000-0005-0000-0000-000077330000}"/>
    <cellStyle name="Normal 3 2 2 2 3 2 3 2 3" xfId="12982" xr:uid="{00000000-0005-0000-0000-000078330000}"/>
    <cellStyle name="Normal 3 2 2 2 3 2 3 2 4" xfId="12983" xr:uid="{00000000-0005-0000-0000-000079330000}"/>
    <cellStyle name="Normal 3 2 2 2 3 2 3 2 5" xfId="12984" xr:uid="{00000000-0005-0000-0000-00007A330000}"/>
    <cellStyle name="Normal 3 2 2 2 3 2 3 3" xfId="12985" xr:uid="{00000000-0005-0000-0000-00007B330000}"/>
    <cellStyle name="Normal 3 2 2 2 3 2 3 3 2" xfId="12986" xr:uid="{00000000-0005-0000-0000-00007C330000}"/>
    <cellStyle name="Normal 3 2 2 2 3 2 3 3 3" xfId="12987" xr:uid="{00000000-0005-0000-0000-00007D330000}"/>
    <cellStyle name="Normal 3 2 2 2 3 2 3 3 4" xfId="12988" xr:uid="{00000000-0005-0000-0000-00007E330000}"/>
    <cellStyle name="Normal 3 2 2 2 3 2 3 4" xfId="12989" xr:uid="{00000000-0005-0000-0000-00007F330000}"/>
    <cellStyle name="Normal 3 2 2 2 3 2 3 5" xfId="12990" xr:uid="{00000000-0005-0000-0000-000080330000}"/>
    <cellStyle name="Normal 3 2 2 2 3 2 3 6" xfId="12991" xr:uid="{00000000-0005-0000-0000-000081330000}"/>
    <cellStyle name="Normal 3 2 2 2 3 2 4" xfId="12992" xr:uid="{00000000-0005-0000-0000-000082330000}"/>
    <cellStyle name="Normal 3 2 2 2 3 2 4 2" xfId="12993" xr:uid="{00000000-0005-0000-0000-000083330000}"/>
    <cellStyle name="Normal 3 2 2 2 3 2 4 2 2" xfId="12994" xr:uid="{00000000-0005-0000-0000-000084330000}"/>
    <cellStyle name="Normal 3 2 2 2 3 2 4 2 3" xfId="12995" xr:uid="{00000000-0005-0000-0000-000085330000}"/>
    <cellStyle name="Normal 3 2 2 2 3 2 4 2 4" xfId="12996" xr:uid="{00000000-0005-0000-0000-000086330000}"/>
    <cellStyle name="Normal 3 2 2 2 3 2 4 3" xfId="12997" xr:uid="{00000000-0005-0000-0000-000087330000}"/>
    <cellStyle name="Normal 3 2 2 2 3 2 4 4" xfId="12998" xr:uid="{00000000-0005-0000-0000-000088330000}"/>
    <cellStyle name="Normal 3 2 2 2 3 2 4 5" xfId="12999" xr:uid="{00000000-0005-0000-0000-000089330000}"/>
    <cellStyle name="Normal 3 2 2 2 3 2 5" xfId="13000" xr:uid="{00000000-0005-0000-0000-00008A330000}"/>
    <cellStyle name="Normal 3 2 2 2 3 2 5 2" xfId="13001" xr:uid="{00000000-0005-0000-0000-00008B330000}"/>
    <cellStyle name="Normal 3 2 2 2 3 2 5 3" xfId="13002" xr:uid="{00000000-0005-0000-0000-00008C330000}"/>
    <cellStyle name="Normal 3 2 2 2 3 2 5 4" xfId="13003" xr:uid="{00000000-0005-0000-0000-00008D330000}"/>
    <cellStyle name="Normal 3 2 2 2 3 2 6" xfId="13004" xr:uid="{00000000-0005-0000-0000-00008E330000}"/>
    <cellStyle name="Normal 3 2 2 2 3 2 7" xfId="13005" xr:uid="{00000000-0005-0000-0000-00008F330000}"/>
    <cellStyle name="Normal 3 2 2 2 3 2 8" xfId="13006" xr:uid="{00000000-0005-0000-0000-000090330000}"/>
    <cellStyle name="Normal 3 2 2 2 3 3" xfId="13007" xr:uid="{00000000-0005-0000-0000-000091330000}"/>
    <cellStyle name="Normal 3 2 2 2 3 3 2" xfId="13008" xr:uid="{00000000-0005-0000-0000-000092330000}"/>
    <cellStyle name="Normal 3 2 2 2 3 3 2 2" xfId="13009" xr:uid="{00000000-0005-0000-0000-000093330000}"/>
    <cellStyle name="Normal 3 2 2 2 3 3 2 2 2" xfId="13010" xr:uid="{00000000-0005-0000-0000-000094330000}"/>
    <cellStyle name="Normal 3 2 2 2 3 3 2 2 3" xfId="13011" xr:uid="{00000000-0005-0000-0000-000095330000}"/>
    <cellStyle name="Normal 3 2 2 2 3 3 2 2 4" xfId="13012" xr:uid="{00000000-0005-0000-0000-000096330000}"/>
    <cellStyle name="Normal 3 2 2 2 3 3 2 3" xfId="13013" xr:uid="{00000000-0005-0000-0000-000097330000}"/>
    <cellStyle name="Normal 3 2 2 2 3 3 2 4" xfId="13014" xr:uid="{00000000-0005-0000-0000-000098330000}"/>
    <cellStyle name="Normal 3 2 2 2 3 3 2 5" xfId="13015" xr:uid="{00000000-0005-0000-0000-000099330000}"/>
    <cellStyle name="Normal 3 2 2 2 3 3 3" xfId="13016" xr:uid="{00000000-0005-0000-0000-00009A330000}"/>
    <cellStyle name="Normal 3 2 2 2 3 3 3 2" xfId="13017" xr:uid="{00000000-0005-0000-0000-00009B330000}"/>
    <cellStyle name="Normal 3 2 2 2 3 3 3 3" xfId="13018" xr:uid="{00000000-0005-0000-0000-00009C330000}"/>
    <cellStyle name="Normal 3 2 2 2 3 3 3 4" xfId="13019" xr:uid="{00000000-0005-0000-0000-00009D330000}"/>
    <cellStyle name="Normal 3 2 2 2 3 3 4" xfId="13020" xr:uid="{00000000-0005-0000-0000-00009E330000}"/>
    <cellStyle name="Normal 3 2 2 2 3 3 5" xfId="13021" xr:uid="{00000000-0005-0000-0000-00009F330000}"/>
    <cellStyle name="Normal 3 2 2 2 3 3 6" xfId="13022" xr:uid="{00000000-0005-0000-0000-0000A0330000}"/>
    <cellStyle name="Normal 3 2 2 2 3 4" xfId="13023" xr:uid="{00000000-0005-0000-0000-0000A1330000}"/>
    <cellStyle name="Normal 3 2 2 2 3 4 2" xfId="13024" xr:uid="{00000000-0005-0000-0000-0000A2330000}"/>
    <cellStyle name="Normal 3 2 2 2 3 4 2 2" xfId="13025" xr:uid="{00000000-0005-0000-0000-0000A3330000}"/>
    <cellStyle name="Normal 3 2 2 2 3 4 2 2 2" xfId="13026" xr:uid="{00000000-0005-0000-0000-0000A4330000}"/>
    <cellStyle name="Normal 3 2 2 2 3 4 2 2 3" xfId="13027" xr:uid="{00000000-0005-0000-0000-0000A5330000}"/>
    <cellStyle name="Normal 3 2 2 2 3 4 2 2 4" xfId="13028" xr:uid="{00000000-0005-0000-0000-0000A6330000}"/>
    <cellStyle name="Normal 3 2 2 2 3 4 2 3" xfId="13029" xr:uid="{00000000-0005-0000-0000-0000A7330000}"/>
    <cellStyle name="Normal 3 2 2 2 3 4 2 4" xfId="13030" xr:uid="{00000000-0005-0000-0000-0000A8330000}"/>
    <cellStyle name="Normal 3 2 2 2 3 4 2 5" xfId="13031" xr:uid="{00000000-0005-0000-0000-0000A9330000}"/>
    <cellStyle name="Normal 3 2 2 2 3 4 3" xfId="13032" xr:uid="{00000000-0005-0000-0000-0000AA330000}"/>
    <cellStyle name="Normal 3 2 2 2 3 4 3 2" xfId="13033" xr:uid="{00000000-0005-0000-0000-0000AB330000}"/>
    <cellStyle name="Normal 3 2 2 2 3 4 3 3" xfId="13034" xr:uid="{00000000-0005-0000-0000-0000AC330000}"/>
    <cellStyle name="Normal 3 2 2 2 3 4 3 4" xfId="13035" xr:uid="{00000000-0005-0000-0000-0000AD330000}"/>
    <cellStyle name="Normal 3 2 2 2 3 4 4" xfId="13036" xr:uid="{00000000-0005-0000-0000-0000AE330000}"/>
    <cellStyle name="Normal 3 2 2 2 3 4 5" xfId="13037" xr:uid="{00000000-0005-0000-0000-0000AF330000}"/>
    <cellStyle name="Normal 3 2 2 2 3 4 6" xfId="13038" xr:uid="{00000000-0005-0000-0000-0000B0330000}"/>
    <cellStyle name="Normal 3 2 2 2 3 5" xfId="13039" xr:uid="{00000000-0005-0000-0000-0000B1330000}"/>
    <cellStyle name="Normal 3 2 2 2 3 5 2" xfId="13040" xr:uid="{00000000-0005-0000-0000-0000B2330000}"/>
    <cellStyle name="Normal 3 2 2 2 3 5 2 2" xfId="13041" xr:uid="{00000000-0005-0000-0000-0000B3330000}"/>
    <cellStyle name="Normal 3 2 2 2 3 5 2 3" xfId="13042" xr:uid="{00000000-0005-0000-0000-0000B4330000}"/>
    <cellStyle name="Normal 3 2 2 2 3 5 2 4" xfId="13043" xr:uid="{00000000-0005-0000-0000-0000B5330000}"/>
    <cellStyle name="Normal 3 2 2 2 3 5 3" xfId="13044" xr:uid="{00000000-0005-0000-0000-0000B6330000}"/>
    <cellStyle name="Normal 3 2 2 2 3 5 4" xfId="13045" xr:uid="{00000000-0005-0000-0000-0000B7330000}"/>
    <cellStyle name="Normal 3 2 2 2 3 5 5" xfId="13046" xr:uid="{00000000-0005-0000-0000-0000B8330000}"/>
    <cellStyle name="Normal 3 2 2 2 3 6" xfId="13047" xr:uid="{00000000-0005-0000-0000-0000B9330000}"/>
    <cellStyle name="Normal 3 2 2 2 3 6 2" xfId="13048" xr:uid="{00000000-0005-0000-0000-0000BA330000}"/>
    <cellStyle name="Normal 3 2 2 2 3 6 3" xfId="13049" xr:uid="{00000000-0005-0000-0000-0000BB330000}"/>
    <cellStyle name="Normal 3 2 2 2 3 6 4" xfId="13050" xr:uid="{00000000-0005-0000-0000-0000BC330000}"/>
    <cellStyle name="Normal 3 2 2 2 3 7" xfId="13051" xr:uid="{00000000-0005-0000-0000-0000BD330000}"/>
    <cellStyle name="Normal 3 2 2 2 3 8" xfId="13052" xr:uid="{00000000-0005-0000-0000-0000BE330000}"/>
    <cellStyle name="Normal 3 2 2 2 3 9" xfId="13053" xr:uid="{00000000-0005-0000-0000-0000BF330000}"/>
    <cellStyle name="Normal 3 2 2 2 4" xfId="13054" xr:uid="{00000000-0005-0000-0000-0000C0330000}"/>
    <cellStyle name="Normal 3 2 2 2 4 2" xfId="13055" xr:uid="{00000000-0005-0000-0000-0000C1330000}"/>
    <cellStyle name="Normal 3 2 2 2 4 2 2" xfId="13056" xr:uid="{00000000-0005-0000-0000-0000C2330000}"/>
    <cellStyle name="Normal 3 2 2 2 4 2 2 2" xfId="13057" xr:uid="{00000000-0005-0000-0000-0000C3330000}"/>
    <cellStyle name="Normal 3 2 2 2 4 2 2 2 2" xfId="13058" xr:uid="{00000000-0005-0000-0000-0000C4330000}"/>
    <cellStyle name="Normal 3 2 2 2 4 2 2 2 2 2" xfId="13059" xr:uid="{00000000-0005-0000-0000-0000C5330000}"/>
    <cellStyle name="Normal 3 2 2 2 4 2 2 2 2 3" xfId="13060" xr:uid="{00000000-0005-0000-0000-0000C6330000}"/>
    <cellStyle name="Normal 3 2 2 2 4 2 2 2 2 4" xfId="13061" xr:uid="{00000000-0005-0000-0000-0000C7330000}"/>
    <cellStyle name="Normal 3 2 2 2 4 2 2 2 3" xfId="13062" xr:uid="{00000000-0005-0000-0000-0000C8330000}"/>
    <cellStyle name="Normal 3 2 2 2 4 2 2 2 4" xfId="13063" xr:uid="{00000000-0005-0000-0000-0000C9330000}"/>
    <cellStyle name="Normal 3 2 2 2 4 2 2 2 5" xfId="13064" xr:uid="{00000000-0005-0000-0000-0000CA330000}"/>
    <cellStyle name="Normal 3 2 2 2 4 2 2 3" xfId="13065" xr:uid="{00000000-0005-0000-0000-0000CB330000}"/>
    <cellStyle name="Normal 3 2 2 2 4 2 2 3 2" xfId="13066" xr:uid="{00000000-0005-0000-0000-0000CC330000}"/>
    <cellStyle name="Normal 3 2 2 2 4 2 2 3 3" xfId="13067" xr:uid="{00000000-0005-0000-0000-0000CD330000}"/>
    <cellStyle name="Normal 3 2 2 2 4 2 2 3 4" xfId="13068" xr:uid="{00000000-0005-0000-0000-0000CE330000}"/>
    <cellStyle name="Normal 3 2 2 2 4 2 2 4" xfId="13069" xr:uid="{00000000-0005-0000-0000-0000CF330000}"/>
    <cellStyle name="Normal 3 2 2 2 4 2 2 5" xfId="13070" xr:uid="{00000000-0005-0000-0000-0000D0330000}"/>
    <cellStyle name="Normal 3 2 2 2 4 2 2 6" xfId="13071" xr:uid="{00000000-0005-0000-0000-0000D1330000}"/>
    <cellStyle name="Normal 3 2 2 2 4 2 3" xfId="13072" xr:uid="{00000000-0005-0000-0000-0000D2330000}"/>
    <cellStyle name="Normal 3 2 2 2 4 2 3 2" xfId="13073" xr:uid="{00000000-0005-0000-0000-0000D3330000}"/>
    <cellStyle name="Normal 3 2 2 2 4 2 3 2 2" xfId="13074" xr:uid="{00000000-0005-0000-0000-0000D4330000}"/>
    <cellStyle name="Normal 3 2 2 2 4 2 3 2 2 2" xfId="13075" xr:uid="{00000000-0005-0000-0000-0000D5330000}"/>
    <cellStyle name="Normal 3 2 2 2 4 2 3 2 2 3" xfId="13076" xr:uid="{00000000-0005-0000-0000-0000D6330000}"/>
    <cellStyle name="Normal 3 2 2 2 4 2 3 2 2 4" xfId="13077" xr:uid="{00000000-0005-0000-0000-0000D7330000}"/>
    <cellStyle name="Normal 3 2 2 2 4 2 3 2 3" xfId="13078" xr:uid="{00000000-0005-0000-0000-0000D8330000}"/>
    <cellStyle name="Normal 3 2 2 2 4 2 3 2 4" xfId="13079" xr:uid="{00000000-0005-0000-0000-0000D9330000}"/>
    <cellStyle name="Normal 3 2 2 2 4 2 3 2 5" xfId="13080" xr:uid="{00000000-0005-0000-0000-0000DA330000}"/>
    <cellStyle name="Normal 3 2 2 2 4 2 3 3" xfId="13081" xr:uid="{00000000-0005-0000-0000-0000DB330000}"/>
    <cellStyle name="Normal 3 2 2 2 4 2 3 3 2" xfId="13082" xr:uid="{00000000-0005-0000-0000-0000DC330000}"/>
    <cellStyle name="Normal 3 2 2 2 4 2 3 3 3" xfId="13083" xr:uid="{00000000-0005-0000-0000-0000DD330000}"/>
    <cellStyle name="Normal 3 2 2 2 4 2 3 3 4" xfId="13084" xr:uid="{00000000-0005-0000-0000-0000DE330000}"/>
    <cellStyle name="Normal 3 2 2 2 4 2 3 4" xfId="13085" xr:uid="{00000000-0005-0000-0000-0000DF330000}"/>
    <cellStyle name="Normal 3 2 2 2 4 2 3 5" xfId="13086" xr:uid="{00000000-0005-0000-0000-0000E0330000}"/>
    <cellStyle name="Normal 3 2 2 2 4 2 3 6" xfId="13087" xr:uid="{00000000-0005-0000-0000-0000E1330000}"/>
    <cellStyle name="Normal 3 2 2 2 4 2 4" xfId="13088" xr:uid="{00000000-0005-0000-0000-0000E2330000}"/>
    <cellStyle name="Normal 3 2 2 2 4 2 4 2" xfId="13089" xr:uid="{00000000-0005-0000-0000-0000E3330000}"/>
    <cellStyle name="Normal 3 2 2 2 4 2 4 2 2" xfId="13090" xr:uid="{00000000-0005-0000-0000-0000E4330000}"/>
    <cellStyle name="Normal 3 2 2 2 4 2 4 2 3" xfId="13091" xr:uid="{00000000-0005-0000-0000-0000E5330000}"/>
    <cellStyle name="Normal 3 2 2 2 4 2 4 2 4" xfId="13092" xr:uid="{00000000-0005-0000-0000-0000E6330000}"/>
    <cellStyle name="Normal 3 2 2 2 4 2 4 3" xfId="13093" xr:uid="{00000000-0005-0000-0000-0000E7330000}"/>
    <cellStyle name="Normal 3 2 2 2 4 2 4 4" xfId="13094" xr:uid="{00000000-0005-0000-0000-0000E8330000}"/>
    <cellStyle name="Normal 3 2 2 2 4 2 4 5" xfId="13095" xr:uid="{00000000-0005-0000-0000-0000E9330000}"/>
    <cellStyle name="Normal 3 2 2 2 4 2 5" xfId="13096" xr:uid="{00000000-0005-0000-0000-0000EA330000}"/>
    <cellStyle name="Normal 3 2 2 2 4 2 5 2" xfId="13097" xr:uid="{00000000-0005-0000-0000-0000EB330000}"/>
    <cellStyle name="Normal 3 2 2 2 4 2 5 3" xfId="13098" xr:uid="{00000000-0005-0000-0000-0000EC330000}"/>
    <cellStyle name="Normal 3 2 2 2 4 2 5 4" xfId="13099" xr:uid="{00000000-0005-0000-0000-0000ED330000}"/>
    <cellStyle name="Normal 3 2 2 2 4 2 6" xfId="13100" xr:uid="{00000000-0005-0000-0000-0000EE330000}"/>
    <cellStyle name="Normal 3 2 2 2 4 2 7" xfId="13101" xr:uid="{00000000-0005-0000-0000-0000EF330000}"/>
    <cellStyle name="Normal 3 2 2 2 4 2 8" xfId="13102" xr:uid="{00000000-0005-0000-0000-0000F0330000}"/>
    <cellStyle name="Normal 3 2 2 2 4 3" xfId="13103" xr:uid="{00000000-0005-0000-0000-0000F1330000}"/>
    <cellStyle name="Normal 3 2 2 2 4 3 2" xfId="13104" xr:uid="{00000000-0005-0000-0000-0000F2330000}"/>
    <cellStyle name="Normal 3 2 2 2 4 3 2 2" xfId="13105" xr:uid="{00000000-0005-0000-0000-0000F3330000}"/>
    <cellStyle name="Normal 3 2 2 2 4 3 2 2 2" xfId="13106" xr:uid="{00000000-0005-0000-0000-0000F4330000}"/>
    <cellStyle name="Normal 3 2 2 2 4 3 2 2 3" xfId="13107" xr:uid="{00000000-0005-0000-0000-0000F5330000}"/>
    <cellStyle name="Normal 3 2 2 2 4 3 2 2 4" xfId="13108" xr:uid="{00000000-0005-0000-0000-0000F6330000}"/>
    <cellStyle name="Normal 3 2 2 2 4 3 2 3" xfId="13109" xr:uid="{00000000-0005-0000-0000-0000F7330000}"/>
    <cellStyle name="Normal 3 2 2 2 4 3 2 4" xfId="13110" xr:uid="{00000000-0005-0000-0000-0000F8330000}"/>
    <cellStyle name="Normal 3 2 2 2 4 3 2 5" xfId="13111" xr:uid="{00000000-0005-0000-0000-0000F9330000}"/>
    <cellStyle name="Normal 3 2 2 2 4 3 3" xfId="13112" xr:uid="{00000000-0005-0000-0000-0000FA330000}"/>
    <cellStyle name="Normal 3 2 2 2 4 3 3 2" xfId="13113" xr:uid="{00000000-0005-0000-0000-0000FB330000}"/>
    <cellStyle name="Normal 3 2 2 2 4 3 3 3" xfId="13114" xr:uid="{00000000-0005-0000-0000-0000FC330000}"/>
    <cellStyle name="Normal 3 2 2 2 4 3 3 4" xfId="13115" xr:uid="{00000000-0005-0000-0000-0000FD330000}"/>
    <cellStyle name="Normal 3 2 2 2 4 3 4" xfId="13116" xr:uid="{00000000-0005-0000-0000-0000FE330000}"/>
    <cellStyle name="Normal 3 2 2 2 4 3 5" xfId="13117" xr:uid="{00000000-0005-0000-0000-0000FF330000}"/>
    <cellStyle name="Normal 3 2 2 2 4 3 6" xfId="13118" xr:uid="{00000000-0005-0000-0000-000000340000}"/>
    <cellStyle name="Normal 3 2 2 2 4 4" xfId="13119" xr:uid="{00000000-0005-0000-0000-000001340000}"/>
    <cellStyle name="Normal 3 2 2 2 4 4 2" xfId="13120" xr:uid="{00000000-0005-0000-0000-000002340000}"/>
    <cellStyle name="Normal 3 2 2 2 4 4 2 2" xfId="13121" xr:uid="{00000000-0005-0000-0000-000003340000}"/>
    <cellStyle name="Normal 3 2 2 2 4 4 2 2 2" xfId="13122" xr:uid="{00000000-0005-0000-0000-000004340000}"/>
    <cellStyle name="Normal 3 2 2 2 4 4 2 2 3" xfId="13123" xr:uid="{00000000-0005-0000-0000-000005340000}"/>
    <cellStyle name="Normal 3 2 2 2 4 4 2 2 4" xfId="13124" xr:uid="{00000000-0005-0000-0000-000006340000}"/>
    <cellStyle name="Normal 3 2 2 2 4 4 2 3" xfId="13125" xr:uid="{00000000-0005-0000-0000-000007340000}"/>
    <cellStyle name="Normal 3 2 2 2 4 4 2 4" xfId="13126" xr:uid="{00000000-0005-0000-0000-000008340000}"/>
    <cellStyle name="Normal 3 2 2 2 4 4 2 5" xfId="13127" xr:uid="{00000000-0005-0000-0000-000009340000}"/>
    <cellStyle name="Normal 3 2 2 2 4 4 3" xfId="13128" xr:uid="{00000000-0005-0000-0000-00000A340000}"/>
    <cellStyle name="Normal 3 2 2 2 4 4 3 2" xfId="13129" xr:uid="{00000000-0005-0000-0000-00000B340000}"/>
    <cellStyle name="Normal 3 2 2 2 4 4 3 3" xfId="13130" xr:uid="{00000000-0005-0000-0000-00000C340000}"/>
    <cellStyle name="Normal 3 2 2 2 4 4 3 4" xfId="13131" xr:uid="{00000000-0005-0000-0000-00000D340000}"/>
    <cellStyle name="Normal 3 2 2 2 4 4 4" xfId="13132" xr:uid="{00000000-0005-0000-0000-00000E340000}"/>
    <cellStyle name="Normal 3 2 2 2 4 4 5" xfId="13133" xr:uid="{00000000-0005-0000-0000-00000F340000}"/>
    <cellStyle name="Normal 3 2 2 2 4 4 6" xfId="13134" xr:uid="{00000000-0005-0000-0000-000010340000}"/>
    <cellStyle name="Normal 3 2 2 2 4 5" xfId="13135" xr:uid="{00000000-0005-0000-0000-000011340000}"/>
    <cellStyle name="Normal 3 2 2 2 4 5 2" xfId="13136" xr:uid="{00000000-0005-0000-0000-000012340000}"/>
    <cellStyle name="Normal 3 2 2 2 4 5 2 2" xfId="13137" xr:uid="{00000000-0005-0000-0000-000013340000}"/>
    <cellStyle name="Normal 3 2 2 2 4 5 2 3" xfId="13138" xr:uid="{00000000-0005-0000-0000-000014340000}"/>
    <cellStyle name="Normal 3 2 2 2 4 5 2 4" xfId="13139" xr:uid="{00000000-0005-0000-0000-000015340000}"/>
    <cellStyle name="Normal 3 2 2 2 4 5 3" xfId="13140" xr:uid="{00000000-0005-0000-0000-000016340000}"/>
    <cellStyle name="Normal 3 2 2 2 4 5 4" xfId="13141" xr:uid="{00000000-0005-0000-0000-000017340000}"/>
    <cellStyle name="Normal 3 2 2 2 4 5 5" xfId="13142" xr:uid="{00000000-0005-0000-0000-000018340000}"/>
    <cellStyle name="Normal 3 2 2 2 4 6" xfId="13143" xr:uid="{00000000-0005-0000-0000-000019340000}"/>
    <cellStyle name="Normal 3 2 2 2 4 6 2" xfId="13144" xr:uid="{00000000-0005-0000-0000-00001A340000}"/>
    <cellStyle name="Normal 3 2 2 2 4 6 3" xfId="13145" xr:uid="{00000000-0005-0000-0000-00001B340000}"/>
    <cellStyle name="Normal 3 2 2 2 4 6 4" xfId="13146" xr:uid="{00000000-0005-0000-0000-00001C340000}"/>
    <cellStyle name="Normal 3 2 2 2 4 7" xfId="13147" xr:uid="{00000000-0005-0000-0000-00001D340000}"/>
    <cellStyle name="Normal 3 2 2 2 4 8" xfId="13148" xr:uid="{00000000-0005-0000-0000-00001E340000}"/>
    <cellStyle name="Normal 3 2 2 2 4 9" xfId="13149" xr:uid="{00000000-0005-0000-0000-00001F340000}"/>
    <cellStyle name="Normal 3 2 2 2 5" xfId="13150" xr:uid="{00000000-0005-0000-0000-000020340000}"/>
    <cellStyle name="Normal 3 2 2 2 5 2" xfId="13151" xr:uid="{00000000-0005-0000-0000-000021340000}"/>
    <cellStyle name="Normal 3 2 2 2 5 2 2" xfId="13152" xr:uid="{00000000-0005-0000-0000-000022340000}"/>
    <cellStyle name="Normal 3 2 2 2 5 2 2 2" xfId="13153" xr:uid="{00000000-0005-0000-0000-000023340000}"/>
    <cellStyle name="Normal 3 2 2 2 5 2 2 2 2" xfId="13154" xr:uid="{00000000-0005-0000-0000-000024340000}"/>
    <cellStyle name="Normal 3 2 2 2 5 2 2 2 3" xfId="13155" xr:uid="{00000000-0005-0000-0000-000025340000}"/>
    <cellStyle name="Normal 3 2 2 2 5 2 2 2 4" xfId="13156" xr:uid="{00000000-0005-0000-0000-000026340000}"/>
    <cellStyle name="Normal 3 2 2 2 5 2 2 3" xfId="13157" xr:uid="{00000000-0005-0000-0000-000027340000}"/>
    <cellStyle name="Normal 3 2 2 2 5 2 2 4" xfId="13158" xr:uid="{00000000-0005-0000-0000-000028340000}"/>
    <cellStyle name="Normal 3 2 2 2 5 2 2 5" xfId="13159" xr:uid="{00000000-0005-0000-0000-000029340000}"/>
    <cellStyle name="Normal 3 2 2 2 5 2 3" xfId="13160" xr:uid="{00000000-0005-0000-0000-00002A340000}"/>
    <cellStyle name="Normal 3 2 2 2 5 2 3 2" xfId="13161" xr:uid="{00000000-0005-0000-0000-00002B340000}"/>
    <cellStyle name="Normal 3 2 2 2 5 2 3 3" xfId="13162" xr:uid="{00000000-0005-0000-0000-00002C340000}"/>
    <cellStyle name="Normal 3 2 2 2 5 2 3 4" xfId="13163" xr:uid="{00000000-0005-0000-0000-00002D340000}"/>
    <cellStyle name="Normal 3 2 2 2 5 2 4" xfId="13164" xr:uid="{00000000-0005-0000-0000-00002E340000}"/>
    <cellStyle name="Normal 3 2 2 2 5 2 5" xfId="13165" xr:uid="{00000000-0005-0000-0000-00002F340000}"/>
    <cellStyle name="Normal 3 2 2 2 5 2 6" xfId="13166" xr:uid="{00000000-0005-0000-0000-000030340000}"/>
    <cellStyle name="Normal 3 2 2 2 5 3" xfId="13167" xr:uid="{00000000-0005-0000-0000-000031340000}"/>
    <cellStyle name="Normal 3 2 2 2 5 3 2" xfId="13168" xr:uid="{00000000-0005-0000-0000-000032340000}"/>
    <cellStyle name="Normal 3 2 2 2 5 3 2 2" xfId="13169" xr:uid="{00000000-0005-0000-0000-000033340000}"/>
    <cellStyle name="Normal 3 2 2 2 5 3 2 2 2" xfId="13170" xr:uid="{00000000-0005-0000-0000-000034340000}"/>
    <cellStyle name="Normal 3 2 2 2 5 3 2 2 3" xfId="13171" xr:uid="{00000000-0005-0000-0000-000035340000}"/>
    <cellStyle name="Normal 3 2 2 2 5 3 2 2 4" xfId="13172" xr:uid="{00000000-0005-0000-0000-000036340000}"/>
    <cellStyle name="Normal 3 2 2 2 5 3 2 3" xfId="13173" xr:uid="{00000000-0005-0000-0000-000037340000}"/>
    <cellStyle name="Normal 3 2 2 2 5 3 2 4" xfId="13174" xr:uid="{00000000-0005-0000-0000-000038340000}"/>
    <cellStyle name="Normal 3 2 2 2 5 3 2 5" xfId="13175" xr:uid="{00000000-0005-0000-0000-000039340000}"/>
    <cellStyle name="Normal 3 2 2 2 5 3 3" xfId="13176" xr:uid="{00000000-0005-0000-0000-00003A340000}"/>
    <cellStyle name="Normal 3 2 2 2 5 3 3 2" xfId="13177" xr:uid="{00000000-0005-0000-0000-00003B340000}"/>
    <cellStyle name="Normal 3 2 2 2 5 3 3 3" xfId="13178" xr:uid="{00000000-0005-0000-0000-00003C340000}"/>
    <cellStyle name="Normal 3 2 2 2 5 3 3 4" xfId="13179" xr:uid="{00000000-0005-0000-0000-00003D340000}"/>
    <cellStyle name="Normal 3 2 2 2 5 3 4" xfId="13180" xr:uid="{00000000-0005-0000-0000-00003E340000}"/>
    <cellStyle name="Normal 3 2 2 2 5 3 5" xfId="13181" xr:uid="{00000000-0005-0000-0000-00003F340000}"/>
    <cellStyle name="Normal 3 2 2 2 5 3 6" xfId="13182" xr:uid="{00000000-0005-0000-0000-000040340000}"/>
    <cellStyle name="Normal 3 2 2 2 5 4" xfId="13183" xr:uid="{00000000-0005-0000-0000-000041340000}"/>
    <cellStyle name="Normal 3 2 2 2 5 4 2" xfId="13184" xr:uid="{00000000-0005-0000-0000-000042340000}"/>
    <cellStyle name="Normal 3 2 2 2 5 4 2 2" xfId="13185" xr:uid="{00000000-0005-0000-0000-000043340000}"/>
    <cellStyle name="Normal 3 2 2 2 5 4 2 3" xfId="13186" xr:uid="{00000000-0005-0000-0000-000044340000}"/>
    <cellStyle name="Normal 3 2 2 2 5 4 2 4" xfId="13187" xr:uid="{00000000-0005-0000-0000-000045340000}"/>
    <cellStyle name="Normal 3 2 2 2 5 4 3" xfId="13188" xr:uid="{00000000-0005-0000-0000-000046340000}"/>
    <cellStyle name="Normal 3 2 2 2 5 4 4" xfId="13189" xr:uid="{00000000-0005-0000-0000-000047340000}"/>
    <cellStyle name="Normal 3 2 2 2 5 4 5" xfId="13190" xr:uid="{00000000-0005-0000-0000-000048340000}"/>
    <cellStyle name="Normal 3 2 2 2 5 5" xfId="13191" xr:uid="{00000000-0005-0000-0000-000049340000}"/>
    <cellStyle name="Normal 3 2 2 2 5 5 2" xfId="13192" xr:uid="{00000000-0005-0000-0000-00004A340000}"/>
    <cellStyle name="Normal 3 2 2 2 5 5 3" xfId="13193" xr:uid="{00000000-0005-0000-0000-00004B340000}"/>
    <cellStyle name="Normal 3 2 2 2 5 5 4" xfId="13194" xr:uid="{00000000-0005-0000-0000-00004C340000}"/>
    <cellStyle name="Normal 3 2 2 2 5 6" xfId="13195" xr:uid="{00000000-0005-0000-0000-00004D340000}"/>
    <cellStyle name="Normal 3 2 2 2 5 7" xfId="13196" xr:uid="{00000000-0005-0000-0000-00004E340000}"/>
    <cellStyle name="Normal 3 2 2 2 5 8" xfId="13197" xr:uid="{00000000-0005-0000-0000-00004F340000}"/>
    <cellStyle name="Normal 3 2 2 2 6" xfId="13198" xr:uid="{00000000-0005-0000-0000-000050340000}"/>
    <cellStyle name="Normal 3 2 2 2 6 2" xfId="13199" xr:uid="{00000000-0005-0000-0000-000051340000}"/>
    <cellStyle name="Normal 3 2 2 2 6 2 2" xfId="13200" xr:uid="{00000000-0005-0000-0000-000052340000}"/>
    <cellStyle name="Normal 3 2 2 2 6 2 2 2" xfId="13201" xr:uid="{00000000-0005-0000-0000-000053340000}"/>
    <cellStyle name="Normal 3 2 2 2 6 2 2 2 2" xfId="13202" xr:uid="{00000000-0005-0000-0000-000054340000}"/>
    <cellStyle name="Normal 3 2 2 2 6 2 2 2 3" xfId="13203" xr:uid="{00000000-0005-0000-0000-000055340000}"/>
    <cellStyle name="Normal 3 2 2 2 6 2 2 2 4" xfId="13204" xr:uid="{00000000-0005-0000-0000-000056340000}"/>
    <cellStyle name="Normal 3 2 2 2 6 2 2 3" xfId="13205" xr:uid="{00000000-0005-0000-0000-000057340000}"/>
    <cellStyle name="Normal 3 2 2 2 6 2 2 4" xfId="13206" xr:uid="{00000000-0005-0000-0000-000058340000}"/>
    <cellStyle name="Normal 3 2 2 2 6 2 2 5" xfId="13207" xr:uid="{00000000-0005-0000-0000-000059340000}"/>
    <cellStyle name="Normal 3 2 2 2 6 2 3" xfId="13208" xr:uid="{00000000-0005-0000-0000-00005A340000}"/>
    <cellStyle name="Normal 3 2 2 2 6 2 3 2" xfId="13209" xr:uid="{00000000-0005-0000-0000-00005B340000}"/>
    <cellStyle name="Normal 3 2 2 2 6 2 3 3" xfId="13210" xr:uid="{00000000-0005-0000-0000-00005C340000}"/>
    <cellStyle name="Normal 3 2 2 2 6 2 3 4" xfId="13211" xr:uid="{00000000-0005-0000-0000-00005D340000}"/>
    <cellStyle name="Normal 3 2 2 2 6 2 4" xfId="13212" xr:uid="{00000000-0005-0000-0000-00005E340000}"/>
    <cellStyle name="Normal 3 2 2 2 6 2 5" xfId="13213" xr:uid="{00000000-0005-0000-0000-00005F340000}"/>
    <cellStyle name="Normal 3 2 2 2 6 2 6" xfId="13214" xr:uid="{00000000-0005-0000-0000-000060340000}"/>
    <cellStyle name="Normal 3 2 2 2 6 3" xfId="13215" xr:uid="{00000000-0005-0000-0000-000061340000}"/>
    <cellStyle name="Normal 3 2 2 2 6 3 2" xfId="13216" xr:uid="{00000000-0005-0000-0000-000062340000}"/>
    <cellStyle name="Normal 3 2 2 2 6 3 2 2" xfId="13217" xr:uid="{00000000-0005-0000-0000-000063340000}"/>
    <cellStyle name="Normal 3 2 2 2 6 3 2 2 2" xfId="13218" xr:uid="{00000000-0005-0000-0000-000064340000}"/>
    <cellStyle name="Normal 3 2 2 2 6 3 2 2 3" xfId="13219" xr:uid="{00000000-0005-0000-0000-000065340000}"/>
    <cellStyle name="Normal 3 2 2 2 6 3 2 2 4" xfId="13220" xr:uid="{00000000-0005-0000-0000-000066340000}"/>
    <cellStyle name="Normal 3 2 2 2 6 3 2 3" xfId="13221" xr:uid="{00000000-0005-0000-0000-000067340000}"/>
    <cellStyle name="Normal 3 2 2 2 6 3 2 4" xfId="13222" xr:uid="{00000000-0005-0000-0000-000068340000}"/>
    <cellStyle name="Normal 3 2 2 2 6 3 2 5" xfId="13223" xr:uid="{00000000-0005-0000-0000-000069340000}"/>
    <cellStyle name="Normal 3 2 2 2 6 3 3" xfId="13224" xr:uid="{00000000-0005-0000-0000-00006A340000}"/>
    <cellStyle name="Normal 3 2 2 2 6 3 3 2" xfId="13225" xr:uid="{00000000-0005-0000-0000-00006B340000}"/>
    <cellStyle name="Normal 3 2 2 2 6 3 3 3" xfId="13226" xr:uid="{00000000-0005-0000-0000-00006C340000}"/>
    <cellStyle name="Normal 3 2 2 2 6 3 3 4" xfId="13227" xr:uid="{00000000-0005-0000-0000-00006D340000}"/>
    <cellStyle name="Normal 3 2 2 2 6 3 4" xfId="13228" xr:uid="{00000000-0005-0000-0000-00006E340000}"/>
    <cellStyle name="Normal 3 2 2 2 6 3 5" xfId="13229" xr:uid="{00000000-0005-0000-0000-00006F340000}"/>
    <cellStyle name="Normal 3 2 2 2 6 3 6" xfId="13230" xr:uid="{00000000-0005-0000-0000-000070340000}"/>
    <cellStyle name="Normal 3 2 2 2 6 4" xfId="13231" xr:uid="{00000000-0005-0000-0000-000071340000}"/>
    <cellStyle name="Normal 3 2 2 2 6 4 2" xfId="13232" xr:uid="{00000000-0005-0000-0000-000072340000}"/>
    <cellStyle name="Normal 3 2 2 2 6 4 2 2" xfId="13233" xr:uid="{00000000-0005-0000-0000-000073340000}"/>
    <cellStyle name="Normal 3 2 2 2 6 4 2 3" xfId="13234" xr:uid="{00000000-0005-0000-0000-000074340000}"/>
    <cellStyle name="Normal 3 2 2 2 6 4 2 4" xfId="13235" xr:uid="{00000000-0005-0000-0000-000075340000}"/>
    <cellStyle name="Normal 3 2 2 2 6 4 3" xfId="13236" xr:uid="{00000000-0005-0000-0000-000076340000}"/>
    <cellStyle name="Normal 3 2 2 2 6 4 4" xfId="13237" xr:uid="{00000000-0005-0000-0000-000077340000}"/>
    <cellStyle name="Normal 3 2 2 2 6 4 5" xfId="13238" xr:uid="{00000000-0005-0000-0000-000078340000}"/>
    <cellStyle name="Normal 3 2 2 2 6 5" xfId="13239" xr:uid="{00000000-0005-0000-0000-000079340000}"/>
    <cellStyle name="Normal 3 2 2 2 6 5 2" xfId="13240" xr:uid="{00000000-0005-0000-0000-00007A340000}"/>
    <cellStyle name="Normal 3 2 2 2 6 5 3" xfId="13241" xr:uid="{00000000-0005-0000-0000-00007B340000}"/>
    <cellStyle name="Normal 3 2 2 2 6 5 4" xfId="13242" xr:uid="{00000000-0005-0000-0000-00007C340000}"/>
    <cellStyle name="Normal 3 2 2 2 6 6" xfId="13243" xr:uid="{00000000-0005-0000-0000-00007D340000}"/>
    <cellStyle name="Normal 3 2 2 2 6 7" xfId="13244" xr:uid="{00000000-0005-0000-0000-00007E340000}"/>
    <cellStyle name="Normal 3 2 2 2 6 8" xfId="13245" xr:uid="{00000000-0005-0000-0000-00007F340000}"/>
    <cellStyle name="Normal 3 2 2 2 7" xfId="13246" xr:uid="{00000000-0005-0000-0000-000080340000}"/>
    <cellStyle name="Normal 3 2 2 2 7 2" xfId="13247" xr:uid="{00000000-0005-0000-0000-000081340000}"/>
    <cellStyle name="Normal 3 2 2 2 7 2 2" xfId="13248" xr:uid="{00000000-0005-0000-0000-000082340000}"/>
    <cellStyle name="Normal 3 2 2 2 7 2 2 2" xfId="13249" xr:uid="{00000000-0005-0000-0000-000083340000}"/>
    <cellStyle name="Normal 3 2 2 2 7 2 2 3" xfId="13250" xr:uid="{00000000-0005-0000-0000-000084340000}"/>
    <cellStyle name="Normal 3 2 2 2 7 2 2 4" xfId="13251" xr:uid="{00000000-0005-0000-0000-000085340000}"/>
    <cellStyle name="Normal 3 2 2 2 7 2 3" xfId="13252" xr:uid="{00000000-0005-0000-0000-000086340000}"/>
    <cellStyle name="Normal 3 2 2 2 7 2 4" xfId="13253" xr:uid="{00000000-0005-0000-0000-000087340000}"/>
    <cellStyle name="Normal 3 2 2 2 7 2 5" xfId="13254" xr:uid="{00000000-0005-0000-0000-000088340000}"/>
    <cellStyle name="Normal 3 2 2 2 7 3" xfId="13255" xr:uid="{00000000-0005-0000-0000-000089340000}"/>
    <cellStyle name="Normal 3 2 2 2 7 3 2" xfId="13256" xr:uid="{00000000-0005-0000-0000-00008A340000}"/>
    <cellStyle name="Normal 3 2 2 2 7 3 3" xfId="13257" xr:uid="{00000000-0005-0000-0000-00008B340000}"/>
    <cellStyle name="Normal 3 2 2 2 7 3 4" xfId="13258" xr:uid="{00000000-0005-0000-0000-00008C340000}"/>
    <cellStyle name="Normal 3 2 2 2 7 4" xfId="13259" xr:uid="{00000000-0005-0000-0000-00008D340000}"/>
    <cellStyle name="Normal 3 2 2 2 7 5" xfId="13260" xr:uid="{00000000-0005-0000-0000-00008E340000}"/>
    <cellStyle name="Normal 3 2 2 2 7 6" xfId="13261" xr:uid="{00000000-0005-0000-0000-00008F340000}"/>
    <cellStyle name="Normal 3 2 2 2 8" xfId="13262" xr:uid="{00000000-0005-0000-0000-000090340000}"/>
    <cellStyle name="Normal 3 2 2 2 8 2" xfId="13263" xr:uid="{00000000-0005-0000-0000-000091340000}"/>
    <cellStyle name="Normal 3 2 2 2 8 2 2" xfId="13264" xr:uid="{00000000-0005-0000-0000-000092340000}"/>
    <cellStyle name="Normal 3 2 2 2 8 2 2 2" xfId="13265" xr:uid="{00000000-0005-0000-0000-000093340000}"/>
    <cellStyle name="Normal 3 2 2 2 8 2 2 3" xfId="13266" xr:uid="{00000000-0005-0000-0000-000094340000}"/>
    <cellStyle name="Normal 3 2 2 2 8 2 2 4" xfId="13267" xr:uid="{00000000-0005-0000-0000-000095340000}"/>
    <cellStyle name="Normal 3 2 2 2 8 2 3" xfId="13268" xr:uid="{00000000-0005-0000-0000-000096340000}"/>
    <cellStyle name="Normal 3 2 2 2 8 2 4" xfId="13269" xr:uid="{00000000-0005-0000-0000-000097340000}"/>
    <cellStyle name="Normal 3 2 2 2 8 2 5" xfId="13270" xr:uid="{00000000-0005-0000-0000-000098340000}"/>
    <cellStyle name="Normal 3 2 2 2 8 3" xfId="13271" xr:uid="{00000000-0005-0000-0000-000099340000}"/>
    <cellStyle name="Normal 3 2 2 2 8 3 2" xfId="13272" xr:uid="{00000000-0005-0000-0000-00009A340000}"/>
    <cellStyle name="Normal 3 2 2 2 8 3 3" xfId="13273" xr:uid="{00000000-0005-0000-0000-00009B340000}"/>
    <cellStyle name="Normal 3 2 2 2 8 3 4" xfId="13274" xr:uid="{00000000-0005-0000-0000-00009C340000}"/>
    <cellStyle name="Normal 3 2 2 2 8 4" xfId="13275" xr:uid="{00000000-0005-0000-0000-00009D340000}"/>
    <cellStyle name="Normal 3 2 2 2 8 5" xfId="13276" xr:uid="{00000000-0005-0000-0000-00009E340000}"/>
    <cellStyle name="Normal 3 2 2 2 8 6" xfId="13277" xr:uid="{00000000-0005-0000-0000-00009F340000}"/>
    <cellStyle name="Normal 3 2 2 2 9" xfId="13278" xr:uid="{00000000-0005-0000-0000-0000A0340000}"/>
    <cellStyle name="Normal 3 2 2 3" xfId="13279" xr:uid="{00000000-0005-0000-0000-0000A1340000}"/>
    <cellStyle name="Normal 3 2 2 3 10" xfId="13280" xr:uid="{00000000-0005-0000-0000-0000A2340000}"/>
    <cellStyle name="Normal 3 2 2 3 11" xfId="13281" xr:uid="{00000000-0005-0000-0000-0000A3340000}"/>
    <cellStyle name="Normal 3 2 2 3 2" xfId="13282" xr:uid="{00000000-0005-0000-0000-0000A4340000}"/>
    <cellStyle name="Normal 3 2 2 3 2 2" xfId="13283" xr:uid="{00000000-0005-0000-0000-0000A5340000}"/>
    <cellStyle name="Normal 3 2 2 3 2 2 2" xfId="13284" xr:uid="{00000000-0005-0000-0000-0000A6340000}"/>
    <cellStyle name="Normal 3 2 2 3 2 2 2 2" xfId="13285" xr:uid="{00000000-0005-0000-0000-0000A7340000}"/>
    <cellStyle name="Normal 3 2 2 3 2 2 2 2 2" xfId="13286" xr:uid="{00000000-0005-0000-0000-0000A8340000}"/>
    <cellStyle name="Normal 3 2 2 3 2 2 2 2 3" xfId="13287" xr:uid="{00000000-0005-0000-0000-0000A9340000}"/>
    <cellStyle name="Normal 3 2 2 3 2 2 2 2 4" xfId="13288" xr:uid="{00000000-0005-0000-0000-0000AA340000}"/>
    <cellStyle name="Normal 3 2 2 3 2 2 2 3" xfId="13289" xr:uid="{00000000-0005-0000-0000-0000AB340000}"/>
    <cellStyle name="Normal 3 2 2 3 2 2 2 4" xfId="13290" xr:uid="{00000000-0005-0000-0000-0000AC340000}"/>
    <cellStyle name="Normal 3 2 2 3 2 2 2 5" xfId="13291" xr:uid="{00000000-0005-0000-0000-0000AD340000}"/>
    <cellStyle name="Normal 3 2 2 3 2 2 3" xfId="13292" xr:uid="{00000000-0005-0000-0000-0000AE340000}"/>
    <cellStyle name="Normal 3 2 2 3 2 2 3 2" xfId="13293" xr:uid="{00000000-0005-0000-0000-0000AF340000}"/>
    <cellStyle name="Normal 3 2 2 3 2 2 3 3" xfId="13294" xr:uid="{00000000-0005-0000-0000-0000B0340000}"/>
    <cellStyle name="Normal 3 2 2 3 2 2 3 4" xfId="13295" xr:uid="{00000000-0005-0000-0000-0000B1340000}"/>
    <cellStyle name="Normal 3 2 2 3 2 2 4" xfId="13296" xr:uid="{00000000-0005-0000-0000-0000B2340000}"/>
    <cellStyle name="Normal 3 2 2 3 2 2 5" xfId="13297" xr:uid="{00000000-0005-0000-0000-0000B3340000}"/>
    <cellStyle name="Normal 3 2 2 3 2 2 6" xfId="13298" xr:uid="{00000000-0005-0000-0000-0000B4340000}"/>
    <cellStyle name="Normal 3 2 2 3 2 3" xfId="13299" xr:uid="{00000000-0005-0000-0000-0000B5340000}"/>
    <cellStyle name="Normal 3 2 2 3 2 3 2" xfId="13300" xr:uid="{00000000-0005-0000-0000-0000B6340000}"/>
    <cellStyle name="Normal 3 2 2 3 2 3 2 2" xfId="13301" xr:uid="{00000000-0005-0000-0000-0000B7340000}"/>
    <cellStyle name="Normal 3 2 2 3 2 3 2 2 2" xfId="13302" xr:uid="{00000000-0005-0000-0000-0000B8340000}"/>
    <cellStyle name="Normal 3 2 2 3 2 3 2 2 3" xfId="13303" xr:uid="{00000000-0005-0000-0000-0000B9340000}"/>
    <cellStyle name="Normal 3 2 2 3 2 3 2 2 4" xfId="13304" xr:uid="{00000000-0005-0000-0000-0000BA340000}"/>
    <cellStyle name="Normal 3 2 2 3 2 3 2 3" xfId="13305" xr:uid="{00000000-0005-0000-0000-0000BB340000}"/>
    <cellStyle name="Normal 3 2 2 3 2 3 2 4" xfId="13306" xr:uid="{00000000-0005-0000-0000-0000BC340000}"/>
    <cellStyle name="Normal 3 2 2 3 2 3 2 5" xfId="13307" xr:uid="{00000000-0005-0000-0000-0000BD340000}"/>
    <cellStyle name="Normal 3 2 2 3 2 3 3" xfId="13308" xr:uid="{00000000-0005-0000-0000-0000BE340000}"/>
    <cellStyle name="Normal 3 2 2 3 2 3 3 2" xfId="13309" xr:uid="{00000000-0005-0000-0000-0000BF340000}"/>
    <cellStyle name="Normal 3 2 2 3 2 3 3 3" xfId="13310" xr:uid="{00000000-0005-0000-0000-0000C0340000}"/>
    <cellStyle name="Normal 3 2 2 3 2 3 3 4" xfId="13311" xr:uid="{00000000-0005-0000-0000-0000C1340000}"/>
    <cellStyle name="Normal 3 2 2 3 2 3 4" xfId="13312" xr:uid="{00000000-0005-0000-0000-0000C2340000}"/>
    <cellStyle name="Normal 3 2 2 3 2 3 5" xfId="13313" xr:uid="{00000000-0005-0000-0000-0000C3340000}"/>
    <cellStyle name="Normal 3 2 2 3 2 3 6" xfId="13314" xr:uid="{00000000-0005-0000-0000-0000C4340000}"/>
    <cellStyle name="Normal 3 2 2 3 2 4" xfId="13315" xr:uid="{00000000-0005-0000-0000-0000C5340000}"/>
    <cellStyle name="Normal 3 2 2 3 2 4 2" xfId="13316" xr:uid="{00000000-0005-0000-0000-0000C6340000}"/>
    <cellStyle name="Normal 3 2 2 3 2 4 2 2" xfId="13317" xr:uid="{00000000-0005-0000-0000-0000C7340000}"/>
    <cellStyle name="Normal 3 2 2 3 2 4 2 3" xfId="13318" xr:uid="{00000000-0005-0000-0000-0000C8340000}"/>
    <cellStyle name="Normal 3 2 2 3 2 4 2 4" xfId="13319" xr:uid="{00000000-0005-0000-0000-0000C9340000}"/>
    <cellStyle name="Normal 3 2 2 3 2 4 3" xfId="13320" xr:uid="{00000000-0005-0000-0000-0000CA340000}"/>
    <cellStyle name="Normal 3 2 2 3 2 4 4" xfId="13321" xr:uid="{00000000-0005-0000-0000-0000CB340000}"/>
    <cellStyle name="Normal 3 2 2 3 2 4 5" xfId="13322" xr:uid="{00000000-0005-0000-0000-0000CC340000}"/>
    <cellStyle name="Normal 3 2 2 3 2 5" xfId="13323" xr:uid="{00000000-0005-0000-0000-0000CD340000}"/>
    <cellStyle name="Normal 3 2 2 3 2 5 2" xfId="13324" xr:uid="{00000000-0005-0000-0000-0000CE340000}"/>
    <cellStyle name="Normal 3 2 2 3 2 5 3" xfId="13325" xr:uid="{00000000-0005-0000-0000-0000CF340000}"/>
    <cellStyle name="Normal 3 2 2 3 2 5 4" xfId="13326" xr:uid="{00000000-0005-0000-0000-0000D0340000}"/>
    <cellStyle name="Normal 3 2 2 3 2 6" xfId="13327" xr:uid="{00000000-0005-0000-0000-0000D1340000}"/>
    <cellStyle name="Normal 3 2 2 3 2 7" xfId="13328" xr:uid="{00000000-0005-0000-0000-0000D2340000}"/>
    <cellStyle name="Normal 3 2 2 3 2 8" xfId="13329" xr:uid="{00000000-0005-0000-0000-0000D3340000}"/>
    <cellStyle name="Normal 3 2 2 3 3" xfId="13330" xr:uid="{00000000-0005-0000-0000-0000D4340000}"/>
    <cellStyle name="Normal 3 2 2 3 3 2" xfId="13331" xr:uid="{00000000-0005-0000-0000-0000D5340000}"/>
    <cellStyle name="Normal 3 2 2 3 3 2 2" xfId="13332" xr:uid="{00000000-0005-0000-0000-0000D6340000}"/>
    <cellStyle name="Normal 3 2 2 3 3 2 2 2" xfId="13333" xr:uid="{00000000-0005-0000-0000-0000D7340000}"/>
    <cellStyle name="Normal 3 2 2 3 3 2 2 3" xfId="13334" xr:uid="{00000000-0005-0000-0000-0000D8340000}"/>
    <cellStyle name="Normal 3 2 2 3 3 2 2 4" xfId="13335" xr:uid="{00000000-0005-0000-0000-0000D9340000}"/>
    <cellStyle name="Normal 3 2 2 3 3 2 3" xfId="13336" xr:uid="{00000000-0005-0000-0000-0000DA340000}"/>
    <cellStyle name="Normal 3 2 2 3 3 2 4" xfId="13337" xr:uid="{00000000-0005-0000-0000-0000DB340000}"/>
    <cellStyle name="Normal 3 2 2 3 3 2 5" xfId="13338" xr:uid="{00000000-0005-0000-0000-0000DC340000}"/>
    <cellStyle name="Normal 3 2 2 3 3 3" xfId="13339" xr:uid="{00000000-0005-0000-0000-0000DD340000}"/>
    <cellStyle name="Normal 3 2 2 3 3 3 2" xfId="13340" xr:uid="{00000000-0005-0000-0000-0000DE340000}"/>
    <cellStyle name="Normal 3 2 2 3 3 3 3" xfId="13341" xr:uid="{00000000-0005-0000-0000-0000DF340000}"/>
    <cellStyle name="Normal 3 2 2 3 3 3 4" xfId="13342" xr:uid="{00000000-0005-0000-0000-0000E0340000}"/>
    <cellStyle name="Normal 3 2 2 3 3 4" xfId="13343" xr:uid="{00000000-0005-0000-0000-0000E1340000}"/>
    <cellStyle name="Normal 3 2 2 3 3 5" xfId="13344" xr:uid="{00000000-0005-0000-0000-0000E2340000}"/>
    <cellStyle name="Normal 3 2 2 3 3 6" xfId="13345" xr:uid="{00000000-0005-0000-0000-0000E3340000}"/>
    <cellStyle name="Normal 3 2 2 3 4" xfId="13346" xr:uid="{00000000-0005-0000-0000-0000E4340000}"/>
    <cellStyle name="Normal 3 2 2 3 4 2" xfId="13347" xr:uid="{00000000-0005-0000-0000-0000E5340000}"/>
    <cellStyle name="Normal 3 2 2 3 4 2 2" xfId="13348" xr:uid="{00000000-0005-0000-0000-0000E6340000}"/>
    <cellStyle name="Normal 3 2 2 3 4 2 2 2" xfId="13349" xr:uid="{00000000-0005-0000-0000-0000E7340000}"/>
    <cellStyle name="Normal 3 2 2 3 4 2 2 3" xfId="13350" xr:uid="{00000000-0005-0000-0000-0000E8340000}"/>
    <cellStyle name="Normal 3 2 2 3 4 2 2 4" xfId="13351" xr:uid="{00000000-0005-0000-0000-0000E9340000}"/>
    <cellStyle name="Normal 3 2 2 3 4 2 3" xfId="13352" xr:uid="{00000000-0005-0000-0000-0000EA340000}"/>
    <cellStyle name="Normal 3 2 2 3 4 2 4" xfId="13353" xr:uid="{00000000-0005-0000-0000-0000EB340000}"/>
    <cellStyle name="Normal 3 2 2 3 4 2 5" xfId="13354" xr:uid="{00000000-0005-0000-0000-0000EC340000}"/>
    <cellStyle name="Normal 3 2 2 3 4 3" xfId="13355" xr:uid="{00000000-0005-0000-0000-0000ED340000}"/>
    <cellStyle name="Normal 3 2 2 3 4 3 2" xfId="13356" xr:uid="{00000000-0005-0000-0000-0000EE340000}"/>
    <cellStyle name="Normal 3 2 2 3 4 3 3" xfId="13357" xr:uid="{00000000-0005-0000-0000-0000EF340000}"/>
    <cellStyle name="Normal 3 2 2 3 4 3 4" xfId="13358" xr:uid="{00000000-0005-0000-0000-0000F0340000}"/>
    <cellStyle name="Normal 3 2 2 3 4 4" xfId="13359" xr:uid="{00000000-0005-0000-0000-0000F1340000}"/>
    <cellStyle name="Normal 3 2 2 3 4 5" xfId="13360" xr:uid="{00000000-0005-0000-0000-0000F2340000}"/>
    <cellStyle name="Normal 3 2 2 3 4 6" xfId="13361" xr:uid="{00000000-0005-0000-0000-0000F3340000}"/>
    <cellStyle name="Normal 3 2 2 3 5" xfId="13362" xr:uid="{00000000-0005-0000-0000-0000F4340000}"/>
    <cellStyle name="Normal 3 2 2 3 6" xfId="13363" xr:uid="{00000000-0005-0000-0000-0000F5340000}"/>
    <cellStyle name="Normal 3 2 2 3 6 2" xfId="13364" xr:uid="{00000000-0005-0000-0000-0000F6340000}"/>
    <cellStyle name="Normal 3 2 2 3 6 2 2" xfId="13365" xr:uid="{00000000-0005-0000-0000-0000F7340000}"/>
    <cellStyle name="Normal 3 2 2 3 6 2 3" xfId="13366" xr:uid="{00000000-0005-0000-0000-0000F8340000}"/>
    <cellStyle name="Normal 3 2 2 3 6 2 4" xfId="13367" xr:uid="{00000000-0005-0000-0000-0000F9340000}"/>
    <cellStyle name="Normal 3 2 2 3 6 3" xfId="13368" xr:uid="{00000000-0005-0000-0000-0000FA340000}"/>
    <cellStyle name="Normal 3 2 2 3 6 4" xfId="13369" xr:uid="{00000000-0005-0000-0000-0000FB340000}"/>
    <cellStyle name="Normal 3 2 2 3 6 5" xfId="13370" xr:uid="{00000000-0005-0000-0000-0000FC340000}"/>
    <cellStyle name="Normal 3 2 2 3 7" xfId="13371" xr:uid="{00000000-0005-0000-0000-0000FD340000}"/>
    <cellStyle name="Normal 3 2 2 3 8" xfId="13372" xr:uid="{00000000-0005-0000-0000-0000FE340000}"/>
    <cellStyle name="Normal 3 2 2 3 8 2" xfId="13373" xr:uid="{00000000-0005-0000-0000-0000FF340000}"/>
    <cellStyle name="Normal 3 2 2 3 8 3" xfId="13374" xr:uid="{00000000-0005-0000-0000-000000350000}"/>
    <cellStyle name="Normal 3 2 2 3 8 4" xfId="13375" xr:uid="{00000000-0005-0000-0000-000001350000}"/>
    <cellStyle name="Normal 3 2 2 3 9" xfId="13376" xr:uid="{00000000-0005-0000-0000-000002350000}"/>
    <cellStyle name="Normal 3 2 2 4" xfId="13377" xr:uid="{00000000-0005-0000-0000-000003350000}"/>
    <cellStyle name="Normal 3 2 2 4 10" xfId="13378" xr:uid="{00000000-0005-0000-0000-000004350000}"/>
    <cellStyle name="Normal 3 2 2 4 2" xfId="13379" xr:uid="{00000000-0005-0000-0000-000005350000}"/>
    <cellStyle name="Normal 3 2 2 4 2 2" xfId="13380" xr:uid="{00000000-0005-0000-0000-000006350000}"/>
    <cellStyle name="Normal 3 2 2 4 2 2 2" xfId="13381" xr:uid="{00000000-0005-0000-0000-000007350000}"/>
    <cellStyle name="Normal 3 2 2 4 2 2 2 2" xfId="13382" xr:uid="{00000000-0005-0000-0000-000008350000}"/>
    <cellStyle name="Normal 3 2 2 4 2 2 2 2 2" xfId="13383" xr:uid="{00000000-0005-0000-0000-000009350000}"/>
    <cellStyle name="Normal 3 2 2 4 2 2 2 2 3" xfId="13384" xr:uid="{00000000-0005-0000-0000-00000A350000}"/>
    <cellStyle name="Normal 3 2 2 4 2 2 2 2 4" xfId="13385" xr:uid="{00000000-0005-0000-0000-00000B350000}"/>
    <cellStyle name="Normal 3 2 2 4 2 2 2 3" xfId="13386" xr:uid="{00000000-0005-0000-0000-00000C350000}"/>
    <cellStyle name="Normal 3 2 2 4 2 2 2 4" xfId="13387" xr:uid="{00000000-0005-0000-0000-00000D350000}"/>
    <cellStyle name="Normal 3 2 2 4 2 2 2 5" xfId="13388" xr:uid="{00000000-0005-0000-0000-00000E350000}"/>
    <cellStyle name="Normal 3 2 2 4 2 2 3" xfId="13389" xr:uid="{00000000-0005-0000-0000-00000F350000}"/>
    <cellStyle name="Normal 3 2 2 4 2 2 3 2" xfId="13390" xr:uid="{00000000-0005-0000-0000-000010350000}"/>
    <cellStyle name="Normal 3 2 2 4 2 2 3 3" xfId="13391" xr:uid="{00000000-0005-0000-0000-000011350000}"/>
    <cellStyle name="Normal 3 2 2 4 2 2 3 4" xfId="13392" xr:uid="{00000000-0005-0000-0000-000012350000}"/>
    <cellStyle name="Normal 3 2 2 4 2 2 4" xfId="13393" xr:uid="{00000000-0005-0000-0000-000013350000}"/>
    <cellStyle name="Normal 3 2 2 4 2 2 5" xfId="13394" xr:uid="{00000000-0005-0000-0000-000014350000}"/>
    <cellStyle name="Normal 3 2 2 4 2 2 6" xfId="13395" xr:uid="{00000000-0005-0000-0000-000015350000}"/>
    <cellStyle name="Normal 3 2 2 4 2 3" xfId="13396" xr:uid="{00000000-0005-0000-0000-000016350000}"/>
    <cellStyle name="Normal 3 2 2 4 2 3 2" xfId="13397" xr:uid="{00000000-0005-0000-0000-000017350000}"/>
    <cellStyle name="Normal 3 2 2 4 2 3 2 2" xfId="13398" xr:uid="{00000000-0005-0000-0000-000018350000}"/>
    <cellStyle name="Normal 3 2 2 4 2 3 2 2 2" xfId="13399" xr:uid="{00000000-0005-0000-0000-000019350000}"/>
    <cellStyle name="Normal 3 2 2 4 2 3 2 2 3" xfId="13400" xr:uid="{00000000-0005-0000-0000-00001A350000}"/>
    <cellStyle name="Normal 3 2 2 4 2 3 2 2 4" xfId="13401" xr:uid="{00000000-0005-0000-0000-00001B350000}"/>
    <cellStyle name="Normal 3 2 2 4 2 3 2 3" xfId="13402" xr:uid="{00000000-0005-0000-0000-00001C350000}"/>
    <cellStyle name="Normal 3 2 2 4 2 3 2 4" xfId="13403" xr:uid="{00000000-0005-0000-0000-00001D350000}"/>
    <cellStyle name="Normal 3 2 2 4 2 3 2 5" xfId="13404" xr:uid="{00000000-0005-0000-0000-00001E350000}"/>
    <cellStyle name="Normal 3 2 2 4 2 3 3" xfId="13405" xr:uid="{00000000-0005-0000-0000-00001F350000}"/>
    <cellStyle name="Normal 3 2 2 4 2 3 3 2" xfId="13406" xr:uid="{00000000-0005-0000-0000-000020350000}"/>
    <cellStyle name="Normal 3 2 2 4 2 3 3 3" xfId="13407" xr:uid="{00000000-0005-0000-0000-000021350000}"/>
    <cellStyle name="Normal 3 2 2 4 2 3 3 4" xfId="13408" xr:uid="{00000000-0005-0000-0000-000022350000}"/>
    <cellStyle name="Normal 3 2 2 4 2 3 4" xfId="13409" xr:uid="{00000000-0005-0000-0000-000023350000}"/>
    <cellStyle name="Normal 3 2 2 4 2 3 5" xfId="13410" xr:uid="{00000000-0005-0000-0000-000024350000}"/>
    <cellStyle name="Normal 3 2 2 4 2 3 6" xfId="13411" xr:uid="{00000000-0005-0000-0000-000025350000}"/>
    <cellStyle name="Normal 3 2 2 4 2 4" xfId="13412" xr:uid="{00000000-0005-0000-0000-000026350000}"/>
    <cellStyle name="Normal 3 2 2 4 2 4 2" xfId="13413" xr:uid="{00000000-0005-0000-0000-000027350000}"/>
    <cellStyle name="Normal 3 2 2 4 2 4 2 2" xfId="13414" xr:uid="{00000000-0005-0000-0000-000028350000}"/>
    <cellStyle name="Normal 3 2 2 4 2 4 2 3" xfId="13415" xr:uid="{00000000-0005-0000-0000-000029350000}"/>
    <cellStyle name="Normal 3 2 2 4 2 4 2 4" xfId="13416" xr:uid="{00000000-0005-0000-0000-00002A350000}"/>
    <cellStyle name="Normal 3 2 2 4 2 4 3" xfId="13417" xr:uid="{00000000-0005-0000-0000-00002B350000}"/>
    <cellStyle name="Normal 3 2 2 4 2 4 4" xfId="13418" xr:uid="{00000000-0005-0000-0000-00002C350000}"/>
    <cellStyle name="Normal 3 2 2 4 2 4 5" xfId="13419" xr:uid="{00000000-0005-0000-0000-00002D350000}"/>
    <cellStyle name="Normal 3 2 2 4 2 5" xfId="13420" xr:uid="{00000000-0005-0000-0000-00002E350000}"/>
    <cellStyle name="Normal 3 2 2 4 2 5 2" xfId="13421" xr:uid="{00000000-0005-0000-0000-00002F350000}"/>
    <cellStyle name="Normal 3 2 2 4 2 5 3" xfId="13422" xr:uid="{00000000-0005-0000-0000-000030350000}"/>
    <cellStyle name="Normal 3 2 2 4 2 5 4" xfId="13423" xr:uid="{00000000-0005-0000-0000-000031350000}"/>
    <cellStyle name="Normal 3 2 2 4 2 6" xfId="13424" xr:uid="{00000000-0005-0000-0000-000032350000}"/>
    <cellStyle name="Normal 3 2 2 4 2 7" xfId="13425" xr:uid="{00000000-0005-0000-0000-000033350000}"/>
    <cellStyle name="Normal 3 2 2 4 2 8" xfId="13426" xr:uid="{00000000-0005-0000-0000-000034350000}"/>
    <cellStyle name="Normal 3 2 2 4 3" xfId="13427" xr:uid="{00000000-0005-0000-0000-000035350000}"/>
    <cellStyle name="Normal 3 2 2 4 3 2" xfId="13428" xr:uid="{00000000-0005-0000-0000-000036350000}"/>
    <cellStyle name="Normal 3 2 2 4 3 2 2" xfId="13429" xr:uid="{00000000-0005-0000-0000-000037350000}"/>
    <cellStyle name="Normal 3 2 2 4 3 2 2 2" xfId="13430" xr:uid="{00000000-0005-0000-0000-000038350000}"/>
    <cellStyle name="Normal 3 2 2 4 3 2 2 3" xfId="13431" xr:uid="{00000000-0005-0000-0000-000039350000}"/>
    <cellStyle name="Normal 3 2 2 4 3 2 2 4" xfId="13432" xr:uid="{00000000-0005-0000-0000-00003A350000}"/>
    <cellStyle name="Normal 3 2 2 4 3 2 3" xfId="13433" xr:uid="{00000000-0005-0000-0000-00003B350000}"/>
    <cellStyle name="Normal 3 2 2 4 3 2 4" xfId="13434" xr:uid="{00000000-0005-0000-0000-00003C350000}"/>
    <cellStyle name="Normal 3 2 2 4 3 2 5" xfId="13435" xr:uid="{00000000-0005-0000-0000-00003D350000}"/>
    <cellStyle name="Normal 3 2 2 4 3 3" xfId="13436" xr:uid="{00000000-0005-0000-0000-00003E350000}"/>
    <cellStyle name="Normal 3 2 2 4 3 3 2" xfId="13437" xr:uid="{00000000-0005-0000-0000-00003F350000}"/>
    <cellStyle name="Normal 3 2 2 4 3 3 3" xfId="13438" xr:uid="{00000000-0005-0000-0000-000040350000}"/>
    <cellStyle name="Normal 3 2 2 4 3 3 4" xfId="13439" xr:uid="{00000000-0005-0000-0000-000041350000}"/>
    <cellStyle name="Normal 3 2 2 4 3 4" xfId="13440" xr:uid="{00000000-0005-0000-0000-000042350000}"/>
    <cellStyle name="Normal 3 2 2 4 3 5" xfId="13441" xr:uid="{00000000-0005-0000-0000-000043350000}"/>
    <cellStyle name="Normal 3 2 2 4 3 6" xfId="13442" xr:uid="{00000000-0005-0000-0000-000044350000}"/>
    <cellStyle name="Normal 3 2 2 4 4" xfId="13443" xr:uid="{00000000-0005-0000-0000-000045350000}"/>
    <cellStyle name="Normal 3 2 2 4 4 2" xfId="13444" xr:uid="{00000000-0005-0000-0000-000046350000}"/>
    <cellStyle name="Normal 3 2 2 4 4 2 2" xfId="13445" xr:uid="{00000000-0005-0000-0000-000047350000}"/>
    <cellStyle name="Normal 3 2 2 4 4 2 2 2" xfId="13446" xr:uid="{00000000-0005-0000-0000-000048350000}"/>
    <cellStyle name="Normal 3 2 2 4 4 2 2 3" xfId="13447" xr:uid="{00000000-0005-0000-0000-000049350000}"/>
    <cellStyle name="Normal 3 2 2 4 4 2 2 4" xfId="13448" xr:uid="{00000000-0005-0000-0000-00004A350000}"/>
    <cellStyle name="Normal 3 2 2 4 4 2 3" xfId="13449" xr:uid="{00000000-0005-0000-0000-00004B350000}"/>
    <cellStyle name="Normal 3 2 2 4 4 2 4" xfId="13450" xr:uid="{00000000-0005-0000-0000-00004C350000}"/>
    <cellStyle name="Normal 3 2 2 4 4 2 5" xfId="13451" xr:uid="{00000000-0005-0000-0000-00004D350000}"/>
    <cellStyle name="Normal 3 2 2 4 4 3" xfId="13452" xr:uid="{00000000-0005-0000-0000-00004E350000}"/>
    <cellStyle name="Normal 3 2 2 4 4 3 2" xfId="13453" xr:uid="{00000000-0005-0000-0000-00004F350000}"/>
    <cellStyle name="Normal 3 2 2 4 4 3 3" xfId="13454" xr:uid="{00000000-0005-0000-0000-000050350000}"/>
    <cellStyle name="Normal 3 2 2 4 4 3 4" xfId="13455" xr:uid="{00000000-0005-0000-0000-000051350000}"/>
    <cellStyle name="Normal 3 2 2 4 4 4" xfId="13456" xr:uid="{00000000-0005-0000-0000-000052350000}"/>
    <cellStyle name="Normal 3 2 2 4 4 5" xfId="13457" xr:uid="{00000000-0005-0000-0000-000053350000}"/>
    <cellStyle name="Normal 3 2 2 4 4 6" xfId="13458" xr:uid="{00000000-0005-0000-0000-000054350000}"/>
    <cellStyle name="Normal 3 2 2 4 5" xfId="13459" xr:uid="{00000000-0005-0000-0000-000055350000}"/>
    <cellStyle name="Normal 3 2 2 4 6" xfId="13460" xr:uid="{00000000-0005-0000-0000-000056350000}"/>
    <cellStyle name="Normal 3 2 2 4 6 2" xfId="13461" xr:uid="{00000000-0005-0000-0000-000057350000}"/>
    <cellStyle name="Normal 3 2 2 4 6 2 2" xfId="13462" xr:uid="{00000000-0005-0000-0000-000058350000}"/>
    <cellStyle name="Normal 3 2 2 4 6 2 3" xfId="13463" xr:uid="{00000000-0005-0000-0000-000059350000}"/>
    <cellStyle name="Normal 3 2 2 4 6 2 4" xfId="13464" xr:uid="{00000000-0005-0000-0000-00005A350000}"/>
    <cellStyle name="Normal 3 2 2 4 6 3" xfId="13465" xr:uid="{00000000-0005-0000-0000-00005B350000}"/>
    <cellStyle name="Normal 3 2 2 4 6 4" xfId="13466" xr:uid="{00000000-0005-0000-0000-00005C350000}"/>
    <cellStyle name="Normal 3 2 2 4 6 5" xfId="13467" xr:uid="{00000000-0005-0000-0000-00005D350000}"/>
    <cellStyle name="Normal 3 2 2 4 7" xfId="13468" xr:uid="{00000000-0005-0000-0000-00005E350000}"/>
    <cellStyle name="Normal 3 2 2 4 7 2" xfId="13469" xr:uid="{00000000-0005-0000-0000-00005F350000}"/>
    <cellStyle name="Normal 3 2 2 4 7 3" xfId="13470" xr:uid="{00000000-0005-0000-0000-000060350000}"/>
    <cellStyle name="Normal 3 2 2 4 7 4" xfId="13471" xr:uid="{00000000-0005-0000-0000-000061350000}"/>
    <cellStyle name="Normal 3 2 2 4 8" xfId="13472" xr:uid="{00000000-0005-0000-0000-000062350000}"/>
    <cellStyle name="Normal 3 2 2 4 9" xfId="13473" xr:uid="{00000000-0005-0000-0000-000063350000}"/>
    <cellStyle name="Normal 3 2 2 5" xfId="13474" xr:uid="{00000000-0005-0000-0000-000064350000}"/>
    <cellStyle name="Normal 3 2 2 5 10" xfId="13475" xr:uid="{00000000-0005-0000-0000-000065350000}"/>
    <cellStyle name="Normal 3 2 2 5 11" xfId="13476" xr:uid="{00000000-0005-0000-0000-000066350000}"/>
    <cellStyle name="Normal 3 2 2 5 2" xfId="13477" xr:uid="{00000000-0005-0000-0000-000067350000}"/>
    <cellStyle name="Normal 3 2 2 5 2 2" xfId="13478" xr:uid="{00000000-0005-0000-0000-000068350000}"/>
    <cellStyle name="Normal 3 2 2 5 2 2 2" xfId="13479" xr:uid="{00000000-0005-0000-0000-000069350000}"/>
    <cellStyle name="Normal 3 2 2 5 2 2 2 2" xfId="13480" xr:uid="{00000000-0005-0000-0000-00006A350000}"/>
    <cellStyle name="Normal 3 2 2 5 2 2 2 2 2" xfId="13481" xr:uid="{00000000-0005-0000-0000-00006B350000}"/>
    <cellStyle name="Normal 3 2 2 5 2 2 2 2 3" xfId="13482" xr:uid="{00000000-0005-0000-0000-00006C350000}"/>
    <cellStyle name="Normal 3 2 2 5 2 2 2 2 4" xfId="13483" xr:uid="{00000000-0005-0000-0000-00006D350000}"/>
    <cellStyle name="Normal 3 2 2 5 2 2 2 3" xfId="13484" xr:uid="{00000000-0005-0000-0000-00006E350000}"/>
    <cellStyle name="Normal 3 2 2 5 2 2 2 4" xfId="13485" xr:uid="{00000000-0005-0000-0000-00006F350000}"/>
    <cellStyle name="Normal 3 2 2 5 2 2 2 5" xfId="13486" xr:uid="{00000000-0005-0000-0000-000070350000}"/>
    <cellStyle name="Normal 3 2 2 5 2 2 3" xfId="13487" xr:uid="{00000000-0005-0000-0000-000071350000}"/>
    <cellStyle name="Normal 3 2 2 5 2 2 3 2" xfId="13488" xr:uid="{00000000-0005-0000-0000-000072350000}"/>
    <cellStyle name="Normal 3 2 2 5 2 2 3 3" xfId="13489" xr:uid="{00000000-0005-0000-0000-000073350000}"/>
    <cellStyle name="Normal 3 2 2 5 2 2 3 4" xfId="13490" xr:uid="{00000000-0005-0000-0000-000074350000}"/>
    <cellStyle name="Normal 3 2 2 5 2 2 4" xfId="13491" xr:uid="{00000000-0005-0000-0000-000075350000}"/>
    <cellStyle name="Normal 3 2 2 5 2 2 5" xfId="13492" xr:uid="{00000000-0005-0000-0000-000076350000}"/>
    <cellStyle name="Normal 3 2 2 5 2 2 6" xfId="13493" xr:uid="{00000000-0005-0000-0000-000077350000}"/>
    <cellStyle name="Normal 3 2 2 5 2 3" xfId="13494" xr:uid="{00000000-0005-0000-0000-000078350000}"/>
    <cellStyle name="Normal 3 2 2 5 2 3 2" xfId="13495" xr:uid="{00000000-0005-0000-0000-000079350000}"/>
    <cellStyle name="Normal 3 2 2 5 2 3 2 2" xfId="13496" xr:uid="{00000000-0005-0000-0000-00007A350000}"/>
    <cellStyle name="Normal 3 2 2 5 2 3 2 2 2" xfId="13497" xr:uid="{00000000-0005-0000-0000-00007B350000}"/>
    <cellStyle name="Normal 3 2 2 5 2 3 2 2 3" xfId="13498" xr:uid="{00000000-0005-0000-0000-00007C350000}"/>
    <cellStyle name="Normal 3 2 2 5 2 3 2 2 4" xfId="13499" xr:uid="{00000000-0005-0000-0000-00007D350000}"/>
    <cellStyle name="Normal 3 2 2 5 2 3 2 3" xfId="13500" xr:uid="{00000000-0005-0000-0000-00007E350000}"/>
    <cellStyle name="Normal 3 2 2 5 2 3 2 4" xfId="13501" xr:uid="{00000000-0005-0000-0000-00007F350000}"/>
    <cellStyle name="Normal 3 2 2 5 2 3 2 5" xfId="13502" xr:uid="{00000000-0005-0000-0000-000080350000}"/>
    <cellStyle name="Normal 3 2 2 5 2 3 3" xfId="13503" xr:uid="{00000000-0005-0000-0000-000081350000}"/>
    <cellStyle name="Normal 3 2 2 5 2 3 3 2" xfId="13504" xr:uid="{00000000-0005-0000-0000-000082350000}"/>
    <cellStyle name="Normal 3 2 2 5 2 3 3 3" xfId="13505" xr:uid="{00000000-0005-0000-0000-000083350000}"/>
    <cellStyle name="Normal 3 2 2 5 2 3 3 4" xfId="13506" xr:uid="{00000000-0005-0000-0000-000084350000}"/>
    <cellStyle name="Normal 3 2 2 5 2 3 4" xfId="13507" xr:uid="{00000000-0005-0000-0000-000085350000}"/>
    <cellStyle name="Normal 3 2 2 5 2 3 5" xfId="13508" xr:uid="{00000000-0005-0000-0000-000086350000}"/>
    <cellStyle name="Normal 3 2 2 5 2 3 6" xfId="13509" xr:uid="{00000000-0005-0000-0000-000087350000}"/>
    <cellStyle name="Normal 3 2 2 5 2 4" xfId="13510" xr:uid="{00000000-0005-0000-0000-000088350000}"/>
    <cellStyle name="Normal 3 2 2 5 2 4 2" xfId="13511" xr:uid="{00000000-0005-0000-0000-000089350000}"/>
    <cellStyle name="Normal 3 2 2 5 2 4 2 2" xfId="13512" xr:uid="{00000000-0005-0000-0000-00008A350000}"/>
    <cellStyle name="Normal 3 2 2 5 2 4 2 3" xfId="13513" xr:uid="{00000000-0005-0000-0000-00008B350000}"/>
    <cellStyle name="Normal 3 2 2 5 2 4 2 4" xfId="13514" xr:uid="{00000000-0005-0000-0000-00008C350000}"/>
    <cellStyle name="Normal 3 2 2 5 2 4 3" xfId="13515" xr:uid="{00000000-0005-0000-0000-00008D350000}"/>
    <cellStyle name="Normal 3 2 2 5 2 4 4" xfId="13516" xr:uid="{00000000-0005-0000-0000-00008E350000}"/>
    <cellStyle name="Normal 3 2 2 5 2 4 5" xfId="13517" xr:uid="{00000000-0005-0000-0000-00008F350000}"/>
    <cellStyle name="Normal 3 2 2 5 2 5" xfId="13518" xr:uid="{00000000-0005-0000-0000-000090350000}"/>
    <cellStyle name="Normal 3 2 2 5 2 5 2" xfId="13519" xr:uid="{00000000-0005-0000-0000-000091350000}"/>
    <cellStyle name="Normal 3 2 2 5 2 5 3" xfId="13520" xr:uid="{00000000-0005-0000-0000-000092350000}"/>
    <cellStyle name="Normal 3 2 2 5 2 5 4" xfId="13521" xr:uid="{00000000-0005-0000-0000-000093350000}"/>
    <cellStyle name="Normal 3 2 2 5 2 6" xfId="13522" xr:uid="{00000000-0005-0000-0000-000094350000}"/>
    <cellStyle name="Normal 3 2 2 5 2 7" xfId="13523" xr:uid="{00000000-0005-0000-0000-000095350000}"/>
    <cellStyle name="Normal 3 2 2 5 2 8" xfId="13524" xr:uid="{00000000-0005-0000-0000-000096350000}"/>
    <cellStyle name="Normal 3 2 2 5 3" xfId="13525" xr:uid="{00000000-0005-0000-0000-000097350000}"/>
    <cellStyle name="Normal 3 2 2 5 3 2" xfId="13526" xr:uid="{00000000-0005-0000-0000-000098350000}"/>
    <cellStyle name="Normal 3 2 2 5 3 2 2" xfId="13527" xr:uid="{00000000-0005-0000-0000-000099350000}"/>
    <cellStyle name="Normal 3 2 2 5 3 2 2 2" xfId="13528" xr:uid="{00000000-0005-0000-0000-00009A350000}"/>
    <cellStyle name="Normal 3 2 2 5 3 2 2 3" xfId="13529" xr:uid="{00000000-0005-0000-0000-00009B350000}"/>
    <cellStyle name="Normal 3 2 2 5 3 2 2 4" xfId="13530" xr:uid="{00000000-0005-0000-0000-00009C350000}"/>
    <cellStyle name="Normal 3 2 2 5 3 2 3" xfId="13531" xr:uid="{00000000-0005-0000-0000-00009D350000}"/>
    <cellStyle name="Normal 3 2 2 5 3 2 4" xfId="13532" xr:uid="{00000000-0005-0000-0000-00009E350000}"/>
    <cellStyle name="Normal 3 2 2 5 3 2 5" xfId="13533" xr:uid="{00000000-0005-0000-0000-00009F350000}"/>
    <cellStyle name="Normal 3 2 2 5 3 3" xfId="13534" xr:uid="{00000000-0005-0000-0000-0000A0350000}"/>
    <cellStyle name="Normal 3 2 2 5 3 3 2" xfId="13535" xr:uid="{00000000-0005-0000-0000-0000A1350000}"/>
    <cellStyle name="Normal 3 2 2 5 3 3 3" xfId="13536" xr:uid="{00000000-0005-0000-0000-0000A2350000}"/>
    <cellStyle name="Normal 3 2 2 5 3 3 4" xfId="13537" xr:uid="{00000000-0005-0000-0000-0000A3350000}"/>
    <cellStyle name="Normal 3 2 2 5 3 4" xfId="13538" xr:uid="{00000000-0005-0000-0000-0000A4350000}"/>
    <cellStyle name="Normal 3 2 2 5 3 5" xfId="13539" xr:uid="{00000000-0005-0000-0000-0000A5350000}"/>
    <cellStyle name="Normal 3 2 2 5 3 6" xfId="13540" xr:uid="{00000000-0005-0000-0000-0000A6350000}"/>
    <cellStyle name="Normal 3 2 2 5 4" xfId="13541" xr:uid="{00000000-0005-0000-0000-0000A7350000}"/>
    <cellStyle name="Normal 3 2 2 5 4 2" xfId="13542" xr:uid="{00000000-0005-0000-0000-0000A8350000}"/>
    <cellStyle name="Normal 3 2 2 5 4 2 2" xfId="13543" xr:uid="{00000000-0005-0000-0000-0000A9350000}"/>
    <cellStyle name="Normal 3 2 2 5 4 2 2 2" xfId="13544" xr:uid="{00000000-0005-0000-0000-0000AA350000}"/>
    <cellStyle name="Normal 3 2 2 5 4 2 2 3" xfId="13545" xr:uid="{00000000-0005-0000-0000-0000AB350000}"/>
    <cellStyle name="Normal 3 2 2 5 4 2 2 4" xfId="13546" xr:uid="{00000000-0005-0000-0000-0000AC350000}"/>
    <cellStyle name="Normal 3 2 2 5 4 2 3" xfId="13547" xr:uid="{00000000-0005-0000-0000-0000AD350000}"/>
    <cellStyle name="Normal 3 2 2 5 4 2 4" xfId="13548" xr:uid="{00000000-0005-0000-0000-0000AE350000}"/>
    <cellStyle name="Normal 3 2 2 5 4 2 5" xfId="13549" xr:uid="{00000000-0005-0000-0000-0000AF350000}"/>
    <cellStyle name="Normal 3 2 2 5 4 3" xfId="13550" xr:uid="{00000000-0005-0000-0000-0000B0350000}"/>
    <cellStyle name="Normal 3 2 2 5 4 3 2" xfId="13551" xr:uid="{00000000-0005-0000-0000-0000B1350000}"/>
    <cellStyle name="Normal 3 2 2 5 4 3 3" xfId="13552" xr:uid="{00000000-0005-0000-0000-0000B2350000}"/>
    <cellStyle name="Normal 3 2 2 5 4 3 4" xfId="13553" xr:uid="{00000000-0005-0000-0000-0000B3350000}"/>
    <cellStyle name="Normal 3 2 2 5 4 4" xfId="13554" xr:uid="{00000000-0005-0000-0000-0000B4350000}"/>
    <cellStyle name="Normal 3 2 2 5 4 5" xfId="13555" xr:uid="{00000000-0005-0000-0000-0000B5350000}"/>
    <cellStyle name="Normal 3 2 2 5 4 6" xfId="13556" xr:uid="{00000000-0005-0000-0000-0000B6350000}"/>
    <cellStyle name="Normal 3 2 2 5 5" xfId="13557" xr:uid="{00000000-0005-0000-0000-0000B7350000}"/>
    <cellStyle name="Normal 3 2 2 5 6" xfId="13558" xr:uid="{00000000-0005-0000-0000-0000B8350000}"/>
    <cellStyle name="Normal 3 2 2 5 6 2" xfId="13559" xr:uid="{00000000-0005-0000-0000-0000B9350000}"/>
    <cellStyle name="Normal 3 2 2 5 6 2 2" xfId="13560" xr:uid="{00000000-0005-0000-0000-0000BA350000}"/>
    <cellStyle name="Normal 3 2 2 5 6 2 3" xfId="13561" xr:uid="{00000000-0005-0000-0000-0000BB350000}"/>
    <cellStyle name="Normal 3 2 2 5 6 2 4" xfId="13562" xr:uid="{00000000-0005-0000-0000-0000BC350000}"/>
    <cellStyle name="Normal 3 2 2 5 6 3" xfId="13563" xr:uid="{00000000-0005-0000-0000-0000BD350000}"/>
    <cellStyle name="Normal 3 2 2 5 6 4" xfId="13564" xr:uid="{00000000-0005-0000-0000-0000BE350000}"/>
    <cellStyle name="Normal 3 2 2 5 6 5" xfId="13565" xr:uid="{00000000-0005-0000-0000-0000BF350000}"/>
    <cellStyle name="Normal 3 2 2 5 7" xfId="13566" xr:uid="{00000000-0005-0000-0000-0000C0350000}"/>
    <cellStyle name="Normal 3 2 2 5 8" xfId="13567" xr:uid="{00000000-0005-0000-0000-0000C1350000}"/>
    <cellStyle name="Normal 3 2 2 5 8 2" xfId="13568" xr:uid="{00000000-0005-0000-0000-0000C2350000}"/>
    <cellStyle name="Normal 3 2 2 5 8 3" xfId="13569" xr:uid="{00000000-0005-0000-0000-0000C3350000}"/>
    <cellStyle name="Normal 3 2 2 5 8 4" xfId="13570" xr:uid="{00000000-0005-0000-0000-0000C4350000}"/>
    <cellStyle name="Normal 3 2 2 5 9" xfId="13571" xr:uid="{00000000-0005-0000-0000-0000C5350000}"/>
    <cellStyle name="Normal 3 2 2 6" xfId="13572" xr:uid="{00000000-0005-0000-0000-0000C6350000}"/>
    <cellStyle name="Normal 3 2 2 6 2" xfId="13573" xr:uid="{00000000-0005-0000-0000-0000C7350000}"/>
    <cellStyle name="Normal 3 2 2 6 2 2" xfId="13574" xr:uid="{00000000-0005-0000-0000-0000C8350000}"/>
    <cellStyle name="Normal 3 2 2 6 2 2 2" xfId="13575" xr:uid="{00000000-0005-0000-0000-0000C9350000}"/>
    <cellStyle name="Normal 3 2 2 6 2 2 2 2" xfId="13576" xr:uid="{00000000-0005-0000-0000-0000CA350000}"/>
    <cellStyle name="Normal 3 2 2 6 2 2 2 3" xfId="13577" xr:uid="{00000000-0005-0000-0000-0000CB350000}"/>
    <cellStyle name="Normal 3 2 2 6 2 2 2 4" xfId="13578" xr:uid="{00000000-0005-0000-0000-0000CC350000}"/>
    <cellStyle name="Normal 3 2 2 6 2 2 3" xfId="13579" xr:uid="{00000000-0005-0000-0000-0000CD350000}"/>
    <cellStyle name="Normal 3 2 2 6 2 2 4" xfId="13580" xr:uid="{00000000-0005-0000-0000-0000CE350000}"/>
    <cellStyle name="Normal 3 2 2 6 2 2 5" xfId="13581" xr:uid="{00000000-0005-0000-0000-0000CF350000}"/>
    <cellStyle name="Normal 3 2 2 6 2 3" xfId="13582" xr:uid="{00000000-0005-0000-0000-0000D0350000}"/>
    <cellStyle name="Normal 3 2 2 6 2 3 2" xfId="13583" xr:uid="{00000000-0005-0000-0000-0000D1350000}"/>
    <cellStyle name="Normal 3 2 2 6 2 3 3" xfId="13584" xr:uid="{00000000-0005-0000-0000-0000D2350000}"/>
    <cellStyle name="Normal 3 2 2 6 2 3 4" xfId="13585" xr:uid="{00000000-0005-0000-0000-0000D3350000}"/>
    <cellStyle name="Normal 3 2 2 6 2 4" xfId="13586" xr:uid="{00000000-0005-0000-0000-0000D4350000}"/>
    <cellStyle name="Normal 3 2 2 6 2 5" xfId="13587" xr:uid="{00000000-0005-0000-0000-0000D5350000}"/>
    <cellStyle name="Normal 3 2 2 6 2 6" xfId="13588" xr:uid="{00000000-0005-0000-0000-0000D6350000}"/>
    <cellStyle name="Normal 3 2 2 6 3" xfId="13589" xr:uid="{00000000-0005-0000-0000-0000D7350000}"/>
    <cellStyle name="Normal 3 2 2 6 3 2" xfId="13590" xr:uid="{00000000-0005-0000-0000-0000D8350000}"/>
    <cellStyle name="Normal 3 2 2 6 3 2 2" xfId="13591" xr:uid="{00000000-0005-0000-0000-0000D9350000}"/>
    <cellStyle name="Normal 3 2 2 6 3 2 2 2" xfId="13592" xr:uid="{00000000-0005-0000-0000-0000DA350000}"/>
    <cellStyle name="Normal 3 2 2 6 3 2 2 3" xfId="13593" xr:uid="{00000000-0005-0000-0000-0000DB350000}"/>
    <cellStyle name="Normal 3 2 2 6 3 2 2 4" xfId="13594" xr:uid="{00000000-0005-0000-0000-0000DC350000}"/>
    <cellStyle name="Normal 3 2 2 6 3 2 3" xfId="13595" xr:uid="{00000000-0005-0000-0000-0000DD350000}"/>
    <cellStyle name="Normal 3 2 2 6 3 2 4" xfId="13596" xr:uid="{00000000-0005-0000-0000-0000DE350000}"/>
    <cellStyle name="Normal 3 2 2 6 3 2 5" xfId="13597" xr:uid="{00000000-0005-0000-0000-0000DF350000}"/>
    <cellStyle name="Normal 3 2 2 6 3 3" xfId="13598" xr:uid="{00000000-0005-0000-0000-0000E0350000}"/>
    <cellStyle name="Normal 3 2 2 6 3 3 2" xfId="13599" xr:uid="{00000000-0005-0000-0000-0000E1350000}"/>
    <cellStyle name="Normal 3 2 2 6 3 3 3" xfId="13600" xr:uid="{00000000-0005-0000-0000-0000E2350000}"/>
    <cellStyle name="Normal 3 2 2 6 3 3 4" xfId="13601" xr:uid="{00000000-0005-0000-0000-0000E3350000}"/>
    <cellStyle name="Normal 3 2 2 6 3 4" xfId="13602" xr:uid="{00000000-0005-0000-0000-0000E4350000}"/>
    <cellStyle name="Normal 3 2 2 6 3 5" xfId="13603" xr:uid="{00000000-0005-0000-0000-0000E5350000}"/>
    <cellStyle name="Normal 3 2 2 6 3 6" xfId="13604" xr:uid="{00000000-0005-0000-0000-0000E6350000}"/>
    <cellStyle name="Normal 3 2 2 6 4" xfId="13605" xr:uid="{00000000-0005-0000-0000-0000E7350000}"/>
    <cellStyle name="Normal 3 2 2 6 5" xfId="13606" xr:uid="{00000000-0005-0000-0000-0000E8350000}"/>
    <cellStyle name="Normal 3 2 2 6 5 2" xfId="13607" xr:uid="{00000000-0005-0000-0000-0000E9350000}"/>
    <cellStyle name="Normal 3 2 2 6 5 2 2" xfId="13608" xr:uid="{00000000-0005-0000-0000-0000EA350000}"/>
    <cellStyle name="Normal 3 2 2 6 5 2 3" xfId="13609" xr:uid="{00000000-0005-0000-0000-0000EB350000}"/>
    <cellStyle name="Normal 3 2 2 6 5 2 4" xfId="13610" xr:uid="{00000000-0005-0000-0000-0000EC350000}"/>
    <cellStyle name="Normal 3 2 2 6 5 3" xfId="13611" xr:uid="{00000000-0005-0000-0000-0000ED350000}"/>
    <cellStyle name="Normal 3 2 2 6 5 4" xfId="13612" xr:uid="{00000000-0005-0000-0000-0000EE350000}"/>
    <cellStyle name="Normal 3 2 2 6 5 5" xfId="13613" xr:uid="{00000000-0005-0000-0000-0000EF350000}"/>
    <cellStyle name="Normal 3 2 2 6 6" xfId="13614" xr:uid="{00000000-0005-0000-0000-0000F0350000}"/>
    <cellStyle name="Normal 3 2 2 6 6 2" xfId="13615" xr:uid="{00000000-0005-0000-0000-0000F1350000}"/>
    <cellStyle name="Normal 3 2 2 6 6 3" xfId="13616" xr:uid="{00000000-0005-0000-0000-0000F2350000}"/>
    <cellStyle name="Normal 3 2 2 6 6 4" xfId="13617" xr:uid="{00000000-0005-0000-0000-0000F3350000}"/>
    <cellStyle name="Normal 3 2 2 6 7" xfId="13618" xr:uid="{00000000-0005-0000-0000-0000F4350000}"/>
    <cellStyle name="Normal 3 2 2 6 8" xfId="13619" xr:uid="{00000000-0005-0000-0000-0000F5350000}"/>
    <cellStyle name="Normal 3 2 2 6 9" xfId="13620" xr:uid="{00000000-0005-0000-0000-0000F6350000}"/>
    <cellStyle name="Normal 3 2 2 7" xfId="13621" xr:uid="{00000000-0005-0000-0000-0000F7350000}"/>
    <cellStyle name="Normal 3 2 2 7 2" xfId="13622" xr:uid="{00000000-0005-0000-0000-0000F8350000}"/>
    <cellStyle name="Normal 3 2 2 7 2 2" xfId="13623" xr:uid="{00000000-0005-0000-0000-0000F9350000}"/>
    <cellStyle name="Normal 3 2 2 7 2 2 2" xfId="13624" xr:uid="{00000000-0005-0000-0000-0000FA350000}"/>
    <cellStyle name="Normal 3 2 2 7 2 2 2 2" xfId="13625" xr:uid="{00000000-0005-0000-0000-0000FB350000}"/>
    <cellStyle name="Normal 3 2 2 7 2 2 2 3" xfId="13626" xr:uid="{00000000-0005-0000-0000-0000FC350000}"/>
    <cellStyle name="Normal 3 2 2 7 2 2 2 4" xfId="13627" xr:uid="{00000000-0005-0000-0000-0000FD350000}"/>
    <cellStyle name="Normal 3 2 2 7 2 2 3" xfId="13628" xr:uid="{00000000-0005-0000-0000-0000FE350000}"/>
    <cellStyle name="Normal 3 2 2 7 2 2 4" xfId="13629" xr:uid="{00000000-0005-0000-0000-0000FF350000}"/>
    <cellStyle name="Normal 3 2 2 7 2 2 5" xfId="13630" xr:uid="{00000000-0005-0000-0000-000000360000}"/>
    <cellStyle name="Normal 3 2 2 7 2 3" xfId="13631" xr:uid="{00000000-0005-0000-0000-000001360000}"/>
    <cellStyle name="Normal 3 2 2 7 2 3 2" xfId="13632" xr:uid="{00000000-0005-0000-0000-000002360000}"/>
    <cellStyle name="Normal 3 2 2 7 2 3 3" xfId="13633" xr:uid="{00000000-0005-0000-0000-000003360000}"/>
    <cellStyle name="Normal 3 2 2 7 2 3 4" xfId="13634" xr:uid="{00000000-0005-0000-0000-000004360000}"/>
    <cellStyle name="Normal 3 2 2 7 2 4" xfId="13635" xr:uid="{00000000-0005-0000-0000-000005360000}"/>
    <cellStyle name="Normal 3 2 2 7 2 5" xfId="13636" xr:uid="{00000000-0005-0000-0000-000006360000}"/>
    <cellStyle name="Normal 3 2 2 7 2 6" xfId="13637" xr:uid="{00000000-0005-0000-0000-000007360000}"/>
    <cellStyle name="Normal 3 2 2 7 3" xfId="13638" xr:uid="{00000000-0005-0000-0000-000008360000}"/>
    <cellStyle name="Normal 3 2 2 7 3 2" xfId="13639" xr:uid="{00000000-0005-0000-0000-000009360000}"/>
    <cellStyle name="Normal 3 2 2 7 3 2 2" xfId="13640" xr:uid="{00000000-0005-0000-0000-00000A360000}"/>
    <cellStyle name="Normal 3 2 2 7 3 2 2 2" xfId="13641" xr:uid="{00000000-0005-0000-0000-00000B360000}"/>
    <cellStyle name="Normal 3 2 2 7 3 2 2 3" xfId="13642" xr:uid="{00000000-0005-0000-0000-00000C360000}"/>
    <cellStyle name="Normal 3 2 2 7 3 2 2 4" xfId="13643" xr:uid="{00000000-0005-0000-0000-00000D360000}"/>
    <cellStyle name="Normal 3 2 2 7 3 2 3" xfId="13644" xr:uid="{00000000-0005-0000-0000-00000E360000}"/>
    <cellStyle name="Normal 3 2 2 7 3 2 4" xfId="13645" xr:uid="{00000000-0005-0000-0000-00000F360000}"/>
    <cellStyle name="Normal 3 2 2 7 3 2 5" xfId="13646" xr:uid="{00000000-0005-0000-0000-000010360000}"/>
    <cellStyle name="Normal 3 2 2 7 3 3" xfId="13647" xr:uid="{00000000-0005-0000-0000-000011360000}"/>
    <cellStyle name="Normal 3 2 2 7 3 3 2" xfId="13648" xr:uid="{00000000-0005-0000-0000-000012360000}"/>
    <cellStyle name="Normal 3 2 2 7 3 3 3" xfId="13649" xr:uid="{00000000-0005-0000-0000-000013360000}"/>
    <cellStyle name="Normal 3 2 2 7 3 3 4" xfId="13650" xr:uid="{00000000-0005-0000-0000-000014360000}"/>
    <cellStyle name="Normal 3 2 2 7 3 4" xfId="13651" xr:uid="{00000000-0005-0000-0000-000015360000}"/>
    <cellStyle name="Normal 3 2 2 7 3 5" xfId="13652" xr:uid="{00000000-0005-0000-0000-000016360000}"/>
    <cellStyle name="Normal 3 2 2 7 3 6" xfId="13653" xr:uid="{00000000-0005-0000-0000-000017360000}"/>
    <cellStyle name="Normal 3 2 2 7 4" xfId="13654" xr:uid="{00000000-0005-0000-0000-000018360000}"/>
    <cellStyle name="Normal 3 2 2 7 5" xfId="13655" xr:uid="{00000000-0005-0000-0000-000019360000}"/>
    <cellStyle name="Normal 3 2 2 7 5 2" xfId="13656" xr:uid="{00000000-0005-0000-0000-00001A360000}"/>
    <cellStyle name="Normal 3 2 2 7 5 2 2" xfId="13657" xr:uid="{00000000-0005-0000-0000-00001B360000}"/>
    <cellStyle name="Normal 3 2 2 7 5 2 3" xfId="13658" xr:uid="{00000000-0005-0000-0000-00001C360000}"/>
    <cellStyle name="Normal 3 2 2 7 5 2 4" xfId="13659" xr:uid="{00000000-0005-0000-0000-00001D360000}"/>
    <cellStyle name="Normal 3 2 2 7 5 3" xfId="13660" xr:uid="{00000000-0005-0000-0000-00001E360000}"/>
    <cellStyle name="Normal 3 2 2 7 5 4" xfId="13661" xr:uid="{00000000-0005-0000-0000-00001F360000}"/>
    <cellStyle name="Normal 3 2 2 7 5 5" xfId="13662" xr:uid="{00000000-0005-0000-0000-000020360000}"/>
    <cellStyle name="Normal 3 2 2 7 6" xfId="13663" xr:uid="{00000000-0005-0000-0000-000021360000}"/>
    <cellStyle name="Normal 3 2 2 7 6 2" xfId="13664" xr:uid="{00000000-0005-0000-0000-000022360000}"/>
    <cellStyle name="Normal 3 2 2 7 6 3" xfId="13665" xr:uid="{00000000-0005-0000-0000-000023360000}"/>
    <cellStyle name="Normal 3 2 2 7 6 4" xfId="13666" xr:uid="{00000000-0005-0000-0000-000024360000}"/>
    <cellStyle name="Normal 3 2 2 7 7" xfId="13667" xr:uid="{00000000-0005-0000-0000-000025360000}"/>
    <cellStyle name="Normal 3 2 2 7 8" xfId="13668" xr:uid="{00000000-0005-0000-0000-000026360000}"/>
    <cellStyle name="Normal 3 2 2 7 9" xfId="13669" xr:uid="{00000000-0005-0000-0000-000027360000}"/>
    <cellStyle name="Normal 3 2 2 8" xfId="13670" xr:uid="{00000000-0005-0000-0000-000028360000}"/>
    <cellStyle name="Normal 3 2 2 8 2" xfId="13671" xr:uid="{00000000-0005-0000-0000-000029360000}"/>
    <cellStyle name="Normal 3 2 2 8 2 2" xfId="13672" xr:uid="{00000000-0005-0000-0000-00002A360000}"/>
    <cellStyle name="Normal 3 2 2 8 2 2 2" xfId="13673" xr:uid="{00000000-0005-0000-0000-00002B360000}"/>
    <cellStyle name="Normal 3 2 2 8 2 2 3" xfId="13674" xr:uid="{00000000-0005-0000-0000-00002C360000}"/>
    <cellStyle name="Normal 3 2 2 8 2 2 4" xfId="13675" xr:uid="{00000000-0005-0000-0000-00002D360000}"/>
    <cellStyle name="Normal 3 2 2 8 2 3" xfId="13676" xr:uid="{00000000-0005-0000-0000-00002E360000}"/>
    <cellStyle name="Normal 3 2 2 8 2 4" xfId="13677" xr:uid="{00000000-0005-0000-0000-00002F360000}"/>
    <cellStyle name="Normal 3 2 2 8 2 5" xfId="13678" xr:uid="{00000000-0005-0000-0000-000030360000}"/>
    <cellStyle name="Normal 3 2 2 8 3" xfId="13679" xr:uid="{00000000-0005-0000-0000-000031360000}"/>
    <cellStyle name="Normal 3 2 2 8 3 2" xfId="13680" xr:uid="{00000000-0005-0000-0000-000032360000}"/>
    <cellStyle name="Normal 3 2 2 8 3 3" xfId="13681" xr:uid="{00000000-0005-0000-0000-000033360000}"/>
    <cellStyle name="Normal 3 2 2 8 3 4" xfId="13682" xr:uid="{00000000-0005-0000-0000-000034360000}"/>
    <cellStyle name="Normal 3 2 2 8 4" xfId="13683" xr:uid="{00000000-0005-0000-0000-000035360000}"/>
    <cellStyle name="Normal 3 2 2 8 5" xfId="13684" xr:uid="{00000000-0005-0000-0000-000036360000}"/>
    <cellStyle name="Normal 3 2 2 8 6" xfId="13685" xr:uid="{00000000-0005-0000-0000-000037360000}"/>
    <cellStyle name="Normal 3 2 2 9" xfId="13686" xr:uid="{00000000-0005-0000-0000-000038360000}"/>
    <cellStyle name="Normal 3 2 2 9 2" xfId="13687" xr:uid="{00000000-0005-0000-0000-000039360000}"/>
    <cellStyle name="Normal 3 2 2 9 2 2" xfId="13688" xr:uid="{00000000-0005-0000-0000-00003A360000}"/>
    <cellStyle name="Normal 3 2 2 9 2 2 2" xfId="13689" xr:uid="{00000000-0005-0000-0000-00003B360000}"/>
    <cellStyle name="Normal 3 2 2 9 2 2 3" xfId="13690" xr:uid="{00000000-0005-0000-0000-00003C360000}"/>
    <cellStyle name="Normal 3 2 2 9 2 2 4" xfId="13691" xr:uid="{00000000-0005-0000-0000-00003D360000}"/>
    <cellStyle name="Normal 3 2 2 9 2 3" xfId="13692" xr:uid="{00000000-0005-0000-0000-00003E360000}"/>
    <cellStyle name="Normal 3 2 2 9 2 4" xfId="13693" xr:uid="{00000000-0005-0000-0000-00003F360000}"/>
    <cellStyle name="Normal 3 2 2 9 2 5" xfId="13694" xr:uid="{00000000-0005-0000-0000-000040360000}"/>
    <cellStyle name="Normal 3 2 2 9 3" xfId="13695" xr:uid="{00000000-0005-0000-0000-000041360000}"/>
    <cellStyle name="Normal 3 2 2 9 3 2" xfId="13696" xr:uid="{00000000-0005-0000-0000-000042360000}"/>
    <cellStyle name="Normal 3 2 2 9 3 3" xfId="13697" xr:uid="{00000000-0005-0000-0000-000043360000}"/>
    <cellStyle name="Normal 3 2 2 9 3 4" xfId="13698" xr:uid="{00000000-0005-0000-0000-000044360000}"/>
    <cellStyle name="Normal 3 2 2 9 4" xfId="13699" xr:uid="{00000000-0005-0000-0000-000045360000}"/>
    <cellStyle name="Normal 3 2 2 9 5" xfId="13700" xr:uid="{00000000-0005-0000-0000-000046360000}"/>
    <cellStyle name="Normal 3 2 2 9 6" xfId="13701" xr:uid="{00000000-0005-0000-0000-000047360000}"/>
    <cellStyle name="Normal 3 2 20" xfId="13702" xr:uid="{00000000-0005-0000-0000-000048360000}"/>
    <cellStyle name="Normal 3 2 20 2" xfId="13703" xr:uid="{00000000-0005-0000-0000-000049360000}"/>
    <cellStyle name="Normal 3 2 20 2 2" xfId="13704" xr:uid="{00000000-0005-0000-0000-00004A360000}"/>
    <cellStyle name="Normal 3 2 20 2 2 2" xfId="13705" xr:uid="{00000000-0005-0000-0000-00004B360000}"/>
    <cellStyle name="Normal 3 2 20 2 2 3" xfId="13706" xr:uid="{00000000-0005-0000-0000-00004C360000}"/>
    <cellStyle name="Normal 3 2 20 2 2 4" xfId="13707" xr:uid="{00000000-0005-0000-0000-00004D360000}"/>
    <cellStyle name="Normal 3 2 20 2 3" xfId="13708" xr:uid="{00000000-0005-0000-0000-00004E360000}"/>
    <cellStyle name="Normal 3 2 20 2 4" xfId="13709" xr:uid="{00000000-0005-0000-0000-00004F360000}"/>
    <cellStyle name="Normal 3 2 20 2 5" xfId="13710" xr:uid="{00000000-0005-0000-0000-000050360000}"/>
    <cellStyle name="Normal 3 2 20 3" xfId="13711" xr:uid="{00000000-0005-0000-0000-000051360000}"/>
    <cellStyle name="Normal 3 2 20 4" xfId="13712" xr:uid="{00000000-0005-0000-0000-000052360000}"/>
    <cellStyle name="Normal 3 2 20 4 2" xfId="13713" xr:uid="{00000000-0005-0000-0000-000053360000}"/>
    <cellStyle name="Normal 3 2 20 4 3" xfId="13714" xr:uid="{00000000-0005-0000-0000-000054360000}"/>
    <cellStyle name="Normal 3 2 20 4 4" xfId="13715" xr:uid="{00000000-0005-0000-0000-000055360000}"/>
    <cellStyle name="Normal 3 2 20 5" xfId="13716" xr:uid="{00000000-0005-0000-0000-000056360000}"/>
    <cellStyle name="Normal 3 2 20 6" xfId="13717" xr:uid="{00000000-0005-0000-0000-000057360000}"/>
    <cellStyle name="Normal 3 2 20 7" xfId="13718" xr:uid="{00000000-0005-0000-0000-000058360000}"/>
    <cellStyle name="Normal 3 2 21" xfId="13719" xr:uid="{00000000-0005-0000-0000-000059360000}"/>
    <cellStyle name="Normal 3 2 21 2" xfId="13720" xr:uid="{00000000-0005-0000-0000-00005A360000}"/>
    <cellStyle name="Normal 3 2 21 3" xfId="13721" xr:uid="{00000000-0005-0000-0000-00005B360000}"/>
    <cellStyle name="Normal 3 2 21 3 2" xfId="13722" xr:uid="{00000000-0005-0000-0000-00005C360000}"/>
    <cellStyle name="Normal 3 2 21 3 3" xfId="13723" xr:uid="{00000000-0005-0000-0000-00005D360000}"/>
    <cellStyle name="Normal 3 2 21 3 4" xfId="13724" xr:uid="{00000000-0005-0000-0000-00005E360000}"/>
    <cellStyle name="Normal 3 2 21 4" xfId="13725" xr:uid="{00000000-0005-0000-0000-00005F360000}"/>
    <cellStyle name="Normal 3 2 21 5" xfId="13726" xr:uid="{00000000-0005-0000-0000-000060360000}"/>
    <cellStyle name="Normal 3 2 21 6" xfId="13727" xr:uid="{00000000-0005-0000-0000-000061360000}"/>
    <cellStyle name="Normal 3 2 22" xfId="13728" xr:uid="{00000000-0005-0000-0000-000062360000}"/>
    <cellStyle name="Normal 3 2 22 2" xfId="13729" xr:uid="{00000000-0005-0000-0000-000063360000}"/>
    <cellStyle name="Normal 3 2 22 3" xfId="13730" xr:uid="{00000000-0005-0000-0000-000064360000}"/>
    <cellStyle name="Normal 3 2 22 4" xfId="13731" xr:uid="{00000000-0005-0000-0000-000065360000}"/>
    <cellStyle name="Normal 3 2 23" xfId="13732" xr:uid="{00000000-0005-0000-0000-000066360000}"/>
    <cellStyle name="Normal 3 2 24" xfId="13733" xr:uid="{00000000-0005-0000-0000-000067360000}"/>
    <cellStyle name="Normal 3 2 25" xfId="13734" xr:uid="{00000000-0005-0000-0000-000068360000}"/>
    <cellStyle name="Normal 3 2 3" xfId="13735" xr:uid="{00000000-0005-0000-0000-000069360000}"/>
    <cellStyle name="Normal 3 2 3 10" xfId="13736" xr:uid="{00000000-0005-0000-0000-00006A360000}"/>
    <cellStyle name="Normal 3 2 3 10 2" xfId="13737" xr:uid="{00000000-0005-0000-0000-00006B360000}"/>
    <cellStyle name="Normal 3 2 3 10 2 2" xfId="13738" xr:uid="{00000000-0005-0000-0000-00006C360000}"/>
    <cellStyle name="Normal 3 2 3 10 2 3" xfId="13739" xr:uid="{00000000-0005-0000-0000-00006D360000}"/>
    <cellStyle name="Normal 3 2 3 10 2 4" xfId="13740" xr:uid="{00000000-0005-0000-0000-00006E360000}"/>
    <cellStyle name="Normal 3 2 3 10 3" xfId="13741" xr:uid="{00000000-0005-0000-0000-00006F360000}"/>
    <cellStyle name="Normal 3 2 3 10 4" xfId="13742" xr:uid="{00000000-0005-0000-0000-000070360000}"/>
    <cellStyle name="Normal 3 2 3 10 5" xfId="13743" xr:uid="{00000000-0005-0000-0000-000071360000}"/>
    <cellStyle name="Normal 3 2 3 11" xfId="13744" xr:uid="{00000000-0005-0000-0000-000072360000}"/>
    <cellStyle name="Normal 3 2 3 11 2" xfId="13745" xr:uid="{00000000-0005-0000-0000-000073360000}"/>
    <cellStyle name="Normal 3 2 3 11 3" xfId="13746" xr:uid="{00000000-0005-0000-0000-000074360000}"/>
    <cellStyle name="Normal 3 2 3 11 4" xfId="13747" xr:uid="{00000000-0005-0000-0000-000075360000}"/>
    <cellStyle name="Normal 3 2 3 12" xfId="13748" xr:uid="{00000000-0005-0000-0000-000076360000}"/>
    <cellStyle name="Normal 3 2 3 13" xfId="13749" xr:uid="{00000000-0005-0000-0000-000077360000}"/>
    <cellStyle name="Normal 3 2 3 14" xfId="13750" xr:uid="{00000000-0005-0000-0000-000078360000}"/>
    <cellStyle name="Normal 3 2 3 15" xfId="33447" xr:uid="{8D834ACF-BD03-400F-9A0F-93CAF5F35328}"/>
    <cellStyle name="Normal 3 2 3 2" xfId="13751" xr:uid="{00000000-0005-0000-0000-000079360000}"/>
    <cellStyle name="Normal 3 2 3 2 10" xfId="13752" xr:uid="{00000000-0005-0000-0000-00007A360000}"/>
    <cellStyle name="Normal 3 2 3 2 2" xfId="13753" xr:uid="{00000000-0005-0000-0000-00007B360000}"/>
    <cellStyle name="Normal 3 2 3 2 2 2" xfId="13754" xr:uid="{00000000-0005-0000-0000-00007C360000}"/>
    <cellStyle name="Normal 3 2 3 2 2 2 2" xfId="13755" xr:uid="{00000000-0005-0000-0000-00007D360000}"/>
    <cellStyle name="Normal 3 2 3 2 2 2 2 2" xfId="13756" xr:uid="{00000000-0005-0000-0000-00007E360000}"/>
    <cellStyle name="Normal 3 2 3 2 2 2 2 2 2" xfId="13757" xr:uid="{00000000-0005-0000-0000-00007F360000}"/>
    <cellStyle name="Normal 3 2 3 2 2 2 2 2 3" xfId="13758" xr:uid="{00000000-0005-0000-0000-000080360000}"/>
    <cellStyle name="Normal 3 2 3 2 2 2 2 2 4" xfId="13759" xr:uid="{00000000-0005-0000-0000-000081360000}"/>
    <cellStyle name="Normal 3 2 3 2 2 2 2 3" xfId="13760" xr:uid="{00000000-0005-0000-0000-000082360000}"/>
    <cellStyle name="Normal 3 2 3 2 2 2 2 4" xfId="13761" xr:uid="{00000000-0005-0000-0000-000083360000}"/>
    <cellStyle name="Normal 3 2 3 2 2 2 2 5" xfId="13762" xr:uid="{00000000-0005-0000-0000-000084360000}"/>
    <cellStyle name="Normal 3 2 3 2 2 2 3" xfId="13763" xr:uid="{00000000-0005-0000-0000-000085360000}"/>
    <cellStyle name="Normal 3 2 3 2 2 2 3 2" xfId="13764" xr:uid="{00000000-0005-0000-0000-000086360000}"/>
    <cellStyle name="Normal 3 2 3 2 2 2 3 3" xfId="13765" xr:uid="{00000000-0005-0000-0000-000087360000}"/>
    <cellStyle name="Normal 3 2 3 2 2 2 3 4" xfId="13766" xr:uid="{00000000-0005-0000-0000-000088360000}"/>
    <cellStyle name="Normal 3 2 3 2 2 2 4" xfId="13767" xr:uid="{00000000-0005-0000-0000-000089360000}"/>
    <cellStyle name="Normal 3 2 3 2 2 2 5" xfId="13768" xr:uid="{00000000-0005-0000-0000-00008A360000}"/>
    <cellStyle name="Normal 3 2 3 2 2 2 6" xfId="13769" xr:uid="{00000000-0005-0000-0000-00008B360000}"/>
    <cellStyle name="Normal 3 2 3 2 2 3" xfId="13770" xr:uid="{00000000-0005-0000-0000-00008C360000}"/>
    <cellStyle name="Normal 3 2 3 2 2 3 2" xfId="13771" xr:uid="{00000000-0005-0000-0000-00008D360000}"/>
    <cellStyle name="Normal 3 2 3 2 2 3 2 2" xfId="13772" xr:uid="{00000000-0005-0000-0000-00008E360000}"/>
    <cellStyle name="Normal 3 2 3 2 2 3 2 2 2" xfId="13773" xr:uid="{00000000-0005-0000-0000-00008F360000}"/>
    <cellStyle name="Normal 3 2 3 2 2 3 2 2 3" xfId="13774" xr:uid="{00000000-0005-0000-0000-000090360000}"/>
    <cellStyle name="Normal 3 2 3 2 2 3 2 2 4" xfId="13775" xr:uid="{00000000-0005-0000-0000-000091360000}"/>
    <cellStyle name="Normal 3 2 3 2 2 3 2 3" xfId="13776" xr:uid="{00000000-0005-0000-0000-000092360000}"/>
    <cellStyle name="Normal 3 2 3 2 2 3 2 4" xfId="13777" xr:uid="{00000000-0005-0000-0000-000093360000}"/>
    <cellStyle name="Normal 3 2 3 2 2 3 2 5" xfId="13778" xr:uid="{00000000-0005-0000-0000-000094360000}"/>
    <cellStyle name="Normal 3 2 3 2 2 3 3" xfId="13779" xr:uid="{00000000-0005-0000-0000-000095360000}"/>
    <cellStyle name="Normal 3 2 3 2 2 3 3 2" xfId="13780" xr:uid="{00000000-0005-0000-0000-000096360000}"/>
    <cellStyle name="Normal 3 2 3 2 2 3 3 3" xfId="13781" xr:uid="{00000000-0005-0000-0000-000097360000}"/>
    <cellStyle name="Normal 3 2 3 2 2 3 3 4" xfId="13782" xr:uid="{00000000-0005-0000-0000-000098360000}"/>
    <cellStyle name="Normal 3 2 3 2 2 3 4" xfId="13783" xr:uid="{00000000-0005-0000-0000-000099360000}"/>
    <cellStyle name="Normal 3 2 3 2 2 3 5" xfId="13784" xr:uid="{00000000-0005-0000-0000-00009A360000}"/>
    <cellStyle name="Normal 3 2 3 2 2 3 6" xfId="13785" xr:uid="{00000000-0005-0000-0000-00009B360000}"/>
    <cellStyle name="Normal 3 2 3 2 2 4" xfId="13786" xr:uid="{00000000-0005-0000-0000-00009C360000}"/>
    <cellStyle name="Normal 3 2 3 2 2 5" xfId="13787" xr:uid="{00000000-0005-0000-0000-00009D360000}"/>
    <cellStyle name="Normal 3 2 3 2 2 5 2" xfId="13788" xr:uid="{00000000-0005-0000-0000-00009E360000}"/>
    <cellStyle name="Normal 3 2 3 2 2 5 2 2" xfId="13789" xr:uid="{00000000-0005-0000-0000-00009F360000}"/>
    <cellStyle name="Normal 3 2 3 2 2 5 2 3" xfId="13790" xr:uid="{00000000-0005-0000-0000-0000A0360000}"/>
    <cellStyle name="Normal 3 2 3 2 2 5 2 4" xfId="13791" xr:uid="{00000000-0005-0000-0000-0000A1360000}"/>
    <cellStyle name="Normal 3 2 3 2 2 5 3" xfId="13792" xr:uid="{00000000-0005-0000-0000-0000A2360000}"/>
    <cellStyle name="Normal 3 2 3 2 2 5 4" xfId="13793" xr:uid="{00000000-0005-0000-0000-0000A3360000}"/>
    <cellStyle name="Normal 3 2 3 2 2 5 5" xfId="13794" xr:uid="{00000000-0005-0000-0000-0000A4360000}"/>
    <cellStyle name="Normal 3 2 3 2 2 6" xfId="13795" xr:uid="{00000000-0005-0000-0000-0000A5360000}"/>
    <cellStyle name="Normal 3 2 3 2 2 6 2" xfId="13796" xr:uid="{00000000-0005-0000-0000-0000A6360000}"/>
    <cellStyle name="Normal 3 2 3 2 2 6 3" xfId="13797" xr:uid="{00000000-0005-0000-0000-0000A7360000}"/>
    <cellStyle name="Normal 3 2 3 2 2 6 4" xfId="13798" xr:uid="{00000000-0005-0000-0000-0000A8360000}"/>
    <cellStyle name="Normal 3 2 3 2 2 7" xfId="13799" xr:uid="{00000000-0005-0000-0000-0000A9360000}"/>
    <cellStyle name="Normal 3 2 3 2 2 8" xfId="13800" xr:uid="{00000000-0005-0000-0000-0000AA360000}"/>
    <cellStyle name="Normal 3 2 3 2 2 9" xfId="13801" xr:uid="{00000000-0005-0000-0000-0000AB360000}"/>
    <cellStyle name="Normal 3 2 3 2 3" xfId="13802" xr:uid="{00000000-0005-0000-0000-0000AC360000}"/>
    <cellStyle name="Normal 3 2 3 2 3 2" xfId="13803" xr:uid="{00000000-0005-0000-0000-0000AD360000}"/>
    <cellStyle name="Normal 3 2 3 2 3 2 2" xfId="13804" xr:uid="{00000000-0005-0000-0000-0000AE360000}"/>
    <cellStyle name="Normal 3 2 3 2 3 2 2 2" xfId="13805" xr:uid="{00000000-0005-0000-0000-0000AF360000}"/>
    <cellStyle name="Normal 3 2 3 2 3 2 2 3" xfId="13806" xr:uid="{00000000-0005-0000-0000-0000B0360000}"/>
    <cellStyle name="Normal 3 2 3 2 3 2 2 4" xfId="13807" xr:uid="{00000000-0005-0000-0000-0000B1360000}"/>
    <cellStyle name="Normal 3 2 3 2 3 2 3" xfId="13808" xr:uid="{00000000-0005-0000-0000-0000B2360000}"/>
    <cellStyle name="Normal 3 2 3 2 3 2 4" xfId="13809" xr:uid="{00000000-0005-0000-0000-0000B3360000}"/>
    <cellStyle name="Normal 3 2 3 2 3 2 5" xfId="13810" xr:uid="{00000000-0005-0000-0000-0000B4360000}"/>
    <cellStyle name="Normal 3 2 3 2 3 3" xfId="13811" xr:uid="{00000000-0005-0000-0000-0000B5360000}"/>
    <cellStyle name="Normal 3 2 3 2 3 3 2" xfId="13812" xr:uid="{00000000-0005-0000-0000-0000B6360000}"/>
    <cellStyle name="Normal 3 2 3 2 3 3 3" xfId="13813" xr:uid="{00000000-0005-0000-0000-0000B7360000}"/>
    <cellStyle name="Normal 3 2 3 2 3 3 4" xfId="13814" xr:uid="{00000000-0005-0000-0000-0000B8360000}"/>
    <cellStyle name="Normal 3 2 3 2 3 4" xfId="13815" xr:uid="{00000000-0005-0000-0000-0000B9360000}"/>
    <cellStyle name="Normal 3 2 3 2 3 5" xfId="13816" xr:uid="{00000000-0005-0000-0000-0000BA360000}"/>
    <cellStyle name="Normal 3 2 3 2 3 6" xfId="13817" xr:uid="{00000000-0005-0000-0000-0000BB360000}"/>
    <cellStyle name="Normal 3 2 3 2 4" xfId="13818" xr:uid="{00000000-0005-0000-0000-0000BC360000}"/>
    <cellStyle name="Normal 3 2 3 2 4 2" xfId="13819" xr:uid="{00000000-0005-0000-0000-0000BD360000}"/>
    <cellStyle name="Normal 3 2 3 2 4 2 2" xfId="13820" xr:uid="{00000000-0005-0000-0000-0000BE360000}"/>
    <cellStyle name="Normal 3 2 3 2 4 2 2 2" xfId="13821" xr:uid="{00000000-0005-0000-0000-0000BF360000}"/>
    <cellStyle name="Normal 3 2 3 2 4 2 2 3" xfId="13822" xr:uid="{00000000-0005-0000-0000-0000C0360000}"/>
    <cellStyle name="Normal 3 2 3 2 4 2 2 4" xfId="13823" xr:uid="{00000000-0005-0000-0000-0000C1360000}"/>
    <cellStyle name="Normal 3 2 3 2 4 2 3" xfId="13824" xr:uid="{00000000-0005-0000-0000-0000C2360000}"/>
    <cellStyle name="Normal 3 2 3 2 4 2 4" xfId="13825" xr:uid="{00000000-0005-0000-0000-0000C3360000}"/>
    <cellStyle name="Normal 3 2 3 2 4 2 5" xfId="13826" xr:uid="{00000000-0005-0000-0000-0000C4360000}"/>
    <cellStyle name="Normal 3 2 3 2 4 3" xfId="13827" xr:uid="{00000000-0005-0000-0000-0000C5360000}"/>
    <cellStyle name="Normal 3 2 3 2 4 3 2" xfId="13828" xr:uid="{00000000-0005-0000-0000-0000C6360000}"/>
    <cellStyle name="Normal 3 2 3 2 4 3 3" xfId="13829" xr:uid="{00000000-0005-0000-0000-0000C7360000}"/>
    <cellStyle name="Normal 3 2 3 2 4 3 4" xfId="13830" xr:uid="{00000000-0005-0000-0000-0000C8360000}"/>
    <cellStyle name="Normal 3 2 3 2 4 4" xfId="13831" xr:uid="{00000000-0005-0000-0000-0000C9360000}"/>
    <cellStyle name="Normal 3 2 3 2 4 5" xfId="13832" xr:uid="{00000000-0005-0000-0000-0000CA360000}"/>
    <cellStyle name="Normal 3 2 3 2 4 6" xfId="13833" xr:uid="{00000000-0005-0000-0000-0000CB360000}"/>
    <cellStyle name="Normal 3 2 3 2 5" xfId="13834" xr:uid="{00000000-0005-0000-0000-0000CC360000}"/>
    <cellStyle name="Normal 3 2 3 2 6" xfId="13835" xr:uid="{00000000-0005-0000-0000-0000CD360000}"/>
    <cellStyle name="Normal 3 2 3 2 6 2" xfId="13836" xr:uid="{00000000-0005-0000-0000-0000CE360000}"/>
    <cellStyle name="Normal 3 2 3 2 6 2 2" xfId="13837" xr:uid="{00000000-0005-0000-0000-0000CF360000}"/>
    <cellStyle name="Normal 3 2 3 2 6 2 3" xfId="13838" xr:uid="{00000000-0005-0000-0000-0000D0360000}"/>
    <cellStyle name="Normal 3 2 3 2 6 2 4" xfId="13839" xr:uid="{00000000-0005-0000-0000-0000D1360000}"/>
    <cellStyle name="Normal 3 2 3 2 6 3" xfId="13840" xr:uid="{00000000-0005-0000-0000-0000D2360000}"/>
    <cellStyle name="Normal 3 2 3 2 6 4" xfId="13841" xr:uid="{00000000-0005-0000-0000-0000D3360000}"/>
    <cellStyle name="Normal 3 2 3 2 6 5" xfId="13842" xr:uid="{00000000-0005-0000-0000-0000D4360000}"/>
    <cellStyle name="Normal 3 2 3 2 7" xfId="13843" xr:uid="{00000000-0005-0000-0000-0000D5360000}"/>
    <cellStyle name="Normal 3 2 3 2 7 2" xfId="13844" xr:uid="{00000000-0005-0000-0000-0000D6360000}"/>
    <cellStyle name="Normal 3 2 3 2 7 3" xfId="13845" xr:uid="{00000000-0005-0000-0000-0000D7360000}"/>
    <cellStyle name="Normal 3 2 3 2 7 4" xfId="13846" xr:uid="{00000000-0005-0000-0000-0000D8360000}"/>
    <cellStyle name="Normal 3 2 3 2 8" xfId="13847" xr:uid="{00000000-0005-0000-0000-0000D9360000}"/>
    <cellStyle name="Normal 3 2 3 2 9" xfId="13848" xr:uid="{00000000-0005-0000-0000-0000DA360000}"/>
    <cellStyle name="Normal 3 2 3 3" xfId="13849" xr:uid="{00000000-0005-0000-0000-0000DB360000}"/>
    <cellStyle name="Normal 3 2 3 3 10" xfId="13850" xr:uid="{00000000-0005-0000-0000-0000DC360000}"/>
    <cellStyle name="Normal 3 2 3 3 2" xfId="13851" xr:uid="{00000000-0005-0000-0000-0000DD360000}"/>
    <cellStyle name="Normal 3 2 3 3 2 2" xfId="13852" xr:uid="{00000000-0005-0000-0000-0000DE360000}"/>
    <cellStyle name="Normal 3 2 3 3 2 2 2" xfId="13853" xr:uid="{00000000-0005-0000-0000-0000DF360000}"/>
    <cellStyle name="Normal 3 2 3 3 2 2 2 2" xfId="13854" xr:uid="{00000000-0005-0000-0000-0000E0360000}"/>
    <cellStyle name="Normal 3 2 3 3 2 2 2 2 2" xfId="13855" xr:uid="{00000000-0005-0000-0000-0000E1360000}"/>
    <cellStyle name="Normal 3 2 3 3 2 2 2 2 3" xfId="13856" xr:uid="{00000000-0005-0000-0000-0000E2360000}"/>
    <cellStyle name="Normal 3 2 3 3 2 2 2 2 4" xfId="13857" xr:uid="{00000000-0005-0000-0000-0000E3360000}"/>
    <cellStyle name="Normal 3 2 3 3 2 2 2 3" xfId="13858" xr:uid="{00000000-0005-0000-0000-0000E4360000}"/>
    <cellStyle name="Normal 3 2 3 3 2 2 2 4" xfId="13859" xr:uid="{00000000-0005-0000-0000-0000E5360000}"/>
    <cellStyle name="Normal 3 2 3 3 2 2 2 5" xfId="13860" xr:uid="{00000000-0005-0000-0000-0000E6360000}"/>
    <cellStyle name="Normal 3 2 3 3 2 2 3" xfId="13861" xr:uid="{00000000-0005-0000-0000-0000E7360000}"/>
    <cellStyle name="Normal 3 2 3 3 2 2 3 2" xfId="13862" xr:uid="{00000000-0005-0000-0000-0000E8360000}"/>
    <cellStyle name="Normal 3 2 3 3 2 2 3 3" xfId="13863" xr:uid="{00000000-0005-0000-0000-0000E9360000}"/>
    <cellStyle name="Normal 3 2 3 3 2 2 3 4" xfId="13864" xr:uid="{00000000-0005-0000-0000-0000EA360000}"/>
    <cellStyle name="Normal 3 2 3 3 2 2 4" xfId="13865" xr:uid="{00000000-0005-0000-0000-0000EB360000}"/>
    <cellStyle name="Normal 3 2 3 3 2 2 5" xfId="13866" xr:uid="{00000000-0005-0000-0000-0000EC360000}"/>
    <cellStyle name="Normal 3 2 3 3 2 2 6" xfId="13867" xr:uid="{00000000-0005-0000-0000-0000ED360000}"/>
    <cellStyle name="Normal 3 2 3 3 2 3" xfId="13868" xr:uid="{00000000-0005-0000-0000-0000EE360000}"/>
    <cellStyle name="Normal 3 2 3 3 2 3 2" xfId="13869" xr:uid="{00000000-0005-0000-0000-0000EF360000}"/>
    <cellStyle name="Normal 3 2 3 3 2 3 2 2" xfId="13870" xr:uid="{00000000-0005-0000-0000-0000F0360000}"/>
    <cellStyle name="Normal 3 2 3 3 2 3 2 2 2" xfId="13871" xr:uid="{00000000-0005-0000-0000-0000F1360000}"/>
    <cellStyle name="Normal 3 2 3 3 2 3 2 2 3" xfId="13872" xr:uid="{00000000-0005-0000-0000-0000F2360000}"/>
    <cellStyle name="Normal 3 2 3 3 2 3 2 2 4" xfId="13873" xr:uid="{00000000-0005-0000-0000-0000F3360000}"/>
    <cellStyle name="Normal 3 2 3 3 2 3 2 3" xfId="13874" xr:uid="{00000000-0005-0000-0000-0000F4360000}"/>
    <cellStyle name="Normal 3 2 3 3 2 3 2 4" xfId="13875" xr:uid="{00000000-0005-0000-0000-0000F5360000}"/>
    <cellStyle name="Normal 3 2 3 3 2 3 2 5" xfId="13876" xr:uid="{00000000-0005-0000-0000-0000F6360000}"/>
    <cellStyle name="Normal 3 2 3 3 2 3 3" xfId="13877" xr:uid="{00000000-0005-0000-0000-0000F7360000}"/>
    <cellStyle name="Normal 3 2 3 3 2 3 3 2" xfId="13878" xr:uid="{00000000-0005-0000-0000-0000F8360000}"/>
    <cellStyle name="Normal 3 2 3 3 2 3 3 3" xfId="13879" xr:uid="{00000000-0005-0000-0000-0000F9360000}"/>
    <cellStyle name="Normal 3 2 3 3 2 3 3 4" xfId="13880" xr:uid="{00000000-0005-0000-0000-0000FA360000}"/>
    <cellStyle name="Normal 3 2 3 3 2 3 4" xfId="13881" xr:uid="{00000000-0005-0000-0000-0000FB360000}"/>
    <cellStyle name="Normal 3 2 3 3 2 3 5" xfId="13882" xr:uid="{00000000-0005-0000-0000-0000FC360000}"/>
    <cellStyle name="Normal 3 2 3 3 2 3 6" xfId="13883" xr:uid="{00000000-0005-0000-0000-0000FD360000}"/>
    <cellStyle name="Normal 3 2 3 3 2 4" xfId="13884" xr:uid="{00000000-0005-0000-0000-0000FE360000}"/>
    <cellStyle name="Normal 3 2 3 3 2 4 2" xfId="13885" xr:uid="{00000000-0005-0000-0000-0000FF360000}"/>
    <cellStyle name="Normal 3 2 3 3 2 4 2 2" xfId="13886" xr:uid="{00000000-0005-0000-0000-000000370000}"/>
    <cellStyle name="Normal 3 2 3 3 2 4 2 3" xfId="13887" xr:uid="{00000000-0005-0000-0000-000001370000}"/>
    <cellStyle name="Normal 3 2 3 3 2 4 2 4" xfId="13888" xr:uid="{00000000-0005-0000-0000-000002370000}"/>
    <cellStyle name="Normal 3 2 3 3 2 4 3" xfId="13889" xr:uid="{00000000-0005-0000-0000-000003370000}"/>
    <cellStyle name="Normal 3 2 3 3 2 4 4" xfId="13890" xr:uid="{00000000-0005-0000-0000-000004370000}"/>
    <cellStyle name="Normal 3 2 3 3 2 4 5" xfId="13891" xr:uid="{00000000-0005-0000-0000-000005370000}"/>
    <cellStyle name="Normal 3 2 3 3 2 5" xfId="13892" xr:uid="{00000000-0005-0000-0000-000006370000}"/>
    <cellStyle name="Normal 3 2 3 3 2 5 2" xfId="13893" xr:uid="{00000000-0005-0000-0000-000007370000}"/>
    <cellStyle name="Normal 3 2 3 3 2 5 3" xfId="13894" xr:uid="{00000000-0005-0000-0000-000008370000}"/>
    <cellStyle name="Normal 3 2 3 3 2 5 4" xfId="13895" xr:uid="{00000000-0005-0000-0000-000009370000}"/>
    <cellStyle name="Normal 3 2 3 3 2 6" xfId="13896" xr:uid="{00000000-0005-0000-0000-00000A370000}"/>
    <cellStyle name="Normal 3 2 3 3 2 7" xfId="13897" xr:uid="{00000000-0005-0000-0000-00000B370000}"/>
    <cellStyle name="Normal 3 2 3 3 2 8" xfId="13898" xr:uid="{00000000-0005-0000-0000-00000C370000}"/>
    <cellStyle name="Normal 3 2 3 3 3" xfId="13899" xr:uid="{00000000-0005-0000-0000-00000D370000}"/>
    <cellStyle name="Normal 3 2 3 3 3 2" xfId="13900" xr:uid="{00000000-0005-0000-0000-00000E370000}"/>
    <cellStyle name="Normal 3 2 3 3 3 2 2" xfId="13901" xr:uid="{00000000-0005-0000-0000-00000F370000}"/>
    <cellStyle name="Normal 3 2 3 3 3 2 2 2" xfId="13902" xr:uid="{00000000-0005-0000-0000-000010370000}"/>
    <cellStyle name="Normal 3 2 3 3 3 2 2 3" xfId="13903" xr:uid="{00000000-0005-0000-0000-000011370000}"/>
    <cellStyle name="Normal 3 2 3 3 3 2 2 4" xfId="13904" xr:uid="{00000000-0005-0000-0000-000012370000}"/>
    <cellStyle name="Normal 3 2 3 3 3 2 3" xfId="13905" xr:uid="{00000000-0005-0000-0000-000013370000}"/>
    <cellStyle name="Normal 3 2 3 3 3 2 4" xfId="13906" xr:uid="{00000000-0005-0000-0000-000014370000}"/>
    <cellStyle name="Normal 3 2 3 3 3 2 5" xfId="13907" xr:uid="{00000000-0005-0000-0000-000015370000}"/>
    <cellStyle name="Normal 3 2 3 3 3 3" xfId="13908" xr:uid="{00000000-0005-0000-0000-000016370000}"/>
    <cellStyle name="Normal 3 2 3 3 3 3 2" xfId="13909" xr:uid="{00000000-0005-0000-0000-000017370000}"/>
    <cellStyle name="Normal 3 2 3 3 3 3 3" xfId="13910" xr:uid="{00000000-0005-0000-0000-000018370000}"/>
    <cellStyle name="Normal 3 2 3 3 3 3 4" xfId="13911" xr:uid="{00000000-0005-0000-0000-000019370000}"/>
    <cellStyle name="Normal 3 2 3 3 3 4" xfId="13912" xr:uid="{00000000-0005-0000-0000-00001A370000}"/>
    <cellStyle name="Normal 3 2 3 3 3 5" xfId="13913" xr:uid="{00000000-0005-0000-0000-00001B370000}"/>
    <cellStyle name="Normal 3 2 3 3 3 6" xfId="13914" xr:uid="{00000000-0005-0000-0000-00001C370000}"/>
    <cellStyle name="Normal 3 2 3 3 4" xfId="13915" xr:uid="{00000000-0005-0000-0000-00001D370000}"/>
    <cellStyle name="Normal 3 2 3 3 4 2" xfId="13916" xr:uid="{00000000-0005-0000-0000-00001E370000}"/>
    <cellStyle name="Normal 3 2 3 3 4 2 2" xfId="13917" xr:uid="{00000000-0005-0000-0000-00001F370000}"/>
    <cellStyle name="Normal 3 2 3 3 4 2 2 2" xfId="13918" xr:uid="{00000000-0005-0000-0000-000020370000}"/>
    <cellStyle name="Normal 3 2 3 3 4 2 2 3" xfId="13919" xr:uid="{00000000-0005-0000-0000-000021370000}"/>
    <cellStyle name="Normal 3 2 3 3 4 2 2 4" xfId="13920" xr:uid="{00000000-0005-0000-0000-000022370000}"/>
    <cellStyle name="Normal 3 2 3 3 4 2 3" xfId="13921" xr:uid="{00000000-0005-0000-0000-000023370000}"/>
    <cellStyle name="Normal 3 2 3 3 4 2 4" xfId="13922" xr:uid="{00000000-0005-0000-0000-000024370000}"/>
    <cellStyle name="Normal 3 2 3 3 4 2 5" xfId="13923" xr:uid="{00000000-0005-0000-0000-000025370000}"/>
    <cellStyle name="Normal 3 2 3 3 4 3" xfId="13924" xr:uid="{00000000-0005-0000-0000-000026370000}"/>
    <cellStyle name="Normal 3 2 3 3 4 3 2" xfId="13925" xr:uid="{00000000-0005-0000-0000-000027370000}"/>
    <cellStyle name="Normal 3 2 3 3 4 3 3" xfId="13926" xr:uid="{00000000-0005-0000-0000-000028370000}"/>
    <cellStyle name="Normal 3 2 3 3 4 3 4" xfId="13927" xr:uid="{00000000-0005-0000-0000-000029370000}"/>
    <cellStyle name="Normal 3 2 3 3 4 4" xfId="13928" xr:uid="{00000000-0005-0000-0000-00002A370000}"/>
    <cellStyle name="Normal 3 2 3 3 4 5" xfId="13929" xr:uid="{00000000-0005-0000-0000-00002B370000}"/>
    <cellStyle name="Normal 3 2 3 3 4 6" xfId="13930" xr:uid="{00000000-0005-0000-0000-00002C370000}"/>
    <cellStyle name="Normal 3 2 3 3 5" xfId="13931" xr:uid="{00000000-0005-0000-0000-00002D370000}"/>
    <cellStyle name="Normal 3 2 3 3 6" xfId="13932" xr:uid="{00000000-0005-0000-0000-00002E370000}"/>
    <cellStyle name="Normal 3 2 3 3 6 2" xfId="13933" xr:uid="{00000000-0005-0000-0000-00002F370000}"/>
    <cellStyle name="Normal 3 2 3 3 6 2 2" xfId="13934" xr:uid="{00000000-0005-0000-0000-000030370000}"/>
    <cellStyle name="Normal 3 2 3 3 6 2 3" xfId="13935" xr:uid="{00000000-0005-0000-0000-000031370000}"/>
    <cellStyle name="Normal 3 2 3 3 6 2 4" xfId="13936" xr:uid="{00000000-0005-0000-0000-000032370000}"/>
    <cellStyle name="Normal 3 2 3 3 6 3" xfId="13937" xr:uid="{00000000-0005-0000-0000-000033370000}"/>
    <cellStyle name="Normal 3 2 3 3 6 4" xfId="13938" xr:uid="{00000000-0005-0000-0000-000034370000}"/>
    <cellStyle name="Normal 3 2 3 3 6 5" xfId="13939" xr:uid="{00000000-0005-0000-0000-000035370000}"/>
    <cellStyle name="Normal 3 2 3 3 7" xfId="13940" xr:uid="{00000000-0005-0000-0000-000036370000}"/>
    <cellStyle name="Normal 3 2 3 3 7 2" xfId="13941" xr:uid="{00000000-0005-0000-0000-000037370000}"/>
    <cellStyle name="Normal 3 2 3 3 7 3" xfId="13942" xr:uid="{00000000-0005-0000-0000-000038370000}"/>
    <cellStyle name="Normal 3 2 3 3 7 4" xfId="13943" xr:uid="{00000000-0005-0000-0000-000039370000}"/>
    <cellStyle name="Normal 3 2 3 3 8" xfId="13944" xr:uid="{00000000-0005-0000-0000-00003A370000}"/>
    <cellStyle name="Normal 3 2 3 3 9" xfId="13945" xr:uid="{00000000-0005-0000-0000-00003B370000}"/>
    <cellStyle name="Normal 3 2 3 4" xfId="13946" xr:uid="{00000000-0005-0000-0000-00003C370000}"/>
    <cellStyle name="Normal 3 2 3 4 10" xfId="13947" xr:uid="{00000000-0005-0000-0000-00003D370000}"/>
    <cellStyle name="Normal 3 2 3 4 2" xfId="13948" xr:uid="{00000000-0005-0000-0000-00003E370000}"/>
    <cellStyle name="Normal 3 2 3 4 2 2" xfId="13949" xr:uid="{00000000-0005-0000-0000-00003F370000}"/>
    <cellStyle name="Normal 3 2 3 4 2 2 2" xfId="13950" xr:uid="{00000000-0005-0000-0000-000040370000}"/>
    <cellStyle name="Normal 3 2 3 4 2 2 2 2" xfId="13951" xr:uid="{00000000-0005-0000-0000-000041370000}"/>
    <cellStyle name="Normal 3 2 3 4 2 2 2 2 2" xfId="13952" xr:uid="{00000000-0005-0000-0000-000042370000}"/>
    <cellStyle name="Normal 3 2 3 4 2 2 2 2 3" xfId="13953" xr:uid="{00000000-0005-0000-0000-000043370000}"/>
    <cellStyle name="Normal 3 2 3 4 2 2 2 2 4" xfId="13954" xr:uid="{00000000-0005-0000-0000-000044370000}"/>
    <cellStyle name="Normal 3 2 3 4 2 2 2 3" xfId="13955" xr:uid="{00000000-0005-0000-0000-000045370000}"/>
    <cellStyle name="Normal 3 2 3 4 2 2 2 4" xfId="13956" xr:uid="{00000000-0005-0000-0000-000046370000}"/>
    <cellStyle name="Normal 3 2 3 4 2 2 2 5" xfId="13957" xr:uid="{00000000-0005-0000-0000-000047370000}"/>
    <cellStyle name="Normal 3 2 3 4 2 2 3" xfId="13958" xr:uid="{00000000-0005-0000-0000-000048370000}"/>
    <cellStyle name="Normal 3 2 3 4 2 2 3 2" xfId="13959" xr:uid="{00000000-0005-0000-0000-000049370000}"/>
    <cellStyle name="Normal 3 2 3 4 2 2 3 3" xfId="13960" xr:uid="{00000000-0005-0000-0000-00004A370000}"/>
    <cellStyle name="Normal 3 2 3 4 2 2 3 4" xfId="13961" xr:uid="{00000000-0005-0000-0000-00004B370000}"/>
    <cellStyle name="Normal 3 2 3 4 2 2 4" xfId="13962" xr:uid="{00000000-0005-0000-0000-00004C370000}"/>
    <cellStyle name="Normal 3 2 3 4 2 2 5" xfId="13963" xr:uid="{00000000-0005-0000-0000-00004D370000}"/>
    <cellStyle name="Normal 3 2 3 4 2 2 6" xfId="13964" xr:uid="{00000000-0005-0000-0000-00004E370000}"/>
    <cellStyle name="Normal 3 2 3 4 2 3" xfId="13965" xr:uid="{00000000-0005-0000-0000-00004F370000}"/>
    <cellStyle name="Normal 3 2 3 4 2 3 2" xfId="13966" xr:uid="{00000000-0005-0000-0000-000050370000}"/>
    <cellStyle name="Normal 3 2 3 4 2 3 2 2" xfId="13967" xr:uid="{00000000-0005-0000-0000-000051370000}"/>
    <cellStyle name="Normal 3 2 3 4 2 3 2 2 2" xfId="13968" xr:uid="{00000000-0005-0000-0000-000052370000}"/>
    <cellStyle name="Normal 3 2 3 4 2 3 2 2 3" xfId="13969" xr:uid="{00000000-0005-0000-0000-000053370000}"/>
    <cellStyle name="Normal 3 2 3 4 2 3 2 2 4" xfId="13970" xr:uid="{00000000-0005-0000-0000-000054370000}"/>
    <cellStyle name="Normal 3 2 3 4 2 3 2 3" xfId="13971" xr:uid="{00000000-0005-0000-0000-000055370000}"/>
    <cellStyle name="Normal 3 2 3 4 2 3 2 4" xfId="13972" xr:uid="{00000000-0005-0000-0000-000056370000}"/>
    <cellStyle name="Normal 3 2 3 4 2 3 2 5" xfId="13973" xr:uid="{00000000-0005-0000-0000-000057370000}"/>
    <cellStyle name="Normal 3 2 3 4 2 3 3" xfId="13974" xr:uid="{00000000-0005-0000-0000-000058370000}"/>
    <cellStyle name="Normal 3 2 3 4 2 3 3 2" xfId="13975" xr:uid="{00000000-0005-0000-0000-000059370000}"/>
    <cellStyle name="Normal 3 2 3 4 2 3 3 3" xfId="13976" xr:uid="{00000000-0005-0000-0000-00005A370000}"/>
    <cellStyle name="Normal 3 2 3 4 2 3 3 4" xfId="13977" xr:uid="{00000000-0005-0000-0000-00005B370000}"/>
    <cellStyle name="Normal 3 2 3 4 2 3 4" xfId="13978" xr:uid="{00000000-0005-0000-0000-00005C370000}"/>
    <cellStyle name="Normal 3 2 3 4 2 3 5" xfId="13979" xr:uid="{00000000-0005-0000-0000-00005D370000}"/>
    <cellStyle name="Normal 3 2 3 4 2 3 6" xfId="13980" xr:uid="{00000000-0005-0000-0000-00005E370000}"/>
    <cellStyle name="Normal 3 2 3 4 2 4" xfId="13981" xr:uid="{00000000-0005-0000-0000-00005F370000}"/>
    <cellStyle name="Normal 3 2 3 4 2 4 2" xfId="13982" xr:uid="{00000000-0005-0000-0000-000060370000}"/>
    <cellStyle name="Normal 3 2 3 4 2 4 2 2" xfId="13983" xr:uid="{00000000-0005-0000-0000-000061370000}"/>
    <cellStyle name="Normal 3 2 3 4 2 4 2 3" xfId="13984" xr:uid="{00000000-0005-0000-0000-000062370000}"/>
    <cellStyle name="Normal 3 2 3 4 2 4 2 4" xfId="13985" xr:uid="{00000000-0005-0000-0000-000063370000}"/>
    <cellStyle name="Normal 3 2 3 4 2 4 3" xfId="13986" xr:uid="{00000000-0005-0000-0000-000064370000}"/>
    <cellStyle name="Normal 3 2 3 4 2 4 4" xfId="13987" xr:uid="{00000000-0005-0000-0000-000065370000}"/>
    <cellStyle name="Normal 3 2 3 4 2 4 5" xfId="13988" xr:uid="{00000000-0005-0000-0000-000066370000}"/>
    <cellStyle name="Normal 3 2 3 4 2 5" xfId="13989" xr:uid="{00000000-0005-0000-0000-000067370000}"/>
    <cellStyle name="Normal 3 2 3 4 2 5 2" xfId="13990" xr:uid="{00000000-0005-0000-0000-000068370000}"/>
    <cellStyle name="Normal 3 2 3 4 2 5 3" xfId="13991" xr:uid="{00000000-0005-0000-0000-000069370000}"/>
    <cellStyle name="Normal 3 2 3 4 2 5 4" xfId="13992" xr:uid="{00000000-0005-0000-0000-00006A370000}"/>
    <cellStyle name="Normal 3 2 3 4 2 6" xfId="13993" xr:uid="{00000000-0005-0000-0000-00006B370000}"/>
    <cellStyle name="Normal 3 2 3 4 2 7" xfId="13994" xr:uid="{00000000-0005-0000-0000-00006C370000}"/>
    <cellStyle name="Normal 3 2 3 4 2 8" xfId="13995" xr:uid="{00000000-0005-0000-0000-00006D370000}"/>
    <cellStyle name="Normal 3 2 3 4 3" xfId="13996" xr:uid="{00000000-0005-0000-0000-00006E370000}"/>
    <cellStyle name="Normal 3 2 3 4 3 2" xfId="13997" xr:uid="{00000000-0005-0000-0000-00006F370000}"/>
    <cellStyle name="Normal 3 2 3 4 3 2 2" xfId="13998" xr:uid="{00000000-0005-0000-0000-000070370000}"/>
    <cellStyle name="Normal 3 2 3 4 3 2 2 2" xfId="13999" xr:uid="{00000000-0005-0000-0000-000071370000}"/>
    <cellStyle name="Normal 3 2 3 4 3 2 2 3" xfId="14000" xr:uid="{00000000-0005-0000-0000-000072370000}"/>
    <cellStyle name="Normal 3 2 3 4 3 2 2 4" xfId="14001" xr:uid="{00000000-0005-0000-0000-000073370000}"/>
    <cellStyle name="Normal 3 2 3 4 3 2 3" xfId="14002" xr:uid="{00000000-0005-0000-0000-000074370000}"/>
    <cellStyle name="Normal 3 2 3 4 3 2 4" xfId="14003" xr:uid="{00000000-0005-0000-0000-000075370000}"/>
    <cellStyle name="Normal 3 2 3 4 3 2 5" xfId="14004" xr:uid="{00000000-0005-0000-0000-000076370000}"/>
    <cellStyle name="Normal 3 2 3 4 3 3" xfId="14005" xr:uid="{00000000-0005-0000-0000-000077370000}"/>
    <cellStyle name="Normal 3 2 3 4 3 3 2" xfId="14006" xr:uid="{00000000-0005-0000-0000-000078370000}"/>
    <cellStyle name="Normal 3 2 3 4 3 3 3" xfId="14007" xr:uid="{00000000-0005-0000-0000-000079370000}"/>
    <cellStyle name="Normal 3 2 3 4 3 3 4" xfId="14008" xr:uid="{00000000-0005-0000-0000-00007A370000}"/>
    <cellStyle name="Normal 3 2 3 4 3 4" xfId="14009" xr:uid="{00000000-0005-0000-0000-00007B370000}"/>
    <cellStyle name="Normal 3 2 3 4 3 5" xfId="14010" xr:uid="{00000000-0005-0000-0000-00007C370000}"/>
    <cellStyle name="Normal 3 2 3 4 3 6" xfId="14011" xr:uid="{00000000-0005-0000-0000-00007D370000}"/>
    <cellStyle name="Normal 3 2 3 4 4" xfId="14012" xr:uid="{00000000-0005-0000-0000-00007E370000}"/>
    <cellStyle name="Normal 3 2 3 4 4 2" xfId="14013" xr:uid="{00000000-0005-0000-0000-00007F370000}"/>
    <cellStyle name="Normal 3 2 3 4 4 2 2" xfId="14014" xr:uid="{00000000-0005-0000-0000-000080370000}"/>
    <cellStyle name="Normal 3 2 3 4 4 2 2 2" xfId="14015" xr:uid="{00000000-0005-0000-0000-000081370000}"/>
    <cellStyle name="Normal 3 2 3 4 4 2 2 3" xfId="14016" xr:uid="{00000000-0005-0000-0000-000082370000}"/>
    <cellStyle name="Normal 3 2 3 4 4 2 2 4" xfId="14017" xr:uid="{00000000-0005-0000-0000-000083370000}"/>
    <cellStyle name="Normal 3 2 3 4 4 2 3" xfId="14018" xr:uid="{00000000-0005-0000-0000-000084370000}"/>
    <cellStyle name="Normal 3 2 3 4 4 2 4" xfId="14019" xr:uid="{00000000-0005-0000-0000-000085370000}"/>
    <cellStyle name="Normal 3 2 3 4 4 2 5" xfId="14020" xr:uid="{00000000-0005-0000-0000-000086370000}"/>
    <cellStyle name="Normal 3 2 3 4 4 3" xfId="14021" xr:uid="{00000000-0005-0000-0000-000087370000}"/>
    <cellStyle name="Normal 3 2 3 4 4 3 2" xfId="14022" xr:uid="{00000000-0005-0000-0000-000088370000}"/>
    <cellStyle name="Normal 3 2 3 4 4 3 3" xfId="14023" xr:uid="{00000000-0005-0000-0000-000089370000}"/>
    <cellStyle name="Normal 3 2 3 4 4 3 4" xfId="14024" xr:uid="{00000000-0005-0000-0000-00008A370000}"/>
    <cellStyle name="Normal 3 2 3 4 4 4" xfId="14025" xr:uid="{00000000-0005-0000-0000-00008B370000}"/>
    <cellStyle name="Normal 3 2 3 4 4 5" xfId="14026" xr:uid="{00000000-0005-0000-0000-00008C370000}"/>
    <cellStyle name="Normal 3 2 3 4 4 6" xfId="14027" xr:uid="{00000000-0005-0000-0000-00008D370000}"/>
    <cellStyle name="Normal 3 2 3 4 5" xfId="14028" xr:uid="{00000000-0005-0000-0000-00008E370000}"/>
    <cellStyle name="Normal 3 2 3 4 6" xfId="14029" xr:uid="{00000000-0005-0000-0000-00008F370000}"/>
    <cellStyle name="Normal 3 2 3 4 6 2" xfId="14030" xr:uid="{00000000-0005-0000-0000-000090370000}"/>
    <cellStyle name="Normal 3 2 3 4 6 2 2" xfId="14031" xr:uid="{00000000-0005-0000-0000-000091370000}"/>
    <cellStyle name="Normal 3 2 3 4 6 2 3" xfId="14032" xr:uid="{00000000-0005-0000-0000-000092370000}"/>
    <cellStyle name="Normal 3 2 3 4 6 2 4" xfId="14033" xr:uid="{00000000-0005-0000-0000-000093370000}"/>
    <cellStyle name="Normal 3 2 3 4 6 3" xfId="14034" xr:uid="{00000000-0005-0000-0000-000094370000}"/>
    <cellStyle name="Normal 3 2 3 4 6 4" xfId="14035" xr:uid="{00000000-0005-0000-0000-000095370000}"/>
    <cellStyle name="Normal 3 2 3 4 6 5" xfId="14036" xr:uid="{00000000-0005-0000-0000-000096370000}"/>
    <cellStyle name="Normal 3 2 3 4 7" xfId="14037" xr:uid="{00000000-0005-0000-0000-000097370000}"/>
    <cellStyle name="Normal 3 2 3 4 7 2" xfId="14038" xr:uid="{00000000-0005-0000-0000-000098370000}"/>
    <cellStyle name="Normal 3 2 3 4 7 3" xfId="14039" xr:uid="{00000000-0005-0000-0000-000099370000}"/>
    <cellStyle name="Normal 3 2 3 4 7 4" xfId="14040" xr:uid="{00000000-0005-0000-0000-00009A370000}"/>
    <cellStyle name="Normal 3 2 3 4 8" xfId="14041" xr:uid="{00000000-0005-0000-0000-00009B370000}"/>
    <cellStyle name="Normal 3 2 3 4 9" xfId="14042" xr:uid="{00000000-0005-0000-0000-00009C370000}"/>
    <cellStyle name="Normal 3 2 3 5" xfId="14043" xr:uid="{00000000-0005-0000-0000-00009D370000}"/>
    <cellStyle name="Normal 3 2 3 5 2" xfId="14044" xr:uid="{00000000-0005-0000-0000-00009E370000}"/>
    <cellStyle name="Normal 3 2 3 5 2 2" xfId="14045" xr:uid="{00000000-0005-0000-0000-00009F370000}"/>
    <cellStyle name="Normal 3 2 3 5 2 2 2" xfId="14046" xr:uid="{00000000-0005-0000-0000-0000A0370000}"/>
    <cellStyle name="Normal 3 2 3 5 2 2 2 2" xfId="14047" xr:uid="{00000000-0005-0000-0000-0000A1370000}"/>
    <cellStyle name="Normal 3 2 3 5 2 2 2 3" xfId="14048" xr:uid="{00000000-0005-0000-0000-0000A2370000}"/>
    <cellStyle name="Normal 3 2 3 5 2 2 2 4" xfId="14049" xr:uid="{00000000-0005-0000-0000-0000A3370000}"/>
    <cellStyle name="Normal 3 2 3 5 2 2 3" xfId="14050" xr:uid="{00000000-0005-0000-0000-0000A4370000}"/>
    <cellStyle name="Normal 3 2 3 5 2 2 4" xfId="14051" xr:uid="{00000000-0005-0000-0000-0000A5370000}"/>
    <cellStyle name="Normal 3 2 3 5 2 2 5" xfId="14052" xr:uid="{00000000-0005-0000-0000-0000A6370000}"/>
    <cellStyle name="Normal 3 2 3 5 2 3" xfId="14053" xr:uid="{00000000-0005-0000-0000-0000A7370000}"/>
    <cellStyle name="Normal 3 2 3 5 2 3 2" xfId="14054" xr:uid="{00000000-0005-0000-0000-0000A8370000}"/>
    <cellStyle name="Normal 3 2 3 5 2 3 3" xfId="14055" xr:uid="{00000000-0005-0000-0000-0000A9370000}"/>
    <cellStyle name="Normal 3 2 3 5 2 3 4" xfId="14056" xr:uid="{00000000-0005-0000-0000-0000AA370000}"/>
    <cellStyle name="Normal 3 2 3 5 2 4" xfId="14057" xr:uid="{00000000-0005-0000-0000-0000AB370000}"/>
    <cellStyle name="Normal 3 2 3 5 2 5" xfId="14058" xr:uid="{00000000-0005-0000-0000-0000AC370000}"/>
    <cellStyle name="Normal 3 2 3 5 2 6" xfId="14059" xr:uid="{00000000-0005-0000-0000-0000AD370000}"/>
    <cellStyle name="Normal 3 2 3 5 3" xfId="14060" xr:uid="{00000000-0005-0000-0000-0000AE370000}"/>
    <cellStyle name="Normal 3 2 3 5 3 2" xfId="14061" xr:uid="{00000000-0005-0000-0000-0000AF370000}"/>
    <cellStyle name="Normal 3 2 3 5 3 2 2" xfId="14062" xr:uid="{00000000-0005-0000-0000-0000B0370000}"/>
    <cellStyle name="Normal 3 2 3 5 3 2 2 2" xfId="14063" xr:uid="{00000000-0005-0000-0000-0000B1370000}"/>
    <cellStyle name="Normal 3 2 3 5 3 2 2 3" xfId="14064" xr:uid="{00000000-0005-0000-0000-0000B2370000}"/>
    <cellStyle name="Normal 3 2 3 5 3 2 2 4" xfId="14065" xr:uid="{00000000-0005-0000-0000-0000B3370000}"/>
    <cellStyle name="Normal 3 2 3 5 3 2 3" xfId="14066" xr:uid="{00000000-0005-0000-0000-0000B4370000}"/>
    <cellStyle name="Normal 3 2 3 5 3 2 4" xfId="14067" xr:uid="{00000000-0005-0000-0000-0000B5370000}"/>
    <cellStyle name="Normal 3 2 3 5 3 2 5" xfId="14068" xr:uid="{00000000-0005-0000-0000-0000B6370000}"/>
    <cellStyle name="Normal 3 2 3 5 3 3" xfId="14069" xr:uid="{00000000-0005-0000-0000-0000B7370000}"/>
    <cellStyle name="Normal 3 2 3 5 3 3 2" xfId="14070" xr:uid="{00000000-0005-0000-0000-0000B8370000}"/>
    <cellStyle name="Normal 3 2 3 5 3 3 3" xfId="14071" xr:uid="{00000000-0005-0000-0000-0000B9370000}"/>
    <cellStyle name="Normal 3 2 3 5 3 3 4" xfId="14072" xr:uid="{00000000-0005-0000-0000-0000BA370000}"/>
    <cellStyle name="Normal 3 2 3 5 3 4" xfId="14073" xr:uid="{00000000-0005-0000-0000-0000BB370000}"/>
    <cellStyle name="Normal 3 2 3 5 3 5" xfId="14074" xr:uid="{00000000-0005-0000-0000-0000BC370000}"/>
    <cellStyle name="Normal 3 2 3 5 3 6" xfId="14075" xr:uid="{00000000-0005-0000-0000-0000BD370000}"/>
    <cellStyle name="Normal 3 2 3 5 4" xfId="14076" xr:uid="{00000000-0005-0000-0000-0000BE370000}"/>
    <cellStyle name="Normal 3 2 3 5 5" xfId="14077" xr:uid="{00000000-0005-0000-0000-0000BF370000}"/>
    <cellStyle name="Normal 3 2 3 5 5 2" xfId="14078" xr:uid="{00000000-0005-0000-0000-0000C0370000}"/>
    <cellStyle name="Normal 3 2 3 5 5 2 2" xfId="14079" xr:uid="{00000000-0005-0000-0000-0000C1370000}"/>
    <cellStyle name="Normal 3 2 3 5 5 2 3" xfId="14080" xr:uid="{00000000-0005-0000-0000-0000C2370000}"/>
    <cellStyle name="Normal 3 2 3 5 5 2 4" xfId="14081" xr:uid="{00000000-0005-0000-0000-0000C3370000}"/>
    <cellStyle name="Normal 3 2 3 5 5 3" xfId="14082" xr:uid="{00000000-0005-0000-0000-0000C4370000}"/>
    <cellStyle name="Normal 3 2 3 5 5 4" xfId="14083" xr:uid="{00000000-0005-0000-0000-0000C5370000}"/>
    <cellStyle name="Normal 3 2 3 5 5 5" xfId="14084" xr:uid="{00000000-0005-0000-0000-0000C6370000}"/>
    <cellStyle name="Normal 3 2 3 5 6" xfId="14085" xr:uid="{00000000-0005-0000-0000-0000C7370000}"/>
    <cellStyle name="Normal 3 2 3 5 6 2" xfId="14086" xr:uid="{00000000-0005-0000-0000-0000C8370000}"/>
    <cellStyle name="Normal 3 2 3 5 6 3" xfId="14087" xr:uid="{00000000-0005-0000-0000-0000C9370000}"/>
    <cellStyle name="Normal 3 2 3 5 6 4" xfId="14088" xr:uid="{00000000-0005-0000-0000-0000CA370000}"/>
    <cellStyle name="Normal 3 2 3 5 7" xfId="14089" xr:uid="{00000000-0005-0000-0000-0000CB370000}"/>
    <cellStyle name="Normal 3 2 3 5 8" xfId="14090" xr:uid="{00000000-0005-0000-0000-0000CC370000}"/>
    <cellStyle name="Normal 3 2 3 5 9" xfId="14091" xr:uid="{00000000-0005-0000-0000-0000CD370000}"/>
    <cellStyle name="Normal 3 2 3 6" xfId="14092" xr:uid="{00000000-0005-0000-0000-0000CE370000}"/>
    <cellStyle name="Normal 3 2 3 6 2" xfId="14093" xr:uid="{00000000-0005-0000-0000-0000CF370000}"/>
    <cellStyle name="Normal 3 2 3 6 2 2" xfId="14094" xr:uid="{00000000-0005-0000-0000-0000D0370000}"/>
    <cellStyle name="Normal 3 2 3 6 2 2 2" xfId="14095" xr:uid="{00000000-0005-0000-0000-0000D1370000}"/>
    <cellStyle name="Normal 3 2 3 6 2 2 2 2" xfId="14096" xr:uid="{00000000-0005-0000-0000-0000D2370000}"/>
    <cellStyle name="Normal 3 2 3 6 2 2 2 3" xfId="14097" xr:uid="{00000000-0005-0000-0000-0000D3370000}"/>
    <cellStyle name="Normal 3 2 3 6 2 2 2 4" xfId="14098" xr:uid="{00000000-0005-0000-0000-0000D4370000}"/>
    <cellStyle name="Normal 3 2 3 6 2 2 3" xfId="14099" xr:uid="{00000000-0005-0000-0000-0000D5370000}"/>
    <cellStyle name="Normal 3 2 3 6 2 2 4" xfId="14100" xr:uid="{00000000-0005-0000-0000-0000D6370000}"/>
    <cellStyle name="Normal 3 2 3 6 2 2 5" xfId="14101" xr:uid="{00000000-0005-0000-0000-0000D7370000}"/>
    <cellStyle name="Normal 3 2 3 6 2 3" xfId="14102" xr:uid="{00000000-0005-0000-0000-0000D8370000}"/>
    <cellStyle name="Normal 3 2 3 6 2 3 2" xfId="14103" xr:uid="{00000000-0005-0000-0000-0000D9370000}"/>
    <cellStyle name="Normal 3 2 3 6 2 3 3" xfId="14104" xr:uid="{00000000-0005-0000-0000-0000DA370000}"/>
    <cellStyle name="Normal 3 2 3 6 2 3 4" xfId="14105" xr:uid="{00000000-0005-0000-0000-0000DB370000}"/>
    <cellStyle name="Normal 3 2 3 6 2 4" xfId="14106" xr:uid="{00000000-0005-0000-0000-0000DC370000}"/>
    <cellStyle name="Normal 3 2 3 6 2 5" xfId="14107" xr:uid="{00000000-0005-0000-0000-0000DD370000}"/>
    <cellStyle name="Normal 3 2 3 6 2 6" xfId="14108" xr:uid="{00000000-0005-0000-0000-0000DE370000}"/>
    <cellStyle name="Normal 3 2 3 6 3" xfId="14109" xr:uid="{00000000-0005-0000-0000-0000DF370000}"/>
    <cellStyle name="Normal 3 2 3 6 3 2" xfId="14110" xr:uid="{00000000-0005-0000-0000-0000E0370000}"/>
    <cellStyle name="Normal 3 2 3 6 3 2 2" xfId="14111" xr:uid="{00000000-0005-0000-0000-0000E1370000}"/>
    <cellStyle name="Normal 3 2 3 6 3 2 2 2" xfId="14112" xr:uid="{00000000-0005-0000-0000-0000E2370000}"/>
    <cellStyle name="Normal 3 2 3 6 3 2 2 3" xfId="14113" xr:uid="{00000000-0005-0000-0000-0000E3370000}"/>
    <cellStyle name="Normal 3 2 3 6 3 2 2 4" xfId="14114" xr:uid="{00000000-0005-0000-0000-0000E4370000}"/>
    <cellStyle name="Normal 3 2 3 6 3 2 3" xfId="14115" xr:uid="{00000000-0005-0000-0000-0000E5370000}"/>
    <cellStyle name="Normal 3 2 3 6 3 2 4" xfId="14116" xr:uid="{00000000-0005-0000-0000-0000E6370000}"/>
    <cellStyle name="Normal 3 2 3 6 3 2 5" xfId="14117" xr:uid="{00000000-0005-0000-0000-0000E7370000}"/>
    <cellStyle name="Normal 3 2 3 6 3 3" xfId="14118" xr:uid="{00000000-0005-0000-0000-0000E8370000}"/>
    <cellStyle name="Normal 3 2 3 6 3 3 2" xfId="14119" xr:uid="{00000000-0005-0000-0000-0000E9370000}"/>
    <cellStyle name="Normal 3 2 3 6 3 3 3" xfId="14120" xr:uid="{00000000-0005-0000-0000-0000EA370000}"/>
    <cellStyle name="Normal 3 2 3 6 3 3 4" xfId="14121" xr:uid="{00000000-0005-0000-0000-0000EB370000}"/>
    <cellStyle name="Normal 3 2 3 6 3 4" xfId="14122" xr:uid="{00000000-0005-0000-0000-0000EC370000}"/>
    <cellStyle name="Normal 3 2 3 6 3 5" xfId="14123" xr:uid="{00000000-0005-0000-0000-0000ED370000}"/>
    <cellStyle name="Normal 3 2 3 6 3 6" xfId="14124" xr:uid="{00000000-0005-0000-0000-0000EE370000}"/>
    <cellStyle name="Normal 3 2 3 6 4" xfId="14125" xr:uid="{00000000-0005-0000-0000-0000EF370000}"/>
    <cellStyle name="Normal 3 2 3 6 4 2" xfId="14126" xr:uid="{00000000-0005-0000-0000-0000F0370000}"/>
    <cellStyle name="Normal 3 2 3 6 4 2 2" xfId="14127" xr:uid="{00000000-0005-0000-0000-0000F1370000}"/>
    <cellStyle name="Normal 3 2 3 6 4 2 3" xfId="14128" xr:uid="{00000000-0005-0000-0000-0000F2370000}"/>
    <cellStyle name="Normal 3 2 3 6 4 2 4" xfId="14129" xr:uid="{00000000-0005-0000-0000-0000F3370000}"/>
    <cellStyle name="Normal 3 2 3 6 4 3" xfId="14130" xr:uid="{00000000-0005-0000-0000-0000F4370000}"/>
    <cellStyle name="Normal 3 2 3 6 4 4" xfId="14131" xr:uid="{00000000-0005-0000-0000-0000F5370000}"/>
    <cellStyle name="Normal 3 2 3 6 4 5" xfId="14132" xr:uid="{00000000-0005-0000-0000-0000F6370000}"/>
    <cellStyle name="Normal 3 2 3 6 5" xfId="14133" xr:uid="{00000000-0005-0000-0000-0000F7370000}"/>
    <cellStyle name="Normal 3 2 3 6 5 2" xfId="14134" xr:uid="{00000000-0005-0000-0000-0000F8370000}"/>
    <cellStyle name="Normal 3 2 3 6 5 3" xfId="14135" xr:uid="{00000000-0005-0000-0000-0000F9370000}"/>
    <cellStyle name="Normal 3 2 3 6 5 4" xfId="14136" xr:uid="{00000000-0005-0000-0000-0000FA370000}"/>
    <cellStyle name="Normal 3 2 3 6 6" xfId="14137" xr:uid="{00000000-0005-0000-0000-0000FB370000}"/>
    <cellStyle name="Normal 3 2 3 6 7" xfId="14138" xr:uid="{00000000-0005-0000-0000-0000FC370000}"/>
    <cellStyle name="Normal 3 2 3 6 8" xfId="14139" xr:uid="{00000000-0005-0000-0000-0000FD370000}"/>
    <cellStyle name="Normal 3 2 3 7" xfId="14140" xr:uid="{00000000-0005-0000-0000-0000FE370000}"/>
    <cellStyle name="Normal 3 2 3 7 2" xfId="14141" xr:uid="{00000000-0005-0000-0000-0000FF370000}"/>
    <cellStyle name="Normal 3 2 3 7 2 2" xfId="14142" xr:uid="{00000000-0005-0000-0000-000000380000}"/>
    <cellStyle name="Normal 3 2 3 7 2 2 2" xfId="14143" xr:uid="{00000000-0005-0000-0000-000001380000}"/>
    <cellStyle name="Normal 3 2 3 7 2 2 3" xfId="14144" xr:uid="{00000000-0005-0000-0000-000002380000}"/>
    <cellStyle name="Normal 3 2 3 7 2 2 4" xfId="14145" xr:uid="{00000000-0005-0000-0000-000003380000}"/>
    <cellStyle name="Normal 3 2 3 7 2 3" xfId="14146" xr:uid="{00000000-0005-0000-0000-000004380000}"/>
    <cellStyle name="Normal 3 2 3 7 2 4" xfId="14147" xr:uid="{00000000-0005-0000-0000-000005380000}"/>
    <cellStyle name="Normal 3 2 3 7 2 5" xfId="14148" xr:uid="{00000000-0005-0000-0000-000006380000}"/>
    <cellStyle name="Normal 3 2 3 7 3" xfId="14149" xr:uid="{00000000-0005-0000-0000-000007380000}"/>
    <cellStyle name="Normal 3 2 3 7 3 2" xfId="14150" xr:uid="{00000000-0005-0000-0000-000008380000}"/>
    <cellStyle name="Normal 3 2 3 7 3 3" xfId="14151" xr:uid="{00000000-0005-0000-0000-000009380000}"/>
    <cellStyle name="Normal 3 2 3 7 3 4" xfId="14152" xr:uid="{00000000-0005-0000-0000-00000A380000}"/>
    <cellStyle name="Normal 3 2 3 7 4" xfId="14153" xr:uid="{00000000-0005-0000-0000-00000B380000}"/>
    <cellStyle name="Normal 3 2 3 7 5" xfId="14154" xr:uid="{00000000-0005-0000-0000-00000C380000}"/>
    <cellStyle name="Normal 3 2 3 7 6" xfId="14155" xr:uid="{00000000-0005-0000-0000-00000D380000}"/>
    <cellStyle name="Normal 3 2 3 8" xfId="14156" xr:uid="{00000000-0005-0000-0000-00000E380000}"/>
    <cellStyle name="Normal 3 2 3 8 2" xfId="14157" xr:uid="{00000000-0005-0000-0000-00000F380000}"/>
    <cellStyle name="Normal 3 2 3 8 2 2" xfId="14158" xr:uid="{00000000-0005-0000-0000-000010380000}"/>
    <cellStyle name="Normal 3 2 3 8 2 2 2" xfId="14159" xr:uid="{00000000-0005-0000-0000-000011380000}"/>
    <cellStyle name="Normal 3 2 3 8 2 2 3" xfId="14160" xr:uid="{00000000-0005-0000-0000-000012380000}"/>
    <cellStyle name="Normal 3 2 3 8 2 2 4" xfId="14161" xr:uid="{00000000-0005-0000-0000-000013380000}"/>
    <cellStyle name="Normal 3 2 3 8 2 3" xfId="14162" xr:uid="{00000000-0005-0000-0000-000014380000}"/>
    <cellStyle name="Normal 3 2 3 8 2 4" xfId="14163" xr:uid="{00000000-0005-0000-0000-000015380000}"/>
    <cellStyle name="Normal 3 2 3 8 2 5" xfId="14164" xr:uid="{00000000-0005-0000-0000-000016380000}"/>
    <cellStyle name="Normal 3 2 3 8 3" xfId="14165" xr:uid="{00000000-0005-0000-0000-000017380000}"/>
    <cellStyle name="Normal 3 2 3 8 3 2" xfId="14166" xr:uid="{00000000-0005-0000-0000-000018380000}"/>
    <cellStyle name="Normal 3 2 3 8 3 3" xfId="14167" xr:uid="{00000000-0005-0000-0000-000019380000}"/>
    <cellStyle name="Normal 3 2 3 8 3 4" xfId="14168" xr:uid="{00000000-0005-0000-0000-00001A380000}"/>
    <cellStyle name="Normal 3 2 3 8 4" xfId="14169" xr:uid="{00000000-0005-0000-0000-00001B380000}"/>
    <cellStyle name="Normal 3 2 3 8 5" xfId="14170" xr:uid="{00000000-0005-0000-0000-00001C380000}"/>
    <cellStyle name="Normal 3 2 3 8 6" xfId="14171" xr:uid="{00000000-0005-0000-0000-00001D380000}"/>
    <cellStyle name="Normal 3 2 3 9" xfId="14172" xr:uid="{00000000-0005-0000-0000-00001E380000}"/>
    <cellStyle name="Normal 3 2 4" xfId="14173" xr:uid="{00000000-0005-0000-0000-00001F380000}"/>
    <cellStyle name="Normal 3 2 4 10" xfId="14174" xr:uid="{00000000-0005-0000-0000-000020380000}"/>
    <cellStyle name="Normal 3 2 4 2" xfId="14175" xr:uid="{00000000-0005-0000-0000-000021380000}"/>
    <cellStyle name="Normal 3 2 4 2 2" xfId="14176" xr:uid="{00000000-0005-0000-0000-000022380000}"/>
    <cellStyle name="Normal 3 2 4 2 2 2" xfId="14177" xr:uid="{00000000-0005-0000-0000-000023380000}"/>
    <cellStyle name="Normal 3 2 4 2 2 2 2" xfId="14178" xr:uid="{00000000-0005-0000-0000-000024380000}"/>
    <cellStyle name="Normal 3 2 4 2 2 2 2 2" xfId="14179" xr:uid="{00000000-0005-0000-0000-000025380000}"/>
    <cellStyle name="Normal 3 2 4 2 2 2 2 3" xfId="14180" xr:uid="{00000000-0005-0000-0000-000026380000}"/>
    <cellStyle name="Normal 3 2 4 2 2 2 2 4" xfId="14181" xr:uid="{00000000-0005-0000-0000-000027380000}"/>
    <cellStyle name="Normal 3 2 4 2 2 2 3" xfId="14182" xr:uid="{00000000-0005-0000-0000-000028380000}"/>
    <cellStyle name="Normal 3 2 4 2 2 2 4" xfId="14183" xr:uid="{00000000-0005-0000-0000-000029380000}"/>
    <cellStyle name="Normal 3 2 4 2 2 2 5" xfId="14184" xr:uid="{00000000-0005-0000-0000-00002A380000}"/>
    <cellStyle name="Normal 3 2 4 2 2 3" xfId="14185" xr:uid="{00000000-0005-0000-0000-00002B380000}"/>
    <cellStyle name="Normal 3 2 4 2 2 3 2" xfId="14186" xr:uid="{00000000-0005-0000-0000-00002C380000}"/>
    <cellStyle name="Normal 3 2 4 2 2 3 3" xfId="14187" xr:uid="{00000000-0005-0000-0000-00002D380000}"/>
    <cellStyle name="Normal 3 2 4 2 2 3 4" xfId="14188" xr:uid="{00000000-0005-0000-0000-00002E380000}"/>
    <cellStyle name="Normal 3 2 4 2 2 4" xfId="14189" xr:uid="{00000000-0005-0000-0000-00002F380000}"/>
    <cellStyle name="Normal 3 2 4 2 2 5" xfId="14190" xr:uid="{00000000-0005-0000-0000-000030380000}"/>
    <cellStyle name="Normal 3 2 4 2 2 6" xfId="14191" xr:uid="{00000000-0005-0000-0000-000031380000}"/>
    <cellStyle name="Normal 3 2 4 2 3" xfId="14192" xr:uid="{00000000-0005-0000-0000-000032380000}"/>
    <cellStyle name="Normal 3 2 4 2 3 2" xfId="14193" xr:uid="{00000000-0005-0000-0000-000033380000}"/>
    <cellStyle name="Normal 3 2 4 2 3 2 2" xfId="14194" xr:uid="{00000000-0005-0000-0000-000034380000}"/>
    <cellStyle name="Normal 3 2 4 2 3 2 2 2" xfId="14195" xr:uid="{00000000-0005-0000-0000-000035380000}"/>
    <cellStyle name="Normal 3 2 4 2 3 2 2 3" xfId="14196" xr:uid="{00000000-0005-0000-0000-000036380000}"/>
    <cellStyle name="Normal 3 2 4 2 3 2 2 4" xfId="14197" xr:uid="{00000000-0005-0000-0000-000037380000}"/>
    <cellStyle name="Normal 3 2 4 2 3 2 3" xfId="14198" xr:uid="{00000000-0005-0000-0000-000038380000}"/>
    <cellStyle name="Normal 3 2 4 2 3 2 4" xfId="14199" xr:uid="{00000000-0005-0000-0000-000039380000}"/>
    <cellStyle name="Normal 3 2 4 2 3 2 5" xfId="14200" xr:uid="{00000000-0005-0000-0000-00003A380000}"/>
    <cellStyle name="Normal 3 2 4 2 3 3" xfId="14201" xr:uid="{00000000-0005-0000-0000-00003B380000}"/>
    <cellStyle name="Normal 3 2 4 2 3 3 2" xfId="14202" xr:uid="{00000000-0005-0000-0000-00003C380000}"/>
    <cellStyle name="Normal 3 2 4 2 3 3 3" xfId="14203" xr:uid="{00000000-0005-0000-0000-00003D380000}"/>
    <cellStyle name="Normal 3 2 4 2 3 3 4" xfId="14204" xr:uid="{00000000-0005-0000-0000-00003E380000}"/>
    <cellStyle name="Normal 3 2 4 2 3 4" xfId="14205" xr:uid="{00000000-0005-0000-0000-00003F380000}"/>
    <cellStyle name="Normal 3 2 4 2 3 5" xfId="14206" xr:uid="{00000000-0005-0000-0000-000040380000}"/>
    <cellStyle name="Normal 3 2 4 2 3 6" xfId="14207" xr:uid="{00000000-0005-0000-0000-000041380000}"/>
    <cellStyle name="Normal 3 2 4 2 4" xfId="14208" xr:uid="{00000000-0005-0000-0000-000042380000}"/>
    <cellStyle name="Normal 3 2 4 2 5" xfId="14209" xr:uid="{00000000-0005-0000-0000-000043380000}"/>
    <cellStyle name="Normal 3 2 4 2 5 2" xfId="14210" xr:uid="{00000000-0005-0000-0000-000044380000}"/>
    <cellStyle name="Normal 3 2 4 2 5 2 2" xfId="14211" xr:uid="{00000000-0005-0000-0000-000045380000}"/>
    <cellStyle name="Normal 3 2 4 2 5 2 3" xfId="14212" xr:uid="{00000000-0005-0000-0000-000046380000}"/>
    <cellStyle name="Normal 3 2 4 2 5 2 4" xfId="14213" xr:uid="{00000000-0005-0000-0000-000047380000}"/>
    <cellStyle name="Normal 3 2 4 2 5 3" xfId="14214" xr:uid="{00000000-0005-0000-0000-000048380000}"/>
    <cellStyle name="Normal 3 2 4 2 5 4" xfId="14215" xr:uid="{00000000-0005-0000-0000-000049380000}"/>
    <cellStyle name="Normal 3 2 4 2 5 5" xfId="14216" xr:uid="{00000000-0005-0000-0000-00004A380000}"/>
    <cellStyle name="Normal 3 2 4 2 6" xfId="14217" xr:uid="{00000000-0005-0000-0000-00004B380000}"/>
    <cellStyle name="Normal 3 2 4 2 6 2" xfId="14218" xr:uid="{00000000-0005-0000-0000-00004C380000}"/>
    <cellStyle name="Normal 3 2 4 2 6 3" xfId="14219" xr:uid="{00000000-0005-0000-0000-00004D380000}"/>
    <cellStyle name="Normal 3 2 4 2 6 4" xfId="14220" xr:uid="{00000000-0005-0000-0000-00004E380000}"/>
    <cellStyle name="Normal 3 2 4 2 7" xfId="14221" xr:uid="{00000000-0005-0000-0000-00004F380000}"/>
    <cellStyle name="Normal 3 2 4 2 8" xfId="14222" xr:uid="{00000000-0005-0000-0000-000050380000}"/>
    <cellStyle name="Normal 3 2 4 2 9" xfId="14223" xr:uid="{00000000-0005-0000-0000-000051380000}"/>
    <cellStyle name="Normal 3 2 4 3" xfId="14224" xr:uid="{00000000-0005-0000-0000-000052380000}"/>
    <cellStyle name="Normal 3 2 4 3 2" xfId="14225" xr:uid="{00000000-0005-0000-0000-000053380000}"/>
    <cellStyle name="Normal 3 2 4 3 2 2" xfId="14226" xr:uid="{00000000-0005-0000-0000-000054380000}"/>
    <cellStyle name="Normal 3 2 4 3 2 2 2" xfId="14227" xr:uid="{00000000-0005-0000-0000-000055380000}"/>
    <cellStyle name="Normal 3 2 4 3 2 2 3" xfId="14228" xr:uid="{00000000-0005-0000-0000-000056380000}"/>
    <cellStyle name="Normal 3 2 4 3 2 2 4" xfId="14229" xr:uid="{00000000-0005-0000-0000-000057380000}"/>
    <cellStyle name="Normal 3 2 4 3 2 3" xfId="14230" xr:uid="{00000000-0005-0000-0000-000058380000}"/>
    <cellStyle name="Normal 3 2 4 3 2 4" xfId="14231" xr:uid="{00000000-0005-0000-0000-000059380000}"/>
    <cellStyle name="Normal 3 2 4 3 2 5" xfId="14232" xr:uid="{00000000-0005-0000-0000-00005A380000}"/>
    <cellStyle name="Normal 3 2 4 3 3" xfId="14233" xr:uid="{00000000-0005-0000-0000-00005B380000}"/>
    <cellStyle name="Normal 3 2 4 3 3 2" xfId="14234" xr:uid="{00000000-0005-0000-0000-00005C380000}"/>
    <cellStyle name="Normal 3 2 4 3 3 3" xfId="14235" xr:uid="{00000000-0005-0000-0000-00005D380000}"/>
    <cellStyle name="Normal 3 2 4 3 3 4" xfId="14236" xr:uid="{00000000-0005-0000-0000-00005E380000}"/>
    <cellStyle name="Normal 3 2 4 3 4" xfId="14237" xr:uid="{00000000-0005-0000-0000-00005F380000}"/>
    <cellStyle name="Normal 3 2 4 3 5" xfId="14238" xr:uid="{00000000-0005-0000-0000-000060380000}"/>
    <cellStyle name="Normal 3 2 4 3 6" xfId="14239" xr:uid="{00000000-0005-0000-0000-000061380000}"/>
    <cellStyle name="Normal 3 2 4 4" xfId="14240" xr:uid="{00000000-0005-0000-0000-000062380000}"/>
    <cellStyle name="Normal 3 2 4 4 2" xfId="14241" xr:uid="{00000000-0005-0000-0000-000063380000}"/>
    <cellStyle name="Normal 3 2 4 4 2 2" xfId="14242" xr:uid="{00000000-0005-0000-0000-000064380000}"/>
    <cellStyle name="Normal 3 2 4 4 2 2 2" xfId="14243" xr:uid="{00000000-0005-0000-0000-000065380000}"/>
    <cellStyle name="Normal 3 2 4 4 2 2 3" xfId="14244" xr:uid="{00000000-0005-0000-0000-000066380000}"/>
    <cellStyle name="Normal 3 2 4 4 2 2 4" xfId="14245" xr:uid="{00000000-0005-0000-0000-000067380000}"/>
    <cellStyle name="Normal 3 2 4 4 2 3" xfId="14246" xr:uid="{00000000-0005-0000-0000-000068380000}"/>
    <cellStyle name="Normal 3 2 4 4 2 4" xfId="14247" xr:uid="{00000000-0005-0000-0000-000069380000}"/>
    <cellStyle name="Normal 3 2 4 4 2 5" xfId="14248" xr:uid="{00000000-0005-0000-0000-00006A380000}"/>
    <cellStyle name="Normal 3 2 4 4 3" xfId="14249" xr:uid="{00000000-0005-0000-0000-00006B380000}"/>
    <cellStyle name="Normal 3 2 4 4 3 2" xfId="14250" xr:uid="{00000000-0005-0000-0000-00006C380000}"/>
    <cellStyle name="Normal 3 2 4 4 3 3" xfId="14251" xr:uid="{00000000-0005-0000-0000-00006D380000}"/>
    <cellStyle name="Normal 3 2 4 4 3 4" xfId="14252" xr:uid="{00000000-0005-0000-0000-00006E380000}"/>
    <cellStyle name="Normal 3 2 4 4 4" xfId="14253" xr:uid="{00000000-0005-0000-0000-00006F380000}"/>
    <cellStyle name="Normal 3 2 4 4 5" xfId="14254" xr:uid="{00000000-0005-0000-0000-000070380000}"/>
    <cellStyle name="Normal 3 2 4 4 6" xfId="14255" xr:uid="{00000000-0005-0000-0000-000071380000}"/>
    <cellStyle name="Normal 3 2 4 5" xfId="14256" xr:uid="{00000000-0005-0000-0000-000072380000}"/>
    <cellStyle name="Normal 3 2 4 6" xfId="14257" xr:uid="{00000000-0005-0000-0000-000073380000}"/>
    <cellStyle name="Normal 3 2 4 6 2" xfId="14258" xr:uid="{00000000-0005-0000-0000-000074380000}"/>
    <cellStyle name="Normal 3 2 4 6 2 2" xfId="14259" xr:uid="{00000000-0005-0000-0000-000075380000}"/>
    <cellStyle name="Normal 3 2 4 6 2 3" xfId="14260" xr:uid="{00000000-0005-0000-0000-000076380000}"/>
    <cellStyle name="Normal 3 2 4 6 2 4" xfId="14261" xr:uid="{00000000-0005-0000-0000-000077380000}"/>
    <cellStyle name="Normal 3 2 4 6 3" xfId="14262" xr:uid="{00000000-0005-0000-0000-000078380000}"/>
    <cellStyle name="Normal 3 2 4 6 4" xfId="14263" xr:uid="{00000000-0005-0000-0000-000079380000}"/>
    <cellStyle name="Normal 3 2 4 6 5" xfId="14264" xr:uid="{00000000-0005-0000-0000-00007A380000}"/>
    <cellStyle name="Normal 3 2 4 7" xfId="14265" xr:uid="{00000000-0005-0000-0000-00007B380000}"/>
    <cellStyle name="Normal 3 2 4 7 2" xfId="14266" xr:uid="{00000000-0005-0000-0000-00007C380000}"/>
    <cellStyle name="Normal 3 2 4 7 3" xfId="14267" xr:uid="{00000000-0005-0000-0000-00007D380000}"/>
    <cellStyle name="Normal 3 2 4 7 4" xfId="14268" xr:uid="{00000000-0005-0000-0000-00007E380000}"/>
    <cellStyle name="Normal 3 2 4 8" xfId="14269" xr:uid="{00000000-0005-0000-0000-00007F380000}"/>
    <cellStyle name="Normal 3 2 4 9" xfId="14270" xr:uid="{00000000-0005-0000-0000-000080380000}"/>
    <cellStyle name="Normal 3 2 5" xfId="14271" xr:uid="{00000000-0005-0000-0000-000081380000}"/>
    <cellStyle name="Normal 3 2 5 10" xfId="14272" xr:uid="{00000000-0005-0000-0000-000082380000}"/>
    <cellStyle name="Normal 3 2 5 2" xfId="14273" xr:uid="{00000000-0005-0000-0000-000083380000}"/>
    <cellStyle name="Normal 3 2 5 2 2" xfId="14274" xr:uid="{00000000-0005-0000-0000-000084380000}"/>
    <cellStyle name="Normal 3 2 5 2 2 2" xfId="14275" xr:uid="{00000000-0005-0000-0000-000085380000}"/>
    <cellStyle name="Normal 3 2 5 2 2 2 2" xfId="14276" xr:uid="{00000000-0005-0000-0000-000086380000}"/>
    <cellStyle name="Normal 3 2 5 2 2 2 2 2" xfId="14277" xr:uid="{00000000-0005-0000-0000-000087380000}"/>
    <cellStyle name="Normal 3 2 5 2 2 2 2 3" xfId="14278" xr:uid="{00000000-0005-0000-0000-000088380000}"/>
    <cellStyle name="Normal 3 2 5 2 2 2 2 4" xfId="14279" xr:uid="{00000000-0005-0000-0000-000089380000}"/>
    <cellStyle name="Normal 3 2 5 2 2 2 3" xfId="14280" xr:uid="{00000000-0005-0000-0000-00008A380000}"/>
    <cellStyle name="Normal 3 2 5 2 2 2 4" xfId="14281" xr:uid="{00000000-0005-0000-0000-00008B380000}"/>
    <cellStyle name="Normal 3 2 5 2 2 2 5" xfId="14282" xr:uid="{00000000-0005-0000-0000-00008C380000}"/>
    <cellStyle name="Normal 3 2 5 2 2 3" xfId="14283" xr:uid="{00000000-0005-0000-0000-00008D380000}"/>
    <cellStyle name="Normal 3 2 5 2 2 3 2" xfId="14284" xr:uid="{00000000-0005-0000-0000-00008E380000}"/>
    <cellStyle name="Normal 3 2 5 2 2 3 3" xfId="14285" xr:uid="{00000000-0005-0000-0000-00008F380000}"/>
    <cellStyle name="Normal 3 2 5 2 2 3 4" xfId="14286" xr:uid="{00000000-0005-0000-0000-000090380000}"/>
    <cellStyle name="Normal 3 2 5 2 2 4" xfId="14287" xr:uid="{00000000-0005-0000-0000-000091380000}"/>
    <cellStyle name="Normal 3 2 5 2 2 5" xfId="14288" xr:uid="{00000000-0005-0000-0000-000092380000}"/>
    <cellStyle name="Normal 3 2 5 2 2 6" xfId="14289" xr:uid="{00000000-0005-0000-0000-000093380000}"/>
    <cellStyle name="Normal 3 2 5 2 3" xfId="14290" xr:uid="{00000000-0005-0000-0000-000094380000}"/>
    <cellStyle name="Normal 3 2 5 2 3 2" xfId="14291" xr:uid="{00000000-0005-0000-0000-000095380000}"/>
    <cellStyle name="Normal 3 2 5 2 3 2 2" xfId="14292" xr:uid="{00000000-0005-0000-0000-000096380000}"/>
    <cellStyle name="Normal 3 2 5 2 3 2 2 2" xfId="14293" xr:uid="{00000000-0005-0000-0000-000097380000}"/>
    <cellStyle name="Normal 3 2 5 2 3 2 2 3" xfId="14294" xr:uid="{00000000-0005-0000-0000-000098380000}"/>
    <cellStyle name="Normal 3 2 5 2 3 2 2 4" xfId="14295" xr:uid="{00000000-0005-0000-0000-000099380000}"/>
    <cellStyle name="Normal 3 2 5 2 3 2 3" xfId="14296" xr:uid="{00000000-0005-0000-0000-00009A380000}"/>
    <cellStyle name="Normal 3 2 5 2 3 2 4" xfId="14297" xr:uid="{00000000-0005-0000-0000-00009B380000}"/>
    <cellStyle name="Normal 3 2 5 2 3 2 5" xfId="14298" xr:uid="{00000000-0005-0000-0000-00009C380000}"/>
    <cellStyle name="Normal 3 2 5 2 3 3" xfId="14299" xr:uid="{00000000-0005-0000-0000-00009D380000}"/>
    <cellStyle name="Normal 3 2 5 2 3 3 2" xfId="14300" xr:uid="{00000000-0005-0000-0000-00009E380000}"/>
    <cellStyle name="Normal 3 2 5 2 3 3 3" xfId="14301" xr:uid="{00000000-0005-0000-0000-00009F380000}"/>
    <cellStyle name="Normal 3 2 5 2 3 3 4" xfId="14302" xr:uid="{00000000-0005-0000-0000-0000A0380000}"/>
    <cellStyle name="Normal 3 2 5 2 3 4" xfId="14303" xr:uid="{00000000-0005-0000-0000-0000A1380000}"/>
    <cellStyle name="Normal 3 2 5 2 3 5" xfId="14304" xr:uid="{00000000-0005-0000-0000-0000A2380000}"/>
    <cellStyle name="Normal 3 2 5 2 3 6" xfId="14305" xr:uid="{00000000-0005-0000-0000-0000A3380000}"/>
    <cellStyle name="Normal 3 2 5 2 4" xfId="14306" xr:uid="{00000000-0005-0000-0000-0000A4380000}"/>
    <cellStyle name="Normal 3 2 5 2 5" xfId="14307" xr:uid="{00000000-0005-0000-0000-0000A5380000}"/>
    <cellStyle name="Normal 3 2 5 2 5 2" xfId="14308" xr:uid="{00000000-0005-0000-0000-0000A6380000}"/>
    <cellStyle name="Normal 3 2 5 2 5 2 2" xfId="14309" xr:uid="{00000000-0005-0000-0000-0000A7380000}"/>
    <cellStyle name="Normal 3 2 5 2 5 2 3" xfId="14310" xr:uid="{00000000-0005-0000-0000-0000A8380000}"/>
    <cellStyle name="Normal 3 2 5 2 5 2 4" xfId="14311" xr:uid="{00000000-0005-0000-0000-0000A9380000}"/>
    <cellStyle name="Normal 3 2 5 2 5 3" xfId="14312" xr:uid="{00000000-0005-0000-0000-0000AA380000}"/>
    <cellStyle name="Normal 3 2 5 2 5 4" xfId="14313" xr:uid="{00000000-0005-0000-0000-0000AB380000}"/>
    <cellStyle name="Normal 3 2 5 2 5 5" xfId="14314" xr:uid="{00000000-0005-0000-0000-0000AC380000}"/>
    <cellStyle name="Normal 3 2 5 2 6" xfId="14315" xr:uid="{00000000-0005-0000-0000-0000AD380000}"/>
    <cellStyle name="Normal 3 2 5 2 6 2" xfId="14316" xr:uid="{00000000-0005-0000-0000-0000AE380000}"/>
    <cellStyle name="Normal 3 2 5 2 6 3" xfId="14317" xr:uid="{00000000-0005-0000-0000-0000AF380000}"/>
    <cellStyle name="Normal 3 2 5 2 6 4" xfId="14318" xr:uid="{00000000-0005-0000-0000-0000B0380000}"/>
    <cellStyle name="Normal 3 2 5 2 7" xfId="14319" xr:uid="{00000000-0005-0000-0000-0000B1380000}"/>
    <cellStyle name="Normal 3 2 5 2 8" xfId="14320" xr:uid="{00000000-0005-0000-0000-0000B2380000}"/>
    <cellStyle name="Normal 3 2 5 2 9" xfId="14321" xr:uid="{00000000-0005-0000-0000-0000B3380000}"/>
    <cellStyle name="Normal 3 2 5 3" xfId="14322" xr:uid="{00000000-0005-0000-0000-0000B4380000}"/>
    <cellStyle name="Normal 3 2 5 3 2" xfId="14323" xr:uid="{00000000-0005-0000-0000-0000B5380000}"/>
    <cellStyle name="Normal 3 2 5 3 2 2" xfId="14324" xr:uid="{00000000-0005-0000-0000-0000B6380000}"/>
    <cellStyle name="Normal 3 2 5 3 2 2 2" xfId="14325" xr:uid="{00000000-0005-0000-0000-0000B7380000}"/>
    <cellStyle name="Normal 3 2 5 3 2 2 3" xfId="14326" xr:uid="{00000000-0005-0000-0000-0000B8380000}"/>
    <cellStyle name="Normal 3 2 5 3 2 2 4" xfId="14327" xr:uid="{00000000-0005-0000-0000-0000B9380000}"/>
    <cellStyle name="Normal 3 2 5 3 2 3" xfId="14328" xr:uid="{00000000-0005-0000-0000-0000BA380000}"/>
    <cellStyle name="Normal 3 2 5 3 2 4" xfId="14329" xr:uid="{00000000-0005-0000-0000-0000BB380000}"/>
    <cellStyle name="Normal 3 2 5 3 2 5" xfId="14330" xr:uid="{00000000-0005-0000-0000-0000BC380000}"/>
    <cellStyle name="Normal 3 2 5 3 3" xfId="14331" xr:uid="{00000000-0005-0000-0000-0000BD380000}"/>
    <cellStyle name="Normal 3 2 5 3 3 2" xfId="14332" xr:uid="{00000000-0005-0000-0000-0000BE380000}"/>
    <cellStyle name="Normal 3 2 5 3 3 3" xfId="14333" xr:uid="{00000000-0005-0000-0000-0000BF380000}"/>
    <cellStyle name="Normal 3 2 5 3 3 4" xfId="14334" xr:uid="{00000000-0005-0000-0000-0000C0380000}"/>
    <cellStyle name="Normal 3 2 5 3 4" xfId="14335" xr:uid="{00000000-0005-0000-0000-0000C1380000}"/>
    <cellStyle name="Normal 3 2 5 3 5" xfId="14336" xr:uid="{00000000-0005-0000-0000-0000C2380000}"/>
    <cellStyle name="Normal 3 2 5 3 6" xfId="14337" xr:uid="{00000000-0005-0000-0000-0000C3380000}"/>
    <cellStyle name="Normal 3 2 5 4" xfId="14338" xr:uid="{00000000-0005-0000-0000-0000C4380000}"/>
    <cellStyle name="Normal 3 2 5 4 2" xfId="14339" xr:uid="{00000000-0005-0000-0000-0000C5380000}"/>
    <cellStyle name="Normal 3 2 5 4 2 2" xfId="14340" xr:uid="{00000000-0005-0000-0000-0000C6380000}"/>
    <cellStyle name="Normal 3 2 5 4 2 2 2" xfId="14341" xr:uid="{00000000-0005-0000-0000-0000C7380000}"/>
    <cellStyle name="Normal 3 2 5 4 2 2 3" xfId="14342" xr:uid="{00000000-0005-0000-0000-0000C8380000}"/>
    <cellStyle name="Normal 3 2 5 4 2 2 4" xfId="14343" xr:uid="{00000000-0005-0000-0000-0000C9380000}"/>
    <cellStyle name="Normal 3 2 5 4 2 3" xfId="14344" xr:uid="{00000000-0005-0000-0000-0000CA380000}"/>
    <cellStyle name="Normal 3 2 5 4 2 4" xfId="14345" xr:uid="{00000000-0005-0000-0000-0000CB380000}"/>
    <cellStyle name="Normal 3 2 5 4 2 5" xfId="14346" xr:uid="{00000000-0005-0000-0000-0000CC380000}"/>
    <cellStyle name="Normal 3 2 5 4 3" xfId="14347" xr:uid="{00000000-0005-0000-0000-0000CD380000}"/>
    <cellStyle name="Normal 3 2 5 4 3 2" xfId="14348" xr:uid="{00000000-0005-0000-0000-0000CE380000}"/>
    <cellStyle name="Normal 3 2 5 4 3 3" xfId="14349" xr:uid="{00000000-0005-0000-0000-0000CF380000}"/>
    <cellStyle name="Normal 3 2 5 4 3 4" xfId="14350" xr:uid="{00000000-0005-0000-0000-0000D0380000}"/>
    <cellStyle name="Normal 3 2 5 4 4" xfId="14351" xr:uid="{00000000-0005-0000-0000-0000D1380000}"/>
    <cellStyle name="Normal 3 2 5 4 5" xfId="14352" xr:uid="{00000000-0005-0000-0000-0000D2380000}"/>
    <cellStyle name="Normal 3 2 5 4 6" xfId="14353" xr:uid="{00000000-0005-0000-0000-0000D3380000}"/>
    <cellStyle name="Normal 3 2 5 5" xfId="14354" xr:uid="{00000000-0005-0000-0000-0000D4380000}"/>
    <cellStyle name="Normal 3 2 5 6" xfId="14355" xr:uid="{00000000-0005-0000-0000-0000D5380000}"/>
    <cellStyle name="Normal 3 2 5 6 2" xfId="14356" xr:uid="{00000000-0005-0000-0000-0000D6380000}"/>
    <cellStyle name="Normal 3 2 5 6 2 2" xfId="14357" xr:uid="{00000000-0005-0000-0000-0000D7380000}"/>
    <cellStyle name="Normal 3 2 5 6 2 3" xfId="14358" xr:uid="{00000000-0005-0000-0000-0000D8380000}"/>
    <cellStyle name="Normal 3 2 5 6 2 4" xfId="14359" xr:uid="{00000000-0005-0000-0000-0000D9380000}"/>
    <cellStyle name="Normal 3 2 5 6 3" xfId="14360" xr:uid="{00000000-0005-0000-0000-0000DA380000}"/>
    <cellStyle name="Normal 3 2 5 6 4" xfId="14361" xr:uid="{00000000-0005-0000-0000-0000DB380000}"/>
    <cellStyle name="Normal 3 2 5 6 5" xfId="14362" xr:uid="{00000000-0005-0000-0000-0000DC380000}"/>
    <cellStyle name="Normal 3 2 5 7" xfId="14363" xr:uid="{00000000-0005-0000-0000-0000DD380000}"/>
    <cellStyle name="Normal 3 2 5 7 2" xfId="14364" xr:uid="{00000000-0005-0000-0000-0000DE380000}"/>
    <cellStyle name="Normal 3 2 5 7 3" xfId="14365" xr:uid="{00000000-0005-0000-0000-0000DF380000}"/>
    <cellStyle name="Normal 3 2 5 7 4" xfId="14366" xr:uid="{00000000-0005-0000-0000-0000E0380000}"/>
    <cellStyle name="Normal 3 2 5 8" xfId="14367" xr:uid="{00000000-0005-0000-0000-0000E1380000}"/>
    <cellStyle name="Normal 3 2 5 9" xfId="14368" xr:uid="{00000000-0005-0000-0000-0000E2380000}"/>
    <cellStyle name="Normal 3 2 6" xfId="14369" xr:uid="{00000000-0005-0000-0000-0000E3380000}"/>
    <cellStyle name="Normal 3 2 6 2" xfId="14370" xr:uid="{00000000-0005-0000-0000-0000E4380000}"/>
    <cellStyle name="Normal 3 2 6 2 2" xfId="14371" xr:uid="{00000000-0005-0000-0000-0000E5380000}"/>
    <cellStyle name="Normal 3 2 6 2 2 2" xfId="14372" xr:uid="{00000000-0005-0000-0000-0000E6380000}"/>
    <cellStyle name="Normal 3 2 6 2 3" xfId="14373" xr:uid="{00000000-0005-0000-0000-0000E7380000}"/>
    <cellStyle name="Normal 3 2 6 2 4" xfId="14374" xr:uid="{00000000-0005-0000-0000-0000E8380000}"/>
    <cellStyle name="Normal 3 2 6 2 5" xfId="14375" xr:uid="{00000000-0005-0000-0000-0000E9380000}"/>
    <cellStyle name="Normal 3 2 6 2 6" xfId="14376" xr:uid="{00000000-0005-0000-0000-0000EA380000}"/>
    <cellStyle name="Normal 3 2 6 2 7" xfId="14377" xr:uid="{00000000-0005-0000-0000-0000EB380000}"/>
    <cellStyle name="Normal 3 2 6 2 8" xfId="14378" xr:uid="{00000000-0005-0000-0000-0000EC380000}"/>
    <cellStyle name="Normal 3 2 6 3" xfId="14379" xr:uid="{00000000-0005-0000-0000-0000ED380000}"/>
    <cellStyle name="Normal 3 2 6 3 2" xfId="14380" xr:uid="{00000000-0005-0000-0000-0000EE380000}"/>
    <cellStyle name="Normal 3 2 6 4" xfId="14381" xr:uid="{00000000-0005-0000-0000-0000EF380000}"/>
    <cellStyle name="Normal 3 2 6 5" xfId="14382" xr:uid="{00000000-0005-0000-0000-0000F0380000}"/>
    <cellStyle name="Normal 3 2 6 6" xfId="14383" xr:uid="{00000000-0005-0000-0000-0000F1380000}"/>
    <cellStyle name="Normal 3 2 6 7" xfId="14384" xr:uid="{00000000-0005-0000-0000-0000F2380000}"/>
    <cellStyle name="Normal 3 2 6 8" xfId="14385" xr:uid="{00000000-0005-0000-0000-0000F3380000}"/>
    <cellStyle name="Normal 3 2 6 9" xfId="14386" xr:uid="{00000000-0005-0000-0000-0000F4380000}"/>
    <cellStyle name="Normal 3 2 7" xfId="14387" xr:uid="{00000000-0005-0000-0000-0000F5380000}"/>
    <cellStyle name="Normal 3 2 7 10" xfId="14388" xr:uid="{00000000-0005-0000-0000-0000F6380000}"/>
    <cellStyle name="Normal 3 2 7 2" xfId="14389" xr:uid="{00000000-0005-0000-0000-0000F7380000}"/>
    <cellStyle name="Normal 3 2 7 2 2" xfId="14390" xr:uid="{00000000-0005-0000-0000-0000F8380000}"/>
    <cellStyle name="Normal 3 2 7 2 2 2" xfId="14391" xr:uid="{00000000-0005-0000-0000-0000F9380000}"/>
    <cellStyle name="Normal 3 2 7 2 2 2 2" xfId="14392" xr:uid="{00000000-0005-0000-0000-0000FA380000}"/>
    <cellStyle name="Normal 3 2 7 2 2 2 2 2" xfId="14393" xr:uid="{00000000-0005-0000-0000-0000FB380000}"/>
    <cellStyle name="Normal 3 2 7 2 2 2 2 3" xfId="14394" xr:uid="{00000000-0005-0000-0000-0000FC380000}"/>
    <cellStyle name="Normal 3 2 7 2 2 2 2 4" xfId="14395" xr:uid="{00000000-0005-0000-0000-0000FD380000}"/>
    <cellStyle name="Normal 3 2 7 2 2 2 3" xfId="14396" xr:uid="{00000000-0005-0000-0000-0000FE380000}"/>
    <cellStyle name="Normal 3 2 7 2 2 2 4" xfId="14397" xr:uid="{00000000-0005-0000-0000-0000FF380000}"/>
    <cellStyle name="Normal 3 2 7 2 2 2 5" xfId="14398" xr:uid="{00000000-0005-0000-0000-000000390000}"/>
    <cellStyle name="Normal 3 2 7 2 2 3" xfId="14399" xr:uid="{00000000-0005-0000-0000-000001390000}"/>
    <cellStyle name="Normal 3 2 7 2 2 3 2" xfId="14400" xr:uid="{00000000-0005-0000-0000-000002390000}"/>
    <cellStyle name="Normal 3 2 7 2 2 3 3" xfId="14401" xr:uid="{00000000-0005-0000-0000-000003390000}"/>
    <cellStyle name="Normal 3 2 7 2 2 3 4" xfId="14402" xr:uid="{00000000-0005-0000-0000-000004390000}"/>
    <cellStyle name="Normal 3 2 7 2 2 4" xfId="14403" xr:uid="{00000000-0005-0000-0000-000005390000}"/>
    <cellStyle name="Normal 3 2 7 2 2 5" xfId="14404" xr:uid="{00000000-0005-0000-0000-000006390000}"/>
    <cellStyle name="Normal 3 2 7 2 2 6" xfId="14405" xr:uid="{00000000-0005-0000-0000-000007390000}"/>
    <cellStyle name="Normal 3 2 7 2 3" xfId="14406" xr:uid="{00000000-0005-0000-0000-000008390000}"/>
    <cellStyle name="Normal 3 2 7 2 3 2" xfId="14407" xr:uid="{00000000-0005-0000-0000-000009390000}"/>
    <cellStyle name="Normal 3 2 7 2 3 2 2" xfId="14408" xr:uid="{00000000-0005-0000-0000-00000A390000}"/>
    <cellStyle name="Normal 3 2 7 2 3 2 2 2" xfId="14409" xr:uid="{00000000-0005-0000-0000-00000B390000}"/>
    <cellStyle name="Normal 3 2 7 2 3 2 2 3" xfId="14410" xr:uid="{00000000-0005-0000-0000-00000C390000}"/>
    <cellStyle name="Normal 3 2 7 2 3 2 2 4" xfId="14411" xr:uid="{00000000-0005-0000-0000-00000D390000}"/>
    <cellStyle name="Normal 3 2 7 2 3 2 3" xfId="14412" xr:uid="{00000000-0005-0000-0000-00000E390000}"/>
    <cellStyle name="Normal 3 2 7 2 3 2 4" xfId="14413" xr:uid="{00000000-0005-0000-0000-00000F390000}"/>
    <cellStyle name="Normal 3 2 7 2 3 2 5" xfId="14414" xr:uid="{00000000-0005-0000-0000-000010390000}"/>
    <cellStyle name="Normal 3 2 7 2 3 3" xfId="14415" xr:uid="{00000000-0005-0000-0000-000011390000}"/>
    <cellStyle name="Normal 3 2 7 2 3 3 2" xfId="14416" xr:uid="{00000000-0005-0000-0000-000012390000}"/>
    <cellStyle name="Normal 3 2 7 2 3 3 3" xfId="14417" xr:uid="{00000000-0005-0000-0000-000013390000}"/>
    <cellStyle name="Normal 3 2 7 2 3 3 4" xfId="14418" xr:uid="{00000000-0005-0000-0000-000014390000}"/>
    <cellStyle name="Normal 3 2 7 2 3 4" xfId="14419" xr:uid="{00000000-0005-0000-0000-000015390000}"/>
    <cellStyle name="Normal 3 2 7 2 3 5" xfId="14420" xr:uid="{00000000-0005-0000-0000-000016390000}"/>
    <cellStyle name="Normal 3 2 7 2 3 6" xfId="14421" xr:uid="{00000000-0005-0000-0000-000017390000}"/>
    <cellStyle name="Normal 3 2 7 2 4" xfId="14422" xr:uid="{00000000-0005-0000-0000-000018390000}"/>
    <cellStyle name="Normal 3 2 7 2 4 2" xfId="14423" xr:uid="{00000000-0005-0000-0000-000019390000}"/>
    <cellStyle name="Normal 3 2 7 2 4 2 2" xfId="14424" xr:uid="{00000000-0005-0000-0000-00001A390000}"/>
    <cellStyle name="Normal 3 2 7 2 4 2 3" xfId="14425" xr:uid="{00000000-0005-0000-0000-00001B390000}"/>
    <cellStyle name="Normal 3 2 7 2 4 2 4" xfId="14426" xr:uid="{00000000-0005-0000-0000-00001C390000}"/>
    <cellStyle name="Normal 3 2 7 2 4 3" xfId="14427" xr:uid="{00000000-0005-0000-0000-00001D390000}"/>
    <cellStyle name="Normal 3 2 7 2 4 4" xfId="14428" xr:uid="{00000000-0005-0000-0000-00001E390000}"/>
    <cellStyle name="Normal 3 2 7 2 4 5" xfId="14429" xr:uid="{00000000-0005-0000-0000-00001F390000}"/>
    <cellStyle name="Normal 3 2 7 2 5" xfId="14430" xr:uid="{00000000-0005-0000-0000-000020390000}"/>
    <cellStyle name="Normal 3 2 7 2 5 2" xfId="14431" xr:uid="{00000000-0005-0000-0000-000021390000}"/>
    <cellStyle name="Normal 3 2 7 2 5 3" xfId="14432" xr:uid="{00000000-0005-0000-0000-000022390000}"/>
    <cellStyle name="Normal 3 2 7 2 5 4" xfId="14433" xr:uid="{00000000-0005-0000-0000-000023390000}"/>
    <cellStyle name="Normal 3 2 7 2 6" xfId="14434" xr:uid="{00000000-0005-0000-0000-000024390000}"/>
    <cellStyle name="Normal 3 2 7 2 7" xfId="14435" xr:uid="{00000000-0005-0000-0000-000025390000}"/>
    <cellStyle name="Normal 3 2 7 2 8" xfId="14436" xr:uid="{00000000-0005-0000-0000-000026390000}"/>
    <cellStyle name="Normal 3 2 7 3" xfId="14437" xr:uid="{00000000-0005-0000-0000-000027390000}"/>
    <cellStyle name="Normal 3 2 7 3 2" xfId="14438" xr:uid="{00000000-0005-0000-0000-000028390000}"/>
    <cellStyle name="Normal 3 2 7 3 2 2" xfId="14439" xr:uid="{00000000-0005-0000-0000-000029390000}"/>
    <cellStyle name="Normal 3 2 7 3 2 2 2" xfId="14440" xr:uid="{00000000-0005-0000-0000-00002A390000}"/>
    <cellStyle name="Normal 3 2 7 3 2 2 3" xfId="14441" xr:uid="{00000000-0005-0000-0000-00002B390000}"/>
    <cellStyle name="Normal 3 2 7 3 2 2 4" xfId="14442" xr:uid="{00000000-0005-0000-0000-00002C390000}"/>
    <cellStyle name="Normal 3 2 7 3 2 3" xfId="14443" xr:uid="{00000000-0005-0000-0000-00002D390000}"/>
    <cellStyle name="Normal 3 2 7 3 2 4" xfId="14444" xr:uid="{00000000-0005-0000-0000-00002E390000}"/>
    <cellStyle name="Normal 3 2 7 3 2 5" xfId="14445" xr:uid="{00000000-0005-0000-0000-00002F390000}"/>
    <cellStyle name="Normal 3 2 7 3 3" xfId="14446" xr:uid="{00000000-0005-0000-0000-000030390000}"/>
    <cellStyle name="Normal 3 2 7 3 3 2" xfId="14447" xr:uid="{00000000-0005-0000-0000-000031390000}"/>
    <cellStyle name="Normal 3 2 7 3 3 3" xfId="14448" xr:uid="{00000000-0005-0000-0000-000032390000}"/>
    <cellStyle name="Normal 3 2 7 3 3 4" xfId="14449" xr:uid="{00000000-0005-0000-0000-000033390000}"/>
    <cellStyle name="Normal 3 2 7 3 4" xfId="14450" xr:uid="{00000000-0005-0000-0000-000034390000}"/>
    <cellStyle name="Normal 3 2 7 3 5" xfId="14451" xr:uid="{00000000-0005-0000-0000-000035390000}"/>
    <cellStyle name="Normal 3 2 7 3 6" xfId="14452" xr:uid="{00000000-0005-0000-0000-000036390000}"/>
    <cellStyle name="Normal 3 2 7 4" xfId="14453" xr:uid="{00000000-0005-0000-0000-000037390000}"/>
    <cellStyle name="Normal 3 2 7 4 2" xfId="14454" xr:uid="{00000000-0005-0000-0000-000038390000}"/>
    <cellStyle name="Normal 3 2 7 4 2 2" xfId="14455" xr:uid="{00000000-0005-0000-0000-000039390000}"/>
    <cellStyle name="Normal 3 2 7 4 2 2 2" xfId="14456" xr:uid="{00000000-0005-0000-0000-00003A390000}"/>
    <cellStyle name="Normal 3 2 7 4 2 2 3" xfId="14457" xr:uid="{00000000-0005-0000-0000-00003B390000}"/>
    <cellStyle name="Normal 3 2 7 4 2 2 4" xfId="14458" xr:uid="{00000000-0005-0000-0000-00003C390000}"/>
    <cellStyle name="Normal 3 2 7 4 2 3" xfId="14459" xr:uid="{00000000-0005-0000-0000-00003D390000}"/>
    <cellStyle name="Normal 3 2 7 4 2 4" xfId="14460" xr:uid="{00000000-0005-0000-0000-00003E390000}"/>
    <cellStyle name="Normal 3 2 7 4 2 5" xfId="14461" xr:uid="{00000000-0005-0000-0000-00003F390000}"/>
    <cellStyle name="Normal 3 2 7 4 3" xfId="14462" xr:uid="{00000000-0005-0000-0000-000040390000}"/>
    <cellStyle name="Normal 3 2 7 4 3 2" xfId="14463" xr:uid="{00000000-0005-0000-0000-000041390000}"/>
    <cellStyle name="Normal 3 2 7 4 3 3" xfId="14464" xr:uid="{00000000-0005-0000-0000-000042390000}"/>
    <cellStyle name="Normal 3 2 7 4 3 4" xfId="14465" xr:uid="{00000000-0005-0000-0000-000043390000}"/>
    <cellStyle name="Normal 3 2 7 4 4" xfId="14466" xr:uid="{00000000-0005-0000-0000-000044390000}"/>
    <cellStyle name="Normal 3 2 7 4 5" xfId="14467" xr:uid="{00000000-0005-0000-0000-000045390000}"/>
    <cellStyle name="Normal 3 2 7 4 6" xfId="14468" xr:uid="{00000000-0005-0000-0000-000046390000}"/>
    <cellStyle name="Normal 3 2 7 5" xfId="14469" xr:uid="{00000000-0005-0000-0000-000047390000}"/>
    <cellStyle name="Normal 3 2 7 6" xfId="14470" xr:uid="{00000000-0005-0000-0000-000048390000}"/>
    <cellStyle name="Normal 3 2 7 6 2" xfId="14471" xr:uid="{00000000-0005-0000-0000-000049390000}"/>
    <cellStyle name="Normal 3 2 7 6 2 2" xfId="14472" xr:uid="{00000000-0005-0000-0000-00004A390000}"/>
    <cellStyle name="Normal 3 2 7 6 2 3" xfId="14473" xr:uid="{00000000-0005-0000-0000-00004B390000}"/>
    <cellStyle name="Normal 3 2 7 6 2 4" xfId="14474" xr:uid="{00000000-0005-0000-0000-00004C390000}"/>
    <cellStyle name="Normal 3 2 7 6 3" xfId="14475" xr:uid="{00000000-0005-0000-0000-00004D390000}"/>
    <cellStyle name="Normal 3 2 7 6 4" xfId="14476" xr:uid="{00000000-0005-0000-0000-00004E390000}"/>
    <cellStyle name="Normal 3 2 7 6 5" xfId="14477" xr:uid="{00000000-0005-0000-0000-00004F390000}"/>
    <cellStyle name="Normal 3 2 7 7" xfId="14478" xr:uid="{00000000-0005-0000-0000-000050390000}"/>
    <cellStyle name="Normal 3 2 7 7 2" xfId="14479" xr:uid="{00000000-0005-0000-0000-000051390000}"/>
    <cellStyle name="Normal 3 2 7 7 3" xfId="14480" xr:uid="{00000000-0005-0000-0000-000052390000}"/>
    <cellStyle name="Normal 3 2 7 7 4" xfId="14481" xr:uid="{00000000-0005-0000-0000-000053390000}"/>
    <cellStyle name="Normal 3 2 7 8" xfId="14482" xr:uid="{00000000-0005-0000-0000-000054390000}"/>
    <cellStyle name="Normal 3 2 7 9" xfId="14483" xr:uid="{00000000-0005-0000-0000-000055390000}"/>
    <cellStyle name="Normal 3 2 8" xfId="14484" xr:uid="{00000000-0005-0000-0000-000056390000}"/>
    <cellStyle name="Normal 3 2 8 2" xfId="14485" xr:uid="{00000000-0005-0000-0000-000057390000}"/>
    <cellStyle name="Normal 3 2 8 2 2" xfId="14486" xr:uid="{00000000-0005-0000-0000-000058390000}"/>
    <cellStyle name="Normal 3 2 8 2 2 2" xfId="14487" xr:uid="{00000000-0005-0000-0000-000059390000}"/>
    <cellStyle name="Normal 3 2 8 2 2 2 2" xfId="14488" xr:uid="{00000000-0005-0000-0000-00005A390000}"/>
    <cellStyle name="Normal 3 2 8 2 2 2 3" xfId="14489" xr:uid="{00000000-0005-0000-0000-00005B390000}"/>
    <cellStyle name="Normal 3 2 8 2 2 2 4" xfId="14490" xr:uid="{00000000-0005-0000-0000-00005C390000}"/>
    <cellStyle name="Normal 3 2 8 2 2 3" xfId="14491" xr:uid="{00000000-0005-0000-0000-00005D390000}"/>
    <cellStyle name="Normal 3 2 8 2 2 4" xfId="14492" xr:uid="{00000000-0005-0000-0000-00005E390000}"/>
    <cellStyle name="Normal 3 2 8 2 2 5" xfId="14493" xr:uid="{00000000-0005-0000-0000-00005F390000}"/>
    <cellStyle name="Normal 3 2 8 2 3" xfId="14494" xr:uid="{00000000-0005-0000-0000-000060390000}"/>
    <cellStyle name="Normal 3 2 8 2 3 2" xfId="14495" xr:uid="{00000000-0005-0000-0000-000061390000}"/>
    <cellStyle name="Normal 3 2 8 2 3 3" xfId="14496" xr:uid="{00000000-0005-0000-0000-000062390000}"/>
    <cellStyle name="Normal 3 2 8 2 3 4" xfId="14497" xr:uid="{00000000-0005-0000-0000-000063390000}"/>
    <cellStyle name="Normal 3 2 8 2 4" xfId="14498" xr:uid="{00000000-0005-0000-0000-000064390000}"/>
    <cellStyle name="Normal 3 2 8 2 5" xfId="14499" xr:uid="{00000000-0005-0000-0000-000065390000}"/>
    <cellStyle name="Normal 3 2 8 2 6" xfId="14500" xr:uid="{00000000-0005-0000-0000-000066390000}"/>
    <cellStyle name="Normal 3 2 8 3" xfId="14501" xr:uid="{00000000-0005-0000-0000-000067390000}"/>
    <cellStyle name="Normal 3 2 8 3 2" xfId="14502" xr:uid="{00000000-0005-0000-0000-000068390000}"/>
    <cellStyle name="Normal 3 2 8 3 2 2" xfId="14503" xr:uid="{00000000-0005-0000-0000-000069390000}"/>
    <cellStyle name="Normal 3 2 8 3 2 2 2" xfId="14504" xr:uid="{00000000-0005-0000-0000-00006A390000}"/>
    <cellStyle name="Normal 3 2 8 3 2 2 3" xfId="14505" xr:uid="{00000000-0005-0000-0000-00006B390000}"/>
    <cellStyle name="Normal 3 2 8 3 2 2 4" xfId="14506" xr:uid="{00000000-0005-0000-0000-00006C390000}"/>
    <cellStyle name="Normal 3 2 8 3 2 3" xfId="14507" xr:uid="{00000000-0005-0000-0000-00006D390000}"/>
    <cellStyle name="Normal 3 2 8 3 2 4" xfId="14508" xr:uid="{00000000-0005-0000-0000-00006E390000}"/>
    <cellStyle name="Normal 3 2 8 3 2 5" xfId="14509" xr:uid="{00000000-0005-0000-0000-00006F390000}"/>
    <cellStyle name="Normal 3 2 8 3 3" xfId="14510" xr:uid="{00000000-0005-0000-0000-000070390000}"/>
    <cellStyle name="Normal 3 2 8 3 3 2" xfId="14511" xr:uid="{00000000-0005-0000-0000-000071390000}"/>
    <cellStyle name="Normal 3 2 8 3 3 3" xfId="14512" xr:uid="{00000000-0005-0000-0000-000072390000}"/>
    <cellStyle name="Normal 3 2 8 3 3 4" xfId="14513" xr:uid="{00000000-0005-0000-0000-000073390000}"/>
    <cellStyle name="Normal 3 2 8 3 4" xfId="14514" xr:uid="{00000000-0005-0000-0000-000074390000}"/>
    <cellStyle name="Normal 3 2 8 3 5" xfId="14515" xr:uid="{00000000-0005-0000-0000-000075390000}"/>
    <cellStyle name="Normal 3 2 8 3 6" xfId="14516" xr:uid="{00000000-0005-0000-0000-000076390000}"/>
    <cellStyle name="Normal 3 2 8 4" xfId="14517" xr:uid="{00000000-0005-0000-0000-000077390000}"/>
    <cellStyle name="Normal 3 2 8 5" xfId="14518" xr:uid="{00000000-0005-0000-0000-000078390000}"/>
    <cellStyle name="Normal 3 2 8 5 2" xfId="14519" xr:uid="{00000000-0005-0000-0000-000079390000}"/>
    <cellStyle name="Normal 3 2 8 5 2 2" xfId="14520" xr:uid="{00000000-0005-0000-0000-00007A390000}"/>
    <cellStyle name="Normal 3 2 8 5 2 3" xfId="14521" xr:uid="{00000000-0005-0000-0000-00007B390000}"/>
    <cellStyle name="Normal 3 2 8 5 2 4" xfId="14522" xr:uid="{00000000-0005-0000-0000-00007C390000}"/>
    <cellStyle name="Normal 3 2 8 5 3" xfId="14523" xr:uid="{00000000-0005-0000-0000-00007D390000}"/>
    <cellStyle name="Normal 3 2 8 5 4" xfId="14524" xr:uid="{00000000-0005-0000-0000-00007E390000}"/>
    <cellStyle name="Normal 3 2 8 5 5" xfId="14525" xr:uid="{00000000-0005-0000-0000-00007F390000}"/>
    <cellStyle name="Normal 3 2 8 6" xfId="14526" xr:uid="{00000000-0005-0000-0000-000080390000}"/>
    <cellStyle name="Normal 3 2 8 6 2" xfId="14527" xr:uid="{00000000-0005-0000-0000-000081390000}"/>
    <cellStyle name="Normal 3 2 8 6 3" xfId="14528" xr:uid="{00000000-0005-0000-0000-000082390000}"/>
    <cellStyle name="Normal 3 2 8 6 4" xfId="14529" xr:uid="{00000000-0005-0000-0000-000083390000}"/>
    <cellStyle name="Normal 3 2 8 7" xfId="14530" xr:uid="{00000000-0005-0000-0000-000084390000}"/>
    <cellStyle name="Normal 3 2 8 8" xfId="14531" xr:uid="{00000000-0005-0000-0000-000085390000}"/>
    <cellStyle name="Normal 3 2 8 9" xfId="14532" xr:uid="{00000000-0005-0000-0000-000086390000}"/>
    <cellStyle name="Normal 3 2 9" xfId="14533" xr:uid="{00000000-0005-0000-0000-000087390000}"/>
    <cellStyle name="Normal 3 2 9 2" xfId="14534" xr:uid="{00000000-0005-0000-0000-000088390000}"/>
    <cellStyle name="Normal 3 2 9 2 2" xfId="14535" xr:uid="{00000000-0005-0000-0000-000089390000}"/>
    <cellStyle name="Normal 3 2 9 2 2 2" xfId="14536" xr:uid="{00000000-0005-0000-0000-00008A390000}"/>
    <cellStyle name="Normal 3 2 9 2 2 2 2" xfId="14537" xr:uid="{00000000-0005-0000-0000-00008B390000}"/>
    <cellStyle name="Normal 3 2 9 2 2 2 3" xfId="14538" xr:uid="{00000000-0005-0000-0000-00008C390000}"/>
    <cellStyle name="Normal 3 2 9 2 2 2 4" xfId="14539" xr:uid="{00000000-0005-0000-0000-00008D390000}"/>
    <cellStyle name="Normal 3 2 9 2 2 3" xfId="14540" xr:uid="{00000000-0005-0000-0000-00008E390000}"/>
    <cellStyle name="Normal 3 2 9 2 2 4" xfId="14541" xr:uid="{00000000-0005-0000-0000-00008F390000}"/>
    <cellStyle name="Normal 3 2 9 2 2 5" xfId="14542" xr:uid="{00000000-0005-0000-0000-000090390000}"/>
    <cellStyle name="Normal 3 2 9 2 3" xfId="14543" xr:uid="{00000000-0005-0000-0000-000091390000}"/>
    <cellStyle name="Normal 3 2 9 2 3 2" xfId="14544" xr:uid="{00000000-0005-0000-0000-000092390000}"/>
    <cellStyle name="Normal 3 2 9 2 3 3" xfId="14545" xr:uid="{00000000-0005-0000-0000-000093390000}"/>
    <cellStyle name="Normal 3 2 9 2 3 4" xfId="14546" xr:uid="{00000000-0005-0000-0000-000094390000}"/>
    <cellStyle name="Normal 3 2 9 2 4" xfId="14547" xr:uid="{00000000-0005-0000-0000-000095390000}"/>
    <cellStyle name="Normal 3 2 9 2 5" xfId="14548" xr:uid="{00000000-0005-0000-0000-000096390000}"/>
    <cellStyle name="Normal 3 2 9 2 6" xfId="14549" xr:uid="{00000000-0005-0000-0000-000097390000}"/>
    <cellStyle name="Normal 3 2 9 3" xfId="14550" xr:uid="{00000000-0005-0000-0000-000098390000}"/>
    <cellStyle name="Normal 3 2 9 3 2" xfId="14551" xr:uid="{00000000-0005-0000-0000-000099390000}"/>
    <cellStyle name="Normal 3 2 9 3 2 2" xfId="14552" xr:uid="{00000000-0005-0000-0000-00009A390000}"/>
    <cellStyle name="Normal 3 2 9 3 2 2 2" xfId="14553" xr:uid="{00000000-0005-0000-0000-00009B390000}"/>
    <cellStyle name="Normal 3 2 9 3 2 2 3" xfId="14554" xr:uid="{00000000-0005-0000-0000-00009C390000}"/>
    <cellStyle name="Normal 3 2 9 3 2 2 4" xfId="14555" xr:uid="{00000000-0005-0000-0000-00009D390000}"/>
    <cellStyle name="Normal 3 2 9 3 2 3" xfId="14556" xr:uid="{00000000-0005-0000-0000-00009E390000}"/>
    <cellStyle name="Normal 3 2 9 3 2 4" xfId="14557" xr:uid="{00000000-0005-0000-0000-00009F390000}"/>
    <cellStyle name="Normal 3 2 9 3 2 5" xfId="14558" xr:uid="{00000000-0005-0000-0000-0000A0390000}"/>
    <cellStyle name="Normal 3 2 9 3 3" xfId="14559" xr:uid="{00000000-0005-0000-0000-0000A1390000}"/>
    <cellStyle name="Normal 3 2 9 3 3 2" xfId="14560" xr:uid="{00000000-0005-0000-0000-0000A2390000}"/>
    <cellStyle name="Normal 3 2 9 3 3 3" xfId="14561" xr:uid="{00000000-0005-0000-0000-0000A3390000}"/>
    <cellStyle name="Normal 3 2 9 3 3 4" xfId="14562" xr:uid="{00000000-0005-0000-0000-0000A4390000}"/>
    <cellStyle name="Normal 3 2 9 3 4" xfId="14563" xr:uid="{00000000-0005-0000-0000-0000A5390000}"/>
    <cellStyle name="Normal 3 2 9 3 5" xfId="14564" xr:uid="{00000000-0005-0000-0000-0000A6390000}"/>
    <cellStyle name="Normal 3 2 9 3 6" xfId="14565" xr:uid="{00000000-0005-0000-0000-0000A7390000}"/>
    <cellStyle name="Normal 3 2 9 4" xfId="14566" xr:uid="{00000000-0005-0000-0000-0000A8390000}"/>
    <cellStyle name="Normal 3 2 9 5" xfId="14567" xr:uid="{00000000-0005-0000-0000-0000A9390000}"/>
    <cellStyle name="Normal 3 2 9 5 2" xfId="14568" xr:uid="{00000000-0005-0000-0000-0000AA390000}"/>
    <cellStyle name="Normal 3 2 9 5 2 2" xfId="14569" xr:uid="{00000000-0005-0000-0000-0000AB390000}"/>
    <cellStyle name="Normal 3 2 9 5 2 3" xfId="14570" xr:uid="{00000000-0005-0000-0000-0000AC390000}"/>
    <cellStyle name="Normal 3 2 9 5 2 4" xfId="14571" xr:uid="{00000000-0005-0000-0000-0000AD390000}"/>
    <cellStyle name="Normal 3 2 9 5 3" xfId="14572" xr:uid="{00000000-0005-0000-0000-0000AE390000}"/>
    <cellStyle name="Normal 3 2 9 5 4" xfId="14573" xr:uid="{00000000-0005-0000-0000-0000AF390000}"/>
    <cellStyle name="Normal 3 2 9 5 5" xfId="14574" xr:uid="{00000000-0005-0000-0000-0000B0390000}"/>
    <cellStyle name="Normal 3 2 9 6" xfId="14575" xr:uid="{00000000-0005-0000-0000-0000B1390000}"/>
    <cellStyle name="Normal 3 2 9 6 2" xfId="14576" xr:uid="{00000000-0005-0000-0000-0000B2390000}"/>
    <cellStyle name="Normal 3 2 9 6 3" xfId="14577" xr:uid="{00000000-0005-0000-0000-0000B3390000}"/>
    <cellStyle name="Normal 3 2 9 6 4" xfId="14578" xr:uid="{00000000-0005-0000-0000-0000B4390000}"/>
    <cellStyle name="Normal 3 2 9 7" xfId="14579" xr:uid="{00000000-0005-0000-0000-0000B5390000}"/>
    <cellStyle name="Normal 3 2 9 8" xfId="14580" xr:uid="{00000000-0005-0000-0000-0000B6390000}"/>
    <cellStyle name="Normal 3 2 9 9" xfId="14581" xr:uid="{00000000-0005-0000-0000-0000B7390000}"/>
    <cellStyle name="Normal 3 2_Annexe 6 IAS" xfId="33448" xr:uid="{7B6E664E-E86F-447B-AA0D-8E020E5C864A}"/>
    <cellStyle name="Normal 3 20" xfId="14582" xr:uid="{00000000-0005-0000-0000-0000B9390000}"/>
    <cellStyle name="Normal 3 20 2" xfId="14583" xr:uid="{00000000-0005-0000-0000-0000BA390000}"/>
    <cellStyle name="Normal 3 20 2 2" xfId="14584" xr:uid="{00000000-0005-0000-0000-0000BB390000}"/>
    <cellStyle name="Normal 3 20 2 2 2" xfId="14585" xr:uid="{00000000-0005-0000-0000-0000BC390000}"/>
    <cellStyle name="Normal 3 20 2 2 3" xfId="14586" xr:uid="{00000000-0005-0000-0000-0000BD390000}"/>
    <cellStyle name="Normal 3 20 2 2 4" xfId="14587" xr:uid="{00000000-0005-0000-0000-0000BE390000}"/>
    <cellStyle name="Normal 3 20 2 3" xfId="14588" xr:uid="{00000000-0005-0000-0000-0000BF390000}"/>
    <cellStyle name="Normal 3 20 2 4" xfId="14589" xr:uid="{00000000-0005-0000-0000-0000C0390000}"/>
    <cellStyle name="Normal 3 20 2 5" xfId="14590" xr:uid="{00000000-0005-0000-0000-0000C1390000}"/>
    <cellStyle name="Normal 3 20 3" xfId="14591" xr:uid="{00000000-0005-0000-0000-0000C2390000}"/>
    <cellStyle name="Normal 3 20 4" xfId="14592" xr:uid="{00000000-0005-0000-0000-0000C3390000}"/>
    <cellStyle name="Normal 3 20 4 2" xfId="14593" xr:uid="{00000000-0005-0000-0000-0000C4390000}"/>
    <cellStyle name="Normal 3 20 4 3" xfId="14594" xr:uid="{00000000-0005-0000-0000-0000C5390000}"/>
    <cellStyle name="Normal 3 20 4 4" xfId="14595" xr:uid="{00000000-0005-0000-0000-0000C6390000}"/>
    <cellStyle name="Normal 3 20 5" xfId="14596" xr:uid="{00000000-0005-0000-0000-0000C7390000}"/>
    <cellStyle name="Normal 3 20 6" xfId="14597" xr:uid="{00000000-0005-0000-0000-0000C8390000}"/>
    <cellStyle name="Normal 3 20 7" xfId="14598" xr:uid="{00000000-0005-0000-0000-0000C9390000}"/>
    <cellStyle name="Normal 3 21" xfId="14599" xr:uid="{00000000-0005-0000-0000-0000CA390000}"/>
    <cellStyle name="Normal 3 21 2" xfId="14600" xr:uid="{00000000-0005-0000-0000-0000CB390000}"/>
    <cellStyle name="Normal 3 21 2 2" xfId="14601" xr:uid="{00000000-0005-0000-0000-0000CC390000}"/>
    <cellStyle name="Normal 3 21 2 2 2" xfId="14602" xr:uid="{00000000-0005-0000-0000-0000CD390000}"/>
    <cellStyle name="Normal 3 21 2 2 3" xfId="14603" xr:uid="{00000000-0005-0000-0000-0000CE390000}"/>
    <cellStyle name="Normal 3 21 2 2 4" xfId="14604" xr:uid="{00000000-0005-0000-0000-0000CF390000}"/>
    <cellStyle name="Normal 3 21 2 3" xfId="14605" xr:uid="{00000000-0005-0000-0000-0000D0390000}"/>
    <cellStyle name="Normal 3 21 2 4" xfId="14606" xr:uid="{00000000-0005-0000-0000-0000D1390000}"/>
    <cellStyle name="Normal 3 21 2 5" xfId="14607" xr:uid="{00000000-0005-0000-0000-0000D2390000}"/>
    <cellStyle name="Normal 3 21 3" xfId="14608" xr:uid="{00000000-0005-0000-0000-0000D3390000}"/>
    <cellStyle name="Normal 3 21 4" xfId="14609" xr:uid="{00000000-0005-0000-0000-0000D4390000}"/>
    <cellStyle name="Normal 3 21 4 2" xfId="14610" xr:uid="{00000000-0005-0000-0000-0000D5390000}"/>
    <cellStyle name="Normal 3 21 4 3" xfId="14611" xr:uid="{00000000-0005-0000-0000-0000D6390000}"/>
    <cellStyle name="Normal 3 21 4 4" xfId="14612" xr:uid="{00000000-0005-0000-0000-0000D7390000}"/>
    <cellStyle name="Normal 3 21 5" xfId="14613" xr:uid="{00000000-0005-0000-0000-0000D8390000}"/>
    <cellStyle name="Normal 3 21 6" xfId="14614" xr:uid="{00000000-0005-0000-0000-0000D9390000}"/>
    <cellStyle name="Normal 3 21 7" xfId="14615" xr:uid="{00000000-0005-0000-0000-0000DA390000}"/>
    <cellStyle name="Normal 3 22" xfId="14616" xr:uid="{00000000-0005-0000-0000-0000DB390000}"/>
    <cellStyle name="Normal 3 22 2" xfId="14617" xr:uid="{00000000-0005-0000-0000-0000DC390000}"/>
    <cellStyle name="Normal 3 22 2 2" xfId="14618" xr:uid="{00000000-0005-0000-0000-0000DD390000}"/>
    <cellStyle name="Normal 3 22 2 2 2" xfId="14619" xr:uid="{00000000-0005-0000-0000-0000DE390000}"/>
    <cellStyle name="Normal 3 22 2 2 3" xfId="14620" xr:uid="{00000000-0005-0000-0000-0000DF390000}"/>
    <cellStyle name="Normal 3 22 2 2 4" xfId="14621" xr:uid="{00000000-0005-0000-0000-0000E0390000}"/>
    <cellStyle name="Normal 3 22 2 3" xfId="14622" xr:uid="{00000000-0005-0000-0000-0000E1390000}"/>
    <cellStyle name="Normal 3 22 2 4" xfId="14623" xr:uid="{00000000-0005-0000-0000-0000E2390000}"/>
    <cellStyle name="Normal 3 22 2 5" xfId="14624" xr:uid="{00000000-0005-0000-0000-0000E3390000}"/>
    <cellStyle name="Normal 3 22 3" xfId="14625" xr:uid="{00000000-0005-0000-0000-0000E4390000}"/>
    <cellStyle name="Normal 3 22 4" xfId="14626" xr:uid="{00000000-0005-0000-0000-0000E5390000}"/>
    <cellStyle name="Normal 3 22 4 2" xfId="14627" xr:uid="{00000000-0005-0000-0000-0000E6390000}"/>
    <cellStyle name="Normal 3 22 4 3" xfId="14628" xr:uid="{00000000-0005-0000-0000-0000E7390000}"/>
    <cellStyle name="Normal 3 22 4 4" xfId="14629" xr:uid="{00000000-0005-0000-0000-0000E8390000}"/>
    <cellStyle name="Normal 3 22 5" xfId="14630" xr:uid="{00000000-0005-0000-0000-0000E9390000}"/>
    <cellStyle name="Normal 3 22 6" xfId="14631" xr:uid="{00000000-0005-0000-0000-0000EA390000}"/>
    <cellStyle name="Normal 3 22 7" xfId="14632" xr:uid="{00000000-0005-0000-0000-0000EB390000}"/>
    <cellStyle name="Normal 3 23" xfId="14633" xr:uid="{00000000-0005-0000-0000-0000EC390000}"/>
    <cellStyle name="Normal 3 23 2" xfId="14634" xr:uid="{00000000-0005-0000-0000-0000ED390000}"/>
    <cellStyle name="Normal 3 23 2 2" xfId="14635" xr:uid="{00000000-0005-0000-0000-0000EE390000}"/>
    <cellStyle name="Normal 3 23 2 2 2" xfId="14636" xr:uid="{00000000-0005-0000-0000-0000EF390000}"/>
    <cellStyle name="Normal 3 23 2 2 3" xfId="14637" xr:uid="{00000000-0005-0000-0000-0000F0390000}"/>
    <cellStyle name="Normal 3 23 2 2 4" xfId="14638" xr:uid="{00000000-0005-0000-0000-0000F1390000}"/>
    <cellStyle name="Normal 3 23 2 3" xfId="14639" xr:uid="{00000000-0005-0000-0000-0000F2390000}"/>
    <cellStyle name="Normal 3 23 2 4" xfId="14640" xr:uid="{00000000-0005-0000-0000-0000F3390000}"/>
    <cellStyle name="Normal 3 23 2 5" xfId="14641" xr:uid="{00000000-0005-0000-0000-0000F4390000}"/>
    <cellStyle name="Normal 3 23 3" xfId="14642" xr:uid="{00000000-0005-0000-0000-0000F5390000}"/>
    <cellStyle name="Normal 3 23 3 2" xfId="14643" xr:uid="{00000000-0005-0000-0000-0000F6390000}"/>
    <cellStyle name="Normal 3 23 3 3" xfId="14644" xr:uid="{00000000-0005-0000-0000-0000F7390000}"/>
    <cellStyle name="Normal 3 23 3 4" xfId="14645" xr:uid="{00000000-0005-0000-0000-0000F8390000}"/>
    <cellStyle name="Normal 3 23 4" xfId="14646" xr:uid="{00000000-0005-0000-0000-0000F9390000}"/>
    <cellStyle name="Normal 3 23 5" xfId="14647" xr:uid="{00000000-0005-0000-0000-0000FA390000}"/>
    <cellStyle name="Normal 3 23 6" xfId="14648" xr:uid="{00000000-0005-0000-0000-0000FB390000}"/>
    <cellStyle name="Normal 3 24" xfId="14649" xr:uid="{00000000-0005-0000-0000-0000FC390000}"/>
    <cellStyle name="Normal 3 24 2" xfId="14650" xr:uid="{00000000-0005-0000-0000-0000FD390000}"/>
    <cellStyle name="Normal 3 24 2 2" xfId="14651" xr:uid="{00000000-0005-0000-0000-0000FE390000}"/>
    <cellStyle name="Normal 3 24 2 2 2" xfId="14652" xr:uid="{00000000-0005-0000-0000-0000FF390000}"/>
    <cellStyle name="Normal 3 24 2 2 3" xfId="14653" xr:uid="{00000000-0005-0000-0000-0000003A0000}"/>
    <cellStyle name="Normal 3 24 2 2 4" xfId="14654" xr:uid="{00000000-0005-0000-0000-0000013A0000}"/>
    <cellStyle name="Normal 3 24 2 3" xfId="14655" xr:uid="{00000000-0005-0000-0000-0000023A0000}"/>
    <cellStyle name="Normal 3 24 2 4" xfId="14656" xr:uid="{00000000-0005-0000-0000-0000033A0000}"/>
    <cellStyle name="Normal 3 24 2 5" xfId="14657" xr:uid="{00000000-0005-0000-0000-0000043A0000}"/>
    <cellStyle name="Normal 3 24 3" xfId="14658" xr:uid="{00000000-0005-0000-0000-0000053A0000}"/>
    <cellStyle name="Normal 3 24 3 2" xfId="14659" xr:uid="{00000000-0005-0000-0000-0000063A0000}"/>
    <cellStyle name="Normal 3 24 3 3" xfId="14660" xr:uid="{00000000-0005-0000-0000-0000073A0000}"/>
    <cellStyle name="Normal 3 24 3 4" xfId="14661" xr:uid="{00000000-0005-0000-0000-0000083A0000}"/>
    <cellStyle name="Normal 3 24 4" xfId="14662" xr:uid="{00000000-0005-0000-0000-0000093A0000}"/>
    <cellStyle name="Normal 3 24 5" xfId="14663" xr:uid="{00000000-0005-0000-0000-00000A3A0000}"/>
    <cellStyle name="Normal 3 24 6" xfId="14664" xr:uid="{00000000-0005-0000-0000-00000B3A0000}"/>
    <cellStyle name="Normal 3 25" xfId="14665" xr:uid="{00000000-0005-0000-0000-00000C3A0000}"/>
    <cellStyle name="Normal 3 25 2" xfId="14666" xr:uid="{00000000-0005-0000-0000-00000D3A0000}"/>
    <cellStyle name="Normal 3 25 2 2" xfId="14667" xr:uid="{00000000-0005-0000-0000-00000E3A0000}"/>
    <cellStyle name="Normal 3 25 2 2 2" xfId="14668" xr:uid="{00000000-0005-0000-0000-00000F3A0000}"/>
    <cellStyle name="Normal 3 25 2 2 3" xfId="14669" xr:uid="{00000000-0005-0000-0000-0000103A0000}"/>
    <cellStyle name="Normal 3 25 2 2 4" xfId="14670" xr:uid="{00000000-0005-0000-0000-0000113A0000}"/>
    <cellStyle name="Normal 3 25 2 3" xfId="14671" xr:uid="{00000000-0005-0000-0000-0000123A0000}"/>
    <cellStyle name="Normal 3 25 2 4" xfId="14672" xr:uid="{00000000-0005-0000-0000-0000133A0000}"/>
    <cellStyle name="Normal 3 25 2 5" xfId="14673" xr:uid="{00000000-0005-0000-0000-0000143A0000}"/>
    <cellStyle name="Normal 3 25 3" xfId="14674" xr:uid="{00000000-0005-0000-0000-0000153A0000}"/>
    <cellStyle name="Normal 3 25 3 2" xfId="14675" xr:uid="{00000000-0005-0000-0000-0000163A0000}"/>
    <cellStyle name="Normal 3 25 3 3" xfId="14676" xr:uid="{00000000-0005-0000-0000-0000173A0000}"/>
    <cellStyle name="Normal 3 25 3 4" xfId="14677" xr:uid="{00000000-0005-0000-0000-0000183A0000}"/>
    <cellStyle name="Normal 3 25 4" xfId="14678" xr:uid="{00000000-0005-0000-0000-0000193A0000}"/>
    <cellStyle name="Normal 3 25 5" xfId="14679" xr:uid="{00000000-0005-0000-0000-00001A3A0000}"/>
    <cellStyle name="Normal 3 25 6" xfId="14680" xr:uid="{00000000-0005-0000-0000-00001B3A0000}"/>
    <cellStyle name="Normal 3 26" xfId="14681" xr:uid="{00000000-0005-0000-0000-00001C3A0000}"/>
    <cellStyle name="Normal 3 26 2" xfId="14682" xr:uid="{00000000-0005-0000-0000-00001D3A0000}"/>
    <cellStyle name="Normal 3 26 2 2" xfId="14683" xr:uid="{00000000-0005-0000-0000-00001E3A0000}"/>
    <cellStyle name="Normal 3 26 2 2 2" xfId="14684" xr:uid="{00000000-0005-0000-0000-00001F3A0000}"/>
    <cellStyle name="Normal 3 26 2 2 3" xfId="14685" xr:uid="{00000000-0005-0000-0000-0000203A0000}"/>
    <cellStyle name="Normal 3 26 2 2 4" xfId="14686" xr:uid="{00000000-0005-0000-0000-0000213A0000}"/>
    <cellStyle name="Normal 3 26 2 3" xfId="14687" xr:uid="{00000000-0005-0000-0000-0000223A0000}"/>
    <cellStyle name="Normal 3 26 2 4" xfId="14688" xr:uid="{00000000-0005-0000-0000-0000233A0000}"/>
    <cellStyle name="Normal 3 26 2 5" xfId="14689" xr:uid="{00000000-0005-0000-0000-0000243A0000}"/>
    <cellStyle name="Normal 3 26 3" xfId="14690" xr:uid="{00000000-0005-0000-0000-0000253A0000}"/>
    <cellStyle name="Normal 3 26 3 2" xfId="14691" xr:uid="{00000000-0005-0000-0000-0000263A0000}"/>
    <cellStyle name="Normal 3 26 3 3" xfId="14692" xr:uid="{00000000-0005-0000-0000-0000273A0000}"/>
    <cellStyle name="Normal 3 26 3 4" xfId="14693" xr:uid="{00000000-0005-0000-0000-0000283A0000}"/>
    <cellStyle name="Normal 3 26 4" xfId="14694" xr:uid="{00000000-0005-0000-0000-0000293A0000}"/>
    <cellStyle name="Normal 3 26 5" xfId="14695" xr:uid="{00000000-0005-0000-0000-00002A3A0000}"/>
    <cellStyle name="Normal 3 26 6" xfId="14696" xr:uid="{00000000-0005-0000-0000-00002B3A0000}"/>
    <cellStyle name="Normal 3 27" xfId="14697" xr:uid="{00000000-0005-0000-0000-00002C3A0000}"/>
    <cellStyle name="Normal 3 27 2" xfId="14698" xr:uid="{00000000-0005-0000-0000-00002D3A0000}"/>
    <cellStyle name="Normal 3 27 2 2" xfId="14699" xr:uid="{00000000-0005-0000-0000-00002E3A0000}"/>
    <cellStyle name="Normal 3 27 2 2 2" xfId="14700" xr:uid="{00000000-0005-0000-0000-00002F3A0000}"/>
    <cellStyle name="Normal 3 27 2 2 3" xfId="14701" xr:uid="{00000000-0005-0000-0000-0000303A0000}"/>
    <cellStyle name="Normal 3 27 2 2 4" xfId="14702" xr:uid="{00000000-0005-0000-0000-0000313A0000}"/>
    <cellStyle name="Normal 3 27 2 3" xfId="14703" xr:uid="{00000000-0005-0000-0000-0000323A0000}"/>
    <cellStyle name="Normal 3 27 2 4" xfId="14704" xr:uid="{00000000-0005-0000-0000-0000333A0000}"/>
    <cellStyle name="Normal 3 27 2 5" xfId="14705" xr:uid="{00000000-0005-0000-0000-0000343A0000}"/>
    <cellStyle name="Normal 3 27 3" xfId="14706" xr:uid="{00000000-0005-0000-0000-0000353A0000}"/>
    <cellStyle name="Normal 3 27 3 2" xfId="14707" xr:uid="{00000000-0005-0000-0000-0000363A0000}"/>
    <cellStyle name="Normal 3 27 3 3" xfId="14708" xr:uid="{00000000-0005-0000-0000-0000373A0000}"/>
    <cellStyle name="Normal 3 27 3 4" xfId="14709" xr:uid="{00000000-0005-0000-0000-0000383A0000}"/>
    <cellStyle name="Normal 3 27 4" xfId="14710" xr:uid="{00000000-0005-0000-0000-0000393A0000}"/>
    <cellStyle name="Normal 3 27 5" xfId="14711" xr:uid="{00000000-0005-0000-0000-00003A3A0000}"/>
    <cellStyle name="Normal 3 27 6" xfId="14712" xr:uid="{00000000-0005-0000-0000-00003B3A0000}"/>
    <cellStyle name="Normal 3 28" xfId="14713" xr:uid="{00000000-0005-0000-0000-00003C3A0000}"/>
    <cellStyle name="Normal 3 28 2" xfId="14714" xr:uid="{00000000-0005-0000-0000-00003D3A0000}"/>
    <cellStyle name="Normal 3 28 2 2" xfId="14715" xr:uid="{00000000-0005-0000-0000-00003E3A0000}"/>
    <cellStyle name="Normal 3 28 2 2 2" xfId="14716" xr:uid="{00000000-0005-0000-0000-00003F3A0000}"/>
    <cellStyle name="Normal 3 28 2 2 3" xfId="14717" xr:uid="{00000000-0005-0000-0000-0000403A0000}"/>
    <cellStyle name="Normal 3 28 2 2 4" xfId="14718" xr:uid="{00000000-0005-0000-0000-0000413A0000}"/>
    <cellStyle name="Normal 3 28 2 3" xfId="14719" xr:uid="{00000000-0005-0000-0000-0000423A0000}"/>
    <cellStyle name="Normal 3 28 2 4" xfId="14720" xr:uid="{00000000-0005-0000-0000-0000433A0000}"/>
    <cellStyle name="Normal 3 28 2 5" xfId="14721" xr:uid="{00000000-0005-0000-0000-0000443A0000}"/>
    <cellStyle name="Normal 3 28 3" xfId="14722" xr:uid="{00000000-0005-0000-0000-0000453A0000}"/>
    <cellStyle name="Normal 3 28 3 2" xfId="14723" xr:uid="{00000000-0005-0000-0000-0000463A0000}"/>
    <cellStyle name="Normal 3 28 3 3" xfId="14724" xr:uid="{00000000-0005-0000-0000-0000473A0000}"/>
    <cellStyle name="Normal 3 28 3 4" xfId="14725" xr:uid="{00000000-0005-0000-0000-0000483A0000}"/>
    <cellStyle name="Normal 3 28 4" xfId="14726" xr:uid="{00000000-0005-0000-0000-0000493A0000}"/>
    <cellStyle name="Normal 3 28 5" xfId="14727" xr:uid="{00000000-0005-0000-0000-00004A3A0000}"/>
    <cellStyle name="Normal 3 28 6" xfId="14728" xr:uid="{00000000-0005-0000-0000-00004B3A0000}"/>
    <cellStyle name="Normal 3 29" xfId="14729" xr:uid="{00000000-0005-0000-0000-00004C3A0000}"/>
    <cellStyle name="Normal 3 29 2" xfId="14730" xr:uid="{00000000-0005-0000-0000-00004D3A0000}"/>
    <cellStyle name="Normal 3 29 2 2" xfId="14731" xr:uid="{00000000-0005-0000-0000-00004E3A0000}"/>
    <cellStyle name="Normal 3 29 2 2 2" xfId="14732" xr:uid="{00000000-0005-0000-0000-00004F3A0000}"/>
    <cellStyle name="Normal 3 29 2 2 3" xfId="14733" xr:uid="{00000000-0005-0000-0000-0000503A0000}"/>
    <cellStyle name="Normal 3 29 2 2 4" xfId="14734" xr:uid="{00000000-0005-0000-0000-0000513A0000}"/>
    <cellStyle name="Normal 3 29 2 3" xfId="14735" xr:uid="{00000000-0005-0000-0000-0000523A0000}"/>
    <cellStyle name="Normal 3 29 2 4" xfId="14736" xr:uid="{00000000-0005-0000-0000-0000533A0000}"/>
    <cellStyle name="Normal 3 29 2 5" xfId="14737" xr:uid="{00000000-0005-0000-0000-0000543A0000}"/>
    <cellStyle name="Normal 3 29 3" xfId="14738" xr:uid="{00000000-0005-0000-0000-0000553A0000}"/>
    <cellStyle name="Normal 3 29 3 2" xfId="14739" xr:uid="{00000000-0005-0000-0000-0000563A0000}"/>
    <cellStyle name="Normal 3 29 3 3" xfId="14740" xr:uid="{00000000-0005-0000-0000-0000573A0000}"/>
    <cellStyle name="Normal 3 29 3 4" xfId="14741" xr:uid="{00000000-0005-0000-0000-0000583A0000}"/>
    <cellStyle name="Normal 3 29 4" xfId="14742" xr:uid="{00000000-0005-0000-0000-0000593A0000}"/>
    <cellStyle name="Normal 3 29 5" xfId="14743" xr:uid="{00000000-0005-0000-0000-00005A3A0000}"/>
    <cellStyle name="Normal 3 29 6" xfId="14744" xr:uid="{00000000-0005-0000-0000-00005B3A0000}"/>
    <cellStyle name="Normal 3 3" xfId="14745" xr:uid="{00000000-0005-0000-0000-00005C3A0000}"/>
    <cellStyle name="Normal 3 3 10" xfId="14746" xr:uid="{00000000-0005-0000-0000-00005D3A0000}"/>
    <cellStyle name="Normal 3 3 10 2" xfId="14747" xr:uid="{00000000-0005-0000-0000-00005E3A0000}"/>
    <cellStyle name="Normal 3 3 10 3" xfId="14748" xr:uid="{00000000-0005-0000-0000-00005F3A0000}"/>
    <cellStyle name="Normal 3 3 10 3 2" xfId="14749" xr:uid="{00000000-0005-0000-0000-0000603A0000}"/>
    <cellStyle name="Normal 3 3 10 3 2 2" xfId="14750" xr:uid="{00000000-0005-0000-0000-0000613A0000}"/>
    <cellStyle name="Normal 3 3 10 3 2 3" xfId="14751" xr:uid="{00000000-0005-0000-0000-0000623A0000}"/>
    <cellStyle name="Normal 3 3 10 3 2 4" xfId="14752" xr:uid="{00000000-0005-0000-0000-0000633A0000}"/>
    <cellStyle name="Normal 3 3 10 3 3" xfId="14753" xr:uid="{00000000-0005-0000-0000-0000643A0000}"/>
    <cellStyle name="Normal 3 3 10 3 4" xfId="14754" xr:uid="{00000000-0005-0000-0000-0000653A0000}"/>
    <cellStyle name="Normal 3 3 10 3 5" xfId="14755" xr:uid="{00000000-0005-0000-0000-0000663A0000}"/>
    <cellStyle name="Normal 3 3 10 4" xfId="14756" xr:uid="{00000000-0005-0000-0000-0000673A0000}"/>
    <cellStyle name="Normal 3 3 10 5" xfId="14757" xr:uid="{00000000-0005-0000-0000-0000683A0000}"/>
    <cellStyle name="Normal 3 3 10 5 2" xfId="14758" xr:uid="{00000000-0005-0000-0000-0000693A0000}"/>
    <cellStyle name="Normal 3 3 10 5 3" xfId="14759" xr:uid="{00000000-0005-0000-0000-00006A3A0000}"/>
    <cellStyle name="Normal 3 3 10 5 4" xfId="14760" xr:uid="{00000000-0005-0000-0000-00006B3A0000}"/>
    <cellStyle name="Normal 3 3 10 6" xfId="14761" xr:uid="{00000000-0005-0000-0000-00006C3A0000}"/>
    <cellStyle name="Normal 3 3 10 7" xfId="14762" xr:uid="{00000000-0005-0000-0000-00006D3A0000}"/>
    <cellStyle name="Normal 3 3 10 8" xfId="14763" xr:uid="{00000000-0005-0000-0000-00006E3A0000}"/>
    <cellStyle name="Normal 3 3 11" xfId="14764" xr:uid="{00000000-0005-0000-0000-00006F3A0000}"/>
    <cellStyle name="Normal 3 3 12" xfId="14765" xr:uid="{00000000-0005-0000-0000-0000703A0000}"/>
    <cellStyle name="Normal 3 3 12 2" xfId="14766" xr:uid="{00000000-0005-0000-0000-0000713A0000}"/>
    <cellStyle name="Normal 3 3 12 2 2" xfId="14767" xr:uid="{00000000-0005-0000-0000-0000723A0000}"/>
    <cellStyle name="Normal 3 3 12 2 2 2" xfId="14768" xr:uid="{00000000-0005-0000-0000-0000733A0000}"/>
    <cellStyle name="Normal 3 3 12 2 2 3" xfId="14769" xr:uid="{00000000-0005-0000-0000-0000743A0000}"/>
    <cellStyle name="Normal 3 3 12 2 2 4" xfId="14770" xr:uid="{00000000-0005-0000-0000-0000753A0000}"/>
    <cellStyle name="Normal 3 3 12 2 3" xfId="14771" xr:uid="{00000000-0005-0000-0000-0000763A0000}"/>
    <cellStyle name="Normal 3 3 12 2 4" xfId="14772" xr:uid="{00000000-0005-0000-0000-0000773A0000}"/>
    <cellStyle name="Normal 3 3 12 2 5" xfId="14773" xr:uid="{00000000-0005-0000-0000-0000783A0000}"/>
    <cellStyle name="Normal 3 3 12 3" xfId="14774" xr:uid="{00000000-0005-0000-0000-0000793A0000}"/>
    <cellStyle name="Normal 3 3 12 4" xfId="14775" xr:uid="{00000000-0005-0000-0000-00007A3A0000}"/>
    <cellStyle name="Normal 3 3 12 4 2" xfId="14776" xr:uid="{00000000-0005-0000-0000-00007B3A0000}"/>
    <cellStyle name="Normal 3 3 12 4 3" xfId="14777" xr:uid="{00000000-0005-0000-0000-00007C3A0000}"/>
    <cellStyle name="Normal 3 3 12 4 4" xfId="14778" xr:uid="{00000000-0005-0000-0000-00007D3A0000}"/>
    <cellStyle name="Normal 3 3 12 5" xfId="14779" xr:uid="{00000000-0005-0000-0000-00007E3A0000}"/>
    <cellStyle name="Normal 3 3 12 6" xfId="14780" xr:uid="{00000000-0005-0000-0000-00007F3A0000}"/>
    <cellStyle name="Normal 3 3 12 7" xfId="14781" xr:uid="{00000000-0005-0000-0000-0000803A0000}"/>
    <cellStyle name="Normal 3 3 13" xfId="14782" xr:uid="{00000000-0005-0000-0000-0000813A0000}"/>
    <cellStyle name="Normal 3 3 13 2" xfId="14783" xr:uid="{00000000-0005-0000-0000-0000823A0000}"/>
    <cellStyle name="Normal 3 3 13 2 2" xfId="14784" xr:uid="{00000000-0005-0000-0000-0000833A0000}"/>
    <cellStyle name="Normal 3 3 13 2 2 2" xfId="14785" xr:uid="{00000000-0005-0000-0000-0000843A0000}"/>
    <cellStyle name="Normal 3 3 13 2 2 3" xfId="14786" xr:uid="{00000000-0005-0000-0000-0000853A0000}"/>
    <cellStyle name="Normal 3 3 13 2 2 4" xfId="14787" xr:uid="{00000000-0005-0000-0000-0000863A0000}"/>
    <cellStyle name="Normal 3 3 13 2 3" xfId="14788" xr:uid="{00000000-0005-0000-0000-0000873A0000}"/>
    <cellStyle name="Normal 3 3 13 2 4" xfId="14789" xr:uid="{00000000-0005-0000-0000-0000883A0000}"/>
    <cellStyle name="Normal 3 3 13 2 5" xfId="14790" xr:uid="{00000000-0005-0000-0000-0000893A0000}"/>
    <cellStyle name="Normal 3 3 13 3" xfId="14791" xr:uid="{00000000-0005-0000-0000-00008A3A0000}"/>
    <cellStyle name="Normal 3 3 13 4" xfId="14792" xr:uid="{00000000-0005-0000-0000-00008B3A0000}"/>
    <cellStyle name="Normal 3 3 13 4 2" xfId="14793" xr:uid="{00000000-0005-0000-0000-00008C3A0000}"/>
    <cellStyle name="Normal 3 3 13 4 3" xfId="14794" xr:uid="{00000000-0005-0000-0000-00008D3A0000}"/>
    <cellStyle name="Normal 3 3 13 4 4" xfId="14795" xr:uid="{00000000-0005-0000-0000-00008E3A0000}"/>
    <cellStyle name="Normal 3 3 13 5" xfId="14796" xr:uid="{00000000-0005-0000-0000-00008F3A0000}"/>
    <cellStyle name="Normal 3 3 13 6" xfId="14797" xr:uid="{00000000-0005-0000-0000-0000903A0000}"/>
    <cellStyle name="Normal 3 3 13 7" xfId="14798" xr:uid="{00000000-0005-0000-0000-0000913A0000}"/>
    <cellStyle name="Normal 3 3 14" xfId="14799" xr:uid="{00000000-0005-0000-0000-0000923A0000}"/>
    <cellStyle name="Normal 3 3 14 2" xfId="14800" xr:uid="{00000000-0005-0000-0000-0000933A0000}"/>
    <cellStyle name="Normal 3 3 14 2 2" xfId="14801" xr:uid="{00000000-0005-0000-0000-0000943A0000}"/>
    <cellStyle name="Normal 3 3 14 2 3" xfId="14802" xr:uid="{00000000-0005-0000-0000-0000953A0000}"/>
    <cellStyle name="Normal 3 3 14 2 4" xfId="14803" xr:uid="{00000000-0005-0000-0000-0000963A0000}"/>
    <cellStyle name="Normal 3 3 14 3" xfId="14804" xr:uid="{00000000-0005-0000-0000-0000973A0000}"/>
    <cellStyle name="Normal 3 3 14 4" xfId="14805" xr:uid="{00000000-0005-0000-0000-0000983A0000}"/>
    <cellStyle name="Normal 3 3 14 5" xfId="14806" xr:uid="{00000000-0005-0000-0000-0000993A0000}"/>
    <cellStyle name="Normal 3 3 15" xfId="14807" xr:uid="{00000000-0005-0000-0000-00009A3A0000}"/>
    <cellStyle name="Normal 3 3 15 2" xfId="14808" xr:uid="{00000000-0005-0000-0000-00009B3A0000}"/>
    <cellStyle name="Normal 3 3 15 3" xfId="14809" xr:uid="{00000000-0005-0000-0000-00009C3A0000}"/>
    <cellStyle name="Normal 3 3 15 4" xfId="14810" xr:uid="{00000000-0005-0000-0000-00009D3A0000}"/>
    <cellStyle name="Normal 3 3 16" xfId="14811" xr:uid="{00000000-0005-0000-0000-00009E3A0000}"/>
    <cellStyle name="Normal 3 3 17" xfId="14812" xr:uid="{00000000-0005-0000-0000-00009F3A0000}"/>
    <cellStyle name="Normal 3 3 18" xfId="14813" xr:uid="{00000000-0005-0000-0000-0000A03A0000}"/>
    <cellStyle name="Normal 3 3 19" xfId="33449" xr:uid="{46DFC3AE-21B9-44D6-A17F-555CA483B777}"/>
    <cellStyle name="Normal 3 3 2" xfId="14814" xr:uid="{00000000-0005-0000-0000-0000A13A0000}"/>
    <cellStyle name="Normal 3 3 2 10" xfId="14815" xr:uid="{00000000-0005-0000-0000-0000A23A0000}"/>
    <cellStyle name="Normal 3 3 2 10 2" xfId="14816" xr:uid="{00000000-0005-0000-0000-0000A33A0000}"/>
    <cellStyle name="Normal 3 3 2 10 2 2" xfId="14817" xr:uid="{00000000-0005-0000-0000-0000A43A0000}"/>
    <cellStyle name="Normal 3 3 2 10 2 3" xfId="14818" xr:uid="{00000000-0005-0000-0000-0000A53A0000}"/>
    <cellStyle name="Normal 3 3 2 10 2 4" xfId="14819" xr:uid="{00000000-0005-0000-0000-0000A63A0000}"/>
    <cellStyle name="Normal 3 3 2 10 3" xfId="14820" xr:uid="{00000000-0005-0000-0000-0000A73A0000}"/>
    <cellStyle name="Normal 3 3 2 10 4" xfId="14821" xr:uid="{00000000-0005-0000-0000-0000A83A0000}"/>
    <cellStyle name="Normal 3 3 2 10 5" xfId="14822" xr:uid="{00000000-0005-0000-0000-0000A93A0000}"/>
    <cellStyle name="Normal 3 3 2 11" xfId="14823" xr:uid="{00000000-0005-0000-0000-0000AA3A0000}"/>
    <cellStyle name="Normal 3 3 2 11 2" xfId="14824" xr:uid="{00000000-0005-0000-0000-0000AB3A0000}"/>
    <cellStyle name="Normal 3 3 2 11 3" xfId="14825" xr:uid="{00000000-0005-0000-0000-0000AC3A0000}"/>
    <cellStyle name="Normal 3 3 2 11 4" xfId="14826" xr:uid="{00000000-0005-0000-0000-0000AD3A0000}"/>
    <cellStyle name="Normal 3 3 2 12" xfId="14827" xr:uid="{00000000-0005-0000-0000-0000AE3A0000}"/>
    <cellStyle name="Normal 3 3 2 13" xfId="14828" xr:uid="{00000000-0005-0000-0000-0000AF3A0000}"/>
    <cellStyle name="Normal 3 3 2 14" xfId="14829" xr:uid="{00000000-0005-0000-0000-0000B03A0000}"/>
    <cellStyle name="Normal 3 3 2 15" xfId="33450" xr:uid="{469CBFEC-47B7-4E25-AFA6-28BAAD1199A8}"/>
    <cellStyle name="Normal 3 3 2 2" xfId="14830" xr:uid="{00000000-0005-0000-0000-0000B13A0000}"/>
    <cellStyle name="Normal 3 3 2 2 10" xfId="14831" xr:uid="{00000000-0005-0000-0000-0000B23A0000}"/>
    <cellStyle name="Normal 3 3 2 2 11" xfId="33451" xr:uid="{60289E6E-7F59-487A-962D-F29CB8D0D3FE}"/>
    <cellStyle name="Normal 3 3 2 2 2" xfId="14832" xr:uid="{00000000-0005-0000-0000-0000B33A0000}"/>
    <cellStyle name="Normal 3 3 2 2 2 2" xfId="14833" xr:uid="{00000000-0005-0000-0000-0000B43A0000}"/>
    <cellStyle name="Normal 3 3 2 2 2 2 2" xfId="14834" xr:uid="{00000000-0005-0000-0000-0000B53A0000}"/>
    <cellStyle name="Normal 3 3 2 2 2 2 2 2" xfId="14835" xr:uid="{00000000-0005-0000-0000-0000B63A0000}"/>
    <cellStyle name="Normal 3 3 2 2 2 2 2 2 2" xfId="14836" xr:uid="{00000000-0005-0000-0000-0000B73A0000}"/>
    <cellStyle name="Normal 3 3 2 2 2 2 2 2 3" xfId="14837" xr:uid="{00000000-0005-0000-0000-0000B83A0000}"/>
    <cellStyle name="Normal 3 3 2 2 2 2 2 2 4" xfId="14838" xr:uid="{00000000-0005-0000-0000-0000B93A0000}"/>
    <cellStyle name="Normal 3 3 2 2 2 2 2 3" xfId="14839" xr:uid="{00000000-0005-0000-0000-0000BA3A0000}"/>
    <cellStyle name="Normal 3 3 2 2 2 2 2 4" xfId="14840" xr:uid="{00000000-0005-0000-0000-0000BB3A0000}"/>
    <cellStyle name="Normal 3 3 2 2 2 2 2 5" xfId="14841" xr:uid="{00000000-0005-0000-0000-0000BC3A0000}"/>
    <cellStyle name="Normal 3 3 2 2 2 2 3" xfId="14842" xr:uid="{00000000-0005-0000-0000-0000BD3A0000}"/>
    <cellStyle name="Normal 3 3 2 2 2 2 3 2" xfId="14843" xr:uid="{00000000-0005-0000-0000-0000BE3A0000}"/>
    <cellStyle name="Normal 3 3 2 2 2 2 3 3" xfId="14844" xr:uid="{00000000-0005-0000-0000-0000BF3A0000}"/>
    <cellStyle name="Normal 3 3 2 2 2 2 3 4" xfId="14845" xr:uid="{00000000-0005-0000-0000-0000C03A0000}"/>
    <cellStyle name="Normal 3 3 2 2 2 2 4" xfId="14846" xr:uid="{00000000-0005-0000-0000-0000C13A0000}"/>
    <cellStyle name="Normal 3 3 2 2 2 2 5" xfId="14847" xr:uid="{00000000-0005-0000-0000-0000C23A0000}"/>
    <cellStyle name="Normal 3 3 2 2 2 2 6" xfId="14848" xr:uid="{00000000-0005-0000-0000-0000C33A0000}"/>
    <cellStyle name="Normal 3 3 2 2 2 3" xfId="14849" xr:uid="{00000000-0005-0000-0000-0000C43A0000}"/>
    <cellStyle name="Normal 3 3 2 2 2 3 2" xfId="14850" xr:uid="{00000000-0005-0000-0000-0000C53A0000}"/>
    <cellStyle name="Normal 3 3 2 2 2 3 2 2" xfId="14851" xr:uid="{00000000-0005-0000-0000-0000C63A0000}"/>
    <cellStyle name="Normal 3 3 2 2 2 3 2 2 2" xfId="14852" xr:uid="{00000000-0005-0000-0000-0000C73A0000}"/>
    <cellStyle name="Normal 3 3 2 2 2 3 2 2 3" xfId="14853" xr:uid="{00000000-0005-0000-0000-0000C83A0000}"/>
    <cellStyle name="Normal 3 3 2 2 2 3 2 2 4" xfId="14854" xr:uid="{00000000-0005-0000-0000-0000C93A0000}"/>
    <cellStyle name="Normal 3 3 2 2 2 3 2 3" xfId="14855" xr:uid="{00000000-0005-0000-0000-0000CA3A0000}"/>
    <cellStyle name="Normal 3 3 2 2 2 3 2 4" xfId="14856" xr:uid="{00000000-0005-0000-0000-0000CB3A0000}"/>
    <cellStyle name="Normal 3 3 2 2 2 3 2 5" xfId="14857" xr:uid="{00000000-0005-0000-0000-0000CC3A0000}"/>
    <cellStyle name="Normal 3 3 2 2 2 3 3" xfId="14858" xr:uid="{00000000-0005-0000-0000-0000CD3A0000}"/>
    <cellStyle name="Normal 3 3 2 2 2 3 3 2" xfId="14859" xr:uid="{00000000-0005-0000-0000-0000CE3A0000}"/>
    <cellStyle name="Normal 3 3 2 2 2 3 3 3" xfId="14860" xr:uid="{00000000-0005-0000-0000-0000CF3A0000}"/>
    <cellStyle name="Normal 3 3 2 2 2 3 3 4" xfId="14861" xr:uid="{00000000-0005-0000-0000-0000D03A0000}"/>
    <cellStyle name="Normal 3 3 2 2 2 3 4" xfId="14862" xr:uid="{00000000-0005-0000-0000-0000D13A0000}"/>
    <cellStyle name="Normal 3 3 2 2 2 3 5" xfId="14863" xr:uid="{00000000-0005-0000-0000-0000D23A0000}"/>
    <cellStyle name="Normal 3 3 2 2 2 3 6" xfId="14864" xr:uid="{00000000-0005-0000-0000-0000D33A0000}"/>
    <cellStyle name="Normal 3 3 2 2 2 4" xfId="14865" xr:uid="{00000000-0005-0000-0000-0000D43A0000}"/>
    <cellStyle name="Normal 3 3 2 2 2 4 2" xfId="14866" xr:uid="{00000000-0005-0000-0000-0000D53A0000}"/>
    <cellStyle name="Normal 3 3 2 2 2 4 2 2" xfId="14867" xr:uid="{00000000-0005-0000-0000-0000D63A0000}"/>
    <cellStyle name="Normal 3 3 2 2 2 4 2 3" xfId="14868" xr:uid="{00000000-0005-0000-0000-0000D73A0000}"/>
    <cellStyle name="Normal 3 3 2 2 2 4 2 4" xfId="14869" xr:uid="{00000000-0005-0000-0000-0000D83A0000}"/>
    <cellStyle name="Normal 3 3 2 2 2 4 3" xfId="14870" xr:uid="{00000000-0005-0000-0000-0000D93A0000}"/>
    <cellStyle name="Normal 3 3 2 2 2 4 4" xfId="14871" xr:uid="{00000000-0005-0000-0000-0000DA3A0000}"/>
    <cellStyle name="Normal 3 3 2 2 2 4 5" xfId="14872" xr:uid="{00000000-0005-0000-0000-0000DB3A0000}"/>
    <cellStyle name="Normal 3 3 2 2 2 5" xfId="14873" xr:uid="{00000000-0005-0000-0000-0000DC3A0000}"/>
    <cellStyle name="Normal 3 3 2 2 2 5 2" xfId="14874" xr:uid="{00000000-0005-0000-0000-0000DD3A0000}"/>
    <cellStyle name="Normal 3 3 2 2 2 5 3" xfId="14875" xr:uid="{00000000-0005-0000-0000-0000DE3A0000}"/>
    <cellStyle name="Normal 3 3 2 2 2 5 4" xfId="14876" xr:uid="{00000000-0005-0000-0000-0000DF3A0000}"/>
    <cellStyle name="Normal 3 3 2 2 2 6" xfId="14877" xr:uid="{00000000-0005-0000-0000-0000E03A0000}"/>
    <cellStyle name="Normal 3 3 2 2 2 7" xfId="14878" xr:uid="{00000000-0005-0000-0000-0000E13A0000}"/>
    <cellStyle name="Normal 3 3 2 2 2 8" xfId="14879" xr:uid="{00000000-0005-0000-0000-0000E23A0000}"/>
    <cellStyle name="Normal 3 3 2 2 3" xfId="14880" xr:uid="{00000000-0005-0000-0000-0000E33A0000}"/>
    <cellStyle name="Normal 3 3 2 2 3 2" xfId="14881" xr:uid="{00000000-0005-0000-0000-0000E43A0000}"/>
    <cellStyle name="Normal 3 3 2 2 3 2 2" xfId="14882" xr:uid="{00000000-0005-0000-0000-0000E53A0000}"/>
    <cellStyle name="Normal 3 3 2 2 3 2 2 2" xfId="14883" xr:uid="{00000000-0005-0000-0000-0000E63A0000}"/>
    <cellStyle name="Normal 3 3 2 2 3 2 2 3" xfId="14884" xr:uid="{00000000-0005-0000-0000-0000E73A0000}"/>
    <cellStyle name="Normal 3 3 2 2 3 2 2 4" xfId="14885" xr:uid="{00000000-0005-0000-0000-0000E83A0000}"/>
    <cellStyle name="Normal 3 3 2 2 3 2 3" xfId="14886" xr:uid="{00000000-0005-0000-0000-0000E93A0000}"/>
    <cellStyle name="Normal 3 3 2 2 3 2 4" xfId="14887" xr:uid="{00000000-0005-0000-0000-0000EA3A0000}"/>
    <cellStyle name="Normal 3 3 2 2 3 2 5" xfId="14888" xr:uid="{00000000-0005-0000-0000-0000EB3A0000}"/>
    <cellStyle name="Normal 3 3 2 2 3 3" xfId="14889" xr:uid="{00000000-0005-0000-0000-0000EC3A0000}"/>
    <cellStyle name="Normal 3 3 2 2 3 3 2" xfId="14890" xr:uid="{00000000-0005-0000-0000-0000ED3A0000}"/>
    <cellStyle name="Normal 3 3 2 2 3 3 3" xfId="14891" xr:uid="{00000000-0005-0000-0000-0000EE3A0000}"/>
    <cellStyle name="Normal 3 3 2 2 3 3 4" xfId="14892" xr:uid="{00000000-0005-0000-0000-0000EF3A0000}"/>
    <cellStyle name="Normal 3 3 2 2 3 4" xfId="14893" xr:uid="{00000000-0005-0000-0000-0000F03A0000}"/>
    <cellStyle name="Normal 3 3 2 2 3 5" xfId="14894" xr:uid="{00000000-0005-0000-0000-0000F13A0000}"/>
    <cellStyle name="Normal 3 3 2 2 3 6" xfId="14895" xr:uid="{00000000-0005-0000-0000-0000F23A0000}"/>
    <cellStyle name="Normal 3 3 2 2 4" xfId="14896" xr:uid="{00000000-0005-0000-0000-0000F33A0000}"/>
    <cellStyle name="Normal 3 3 2 2 4 2" xfId="14897" xr:uid="{00000000-0005-0000-0000-0000F43A0000}"/>
    <cellStyle name="Normal 3 3 2 2 4 2 2" xfId="14898" xr:uid="{00000000-0005-0000-0000-0000F53A0000}"/>
    <cellStyle name="Normal 3 3 2 2 4 2 2 2" xfId="14899" xr:uid="{00000000-0005-0000-0000-0000F63A0000}"/>
    <cellStyle name="Normal 3 3 2 2 4 2 2 3" xfId="14900" xr:uid="{00000000-0005-0000-0000-0000F73A0000}"/>
    <cellStyle name="Normal 3 3 2 2 4 2 2 4" xfId="14901" xr:uid="{00000000-0005-0000-0000-0000F83A0000}"/>
    <cellStyle name="Normal 3 3 2 2 4 2 3" xfId="14902" xr:uid="{00000000-0005-0000-0000-0000F93A0000}"/>
    <cellStyle name="Normal 3 3 2 2 4 2 4" xfId="14903" xr:uid="{00000000-0005-0000-0000-0000FA3A0000}"/>
    <cellStyle name="Normal 3 3 2 2 4 2 5" xfId="14904" xr:uid="{00000000-0005-0000-0000-0000FB3A0000}"/>
    <cellStyle name="Normal 3 3 2 2 4 3" xfId="14905" xr:uid="{00000000-0005-0000-0000-0000FC3A0000}"/>
    <cellStyle name="Normal 3 3 2 2 4 3 2" xfId="14906" xr:uid="{00000000-0005-0000-0000-0000FD3A0000}"/>
    <cellStyle name="Normal 3 3 2 2 4 3 3" xfId="14907" xr:uid="{00000000-0005-0000-0000-0000FE3A0000}"/>
    <cellStyle name="Normal 3 3 2 2 4 3 4" xfId="14908" xr:uid="{00000000-0005-0000-0000-0000FF3A0000}"/>
    <cellStyle name="Normal 3 3 2 2 4 4" xfId="14909" xr:uid="{00000000-0005-0000-0000-0000003B0000}"/>
    <cellStyle name="Normal 3 3 2 2 4 5" xfId="14910" xr:uid="{00000000-0005-0000-0000-0000013B0000}"/>
    <cellStyle name="Normal 3 3 2 2 4 6" xfId="14911" xr:uid="{00000000-0005-0000-0000-0000023B0000}"/>
    <cellStyle name="Normal 3 3 2 2 5" xfId="14912" xr:uid="{00000000-0005-0000-0000-0000033B0000}"/>
    <cellStyle name="Normal 3 3 2 2 5 2" xfId="14913" xr:uid="{00000000-0005-0000-0000-0000043B0000}"/>
    <cellStyle name="Normal 3 3 2 2 5 2 2" xfId="14914" xr:uid="{00000000-0005-0000-0000-0000053B0000}"/>
    <cellStyle name="Normal 3 3 2 2 5 2 3" xfId="14915" xr:uid="{00000000-0005-0000-0000-0000063B0000}"/>
    <cellStyle name="Normal 3 3 2 2 5 2 4" xfId="14916" xr:uid="{00000000-0005-0000-0000-0000073B0000}"/>
    <cellStyle name="Normal 3 3 2 2 5 3" xfId="14917" xr:uid="{00000000-0005-0000-0000-0000083B0000}"/>
    <cellStyle name="Normal 3 3 2 2 5 4" xfId="14918" xr:uid="{00000000-0005-0000-0000-0000093B0000}"/>
    <cellStyle name="Normal 3 3 2 2 5 5" xfId="14919" xr:uid="{00000000-0005-0000-0000-00000A3B0000}"/>
    <cellStyle name="Normal 3 3 2 2 6" xfId="14920" xr:uid="{00000000-0005-0000-0000-00000B3B0000}"/>
    <cellStyle name="Normal 3 3 2 2 7" xfId="14921" xr:uid="{00000000-0005-0000-0000-00000C3B0000}"/>
    <cellStyle name="Normal 3 3 2 2 7 2" xfId="14922" xr:uid="{00000000-0005-0000-0000-00000D3B0000}"/>
    <cellStyle name="Normal 3 3 2 2 7 3" xfId="14923" xr:uid="{00000000-0005-0000-0000-00000E3B0000}"/>
    <cellStyle name="Normal 3 3 2 2 7 4" xfId="14924" xr:uid="{00000000-0005-0000-0000-00000F3B0000}"/>
    <cellStyle name="Normal 3 3 2 2 8" xfId="14925" xr:uid="{00000000-0005-0000-0000-0000103B0000}"/>
    <cellStyle name="Normal 3 3 2 2 9" xfId="14926" xr:uid="{00000000-0005-0000-0000-0000113B0000}"/>
    <cellStyle name="Normal 3 3 2 3" xfId="14927" xr:uid="{00000000-0005-0000-0000-0000123B0000}"/>
    <cellStyle name="Normal 3 3 2 3 10" xfId="33452" xr:uid="{706F4BAE-DE54-4700-B737-C5DC79C4B77E}"/>
    <cellStyle name="Normal 3 3 2 3 2" xfId="14928" xr:uid="{00000000-0005-0000-0000-0000133B0000}"/>
    <cellStyle name="Normal 3 3 2 3 2 2" xfId="14929" xr:uid="{00000000-0005-0000-0000-0000143B0000}"/>
    <cellStyle name="Normal 3 3 2 3 2 2 2" xfId="14930" xr:uid="{00000000-0005-0000-0000-0000153B0000}"/>
    <cellStyle name="Normal 3 3 2 3 2 2 2 2" xfId="14931" xr:uid="{00000000-0005-0000-0000-0000163B0000}"/>
    <cellStyle name="Normal 3 3 2 3 2 2 2 2 2" xfId="14932" xr:uid="{00000000-0005-0000-0000-0000173B0000}"/>
    <cellStyle name="Normal 3 3 2 3 2 2 2 2 3" xfId="14933" xr:uid="{00000000-0005-0000-0000-0000183B0000}"/>
    <cellStyle name="Normal 3 3 2 3 2 2 2 2 4" xfId="14934" xr:uid="{00000000-0005-0000-0000-0000193B0000}"/>
    <cellStyle name="Normal 3 3 2 3 2 2 2 3" xfId="14935" xr:uid="{00000000-0005-0000-0000-00001A3B0000}"/>
    <cellStyle name="Normal 3 3 2 3 2 2 2 4" xfId="14936" xr:uid="{00000000-0005-0000-0000-00001B3B0000}"/>
    <cellStyle name="Normal 3 3 2 3 2 2 2 5" xfId="14937" xr:uid="{00000000-0005-0000-0000-00001C3B0000}"/>
    <cellStyle name="Normal 3 3 2 3 2 2 3" xfId="14938" xr:uid="{00000000-0005-0000-0000-00001D3B0000}"/>
    <cellStyle name="Normal 3 3 2 3 2 2 3 2" xfId="14939" xr:uid="{00000000-0005-0000-0000-00001E3B0000}"/>
    <cellStyle name="Normal 3 3 2 3 2 2 3 3" xfId="14940" xr:uid="{00000000-0005-0000-0000-00001F3B0000}"/>
    <cellStyle name="Normal 3 3 2 3 2 2 3 4" xfId="14941" xr:uid="{00000000-0005-0000-0000-0000203B0000}"/>
    <cellStyle name="Normal 3 3 2 3 2 2 4" xfId="14942" xr:uid="{00000000-0005-0000-0000-0000213B0000}"/>
    <cellStyle name="Normal 3 3 2 3 2 2 5" xfId="14943" xr:uid="{00000000-0005-0000-0000-0000223B0000}"/>
    <cellStyle name="Normal 3 3 2 3 2 2 6" xfId="14944" xr:uid="{00000000-0005-0000-0000-0000233B0000}"/>
    <cellStyle name="Normal 3 3 2 3 2 3" xfId="14945" xr:uid="{00000000-0005-0000-0000-0000243B0000}"/>
    <cellStyle name="Normal 3 3 2 3 2 3 2" xfId="14946" xr:uid="{00000000-0005-0000-0000-0000253B0000}"/>
    <cellStyle name="Normal 3 3 2 3 2 3 2 2" xfId="14947" xr:uid="{00000000-0005-0000-0000-0000263B0000}"/>
    <cellStyle name="Normal 3 3 2 3 2 3 2 2 2" xfId="14948" xr:uid="{00000000-0005-0000-0000-0000273B0000}"/>
    <cellStyle name="Normal 3 3 2 3 2 3 2 2 3" xfId="14949" xr:uid="{00000000-0005-0000-0000-0000283B0000}"/>
    <cellStyle name="Normal 3 3 2 3 2 3 2 2 4" xfId="14950" xr:uid="{00000000-0005-0000-0000-0000293B0000}"/>
    <cellStyle name="Normal 3 3 2 3 2 3 2 3" xfId="14951" xr:uid="{00000000-0005-0000-0000-00002A3B0000}"/>
    <cellStyle name="Normal 3 3 2 3 2 3 2 4" xfId="14952" xr:uid="{00000000-0005-0000-0000-00002B3B0000}"/>
    <cellStyle name="Normal 3 3 2 3 2 3 2 5" xfId="14953" xr:uid="{00000000-0005-0000-0000-00002C3B0000}"/>
    <cellStyle name="Normal 3 3 2 3 2 3 3" xfId="14954" xr:uid="{00000000-0005-0000-0000-00002D3B0000}"/>
    <cellStyle name="Normal 3 3 2 3 2 3 3 2" xfId="14955" xr:uid="{00000000-0005-0000-0000-00002E3B0000}"/>
    <cellStyle name="Normal 3 3 2 3 2 3 3 3" xfId="14956" xr:uid="{00000000-0005-0000-0000-00002F3B0000}"/>
    <cellStyle name="Normal 3 3 2 3 2 3 3 4" xfId="14957" xr:uid="{00000000-0005-0000-0000-0000303B0000}"/>
    <cellStyle name="Normal 3 3 2 3 2 3 4" xfId="14958" xr:uid="{00000000-0005-0000-0000-0000313B0000}"/>
    <cellStyle name="Normal 3 3 2 3 2 3 5" xfId="14959" xr:uid="{00000000-0005-0000-0000-0000323B0000}"/>
    <cellStyle name="Normal 3 3 2 3 2 3 6" xfId="14960" xr:uid="{00000000-0005-0000-0000-0000333B0000}"/>
    <cellStyle name="Normal 3 3 2 3 2 4" xfId="14961" xr:uid="{00000000-0005-0000-0000-0000343B0000}"/>
    <cellStyle name="Normal 3 3 2 3 2 4 2" xfId="14962" xr:uid="{00000000-0005-0000-0000-0000353B0000}"/>
    <cellStyle name="Normal 3 3 2 3 2 4 2 2" xfId="14963" xr:uid="{00000000-0005-0000-0000-0000363B0000}"/>
    <cellStyle name="Normal 3 3 2 3 2 4 2 3" xfId="14964" xr:uid="{00000000-0005-0000-0000-0000373B0000}"/>
    <cellStyle name="Normal 3 3 2 3 2 4 2 4" xfId="14965" xr:uid="{00000000-0005-0000-0000-0000383B0000}"/>
    <cellStyle name="Normal 3 3 2 3 2 4 3" xfId="14966" xr:uid="{00000000-0005-0000-0000-0000393B0000}"/>
    <cellStyle name="Normal 3 3 2 3 2 4 4" xfId="14967" xr:uid="{00000000-0005-0000-0000-00003A3B0000}"/>
    <cellStyle name="Normal 3 3 2 3 2 4 5" xfId="14968" xr:uid="{00000000-0005-0000-0000-00003B3B0000}"/>
    <cellStyle name="Normal 3 3 2 3 2 5" xfId="14969" xr:uid="{00000000-0005-0000-0000-00003C3B0000}"/>
    <cellStyle name="Normal 3 3 2 3 2 5 2" xfId="14970" xr:uid="{00000000-0005-0000-0000-00003D3B0000}"/>
    <cellStyle name="Normal 3 3 2 3 2 5 3" xfId="14971" xr:uid="{00000000-0005-0000-0000-00003E3B0000}"/>
    <cellStyle name="Normal 3 3 2 3 2 5 4" xfId="14972" xr:uid="{00000000-0005-0000-0000-00003F3B0000}"/>
    <cellStyle name="Normal 3 3 2 3 2 6" xfId="14973" xr:uid="{00000000-0005-0000-0000-0000403B0000}"/>
    <cellStyle name="Normal 3 3 2 3 2 7" xfId="14974" xr:uid="{00000000-0005-0000-0000-0000413B0000}"/>
    <cellStyle name="Normal 3 3 2 3 2 8" xfId="14975" xr:uid="{00000000-0005-0000-0000-0000423B0000}"/>
    <cellStyle name="Normal 3 3 2 3 3" xfId="14976" xr:uid="{00000000-0005-0000-0000-0000433B0000}"/>
    <cellStyle name="Normal 3 3 2 3 3 2" xfId="14977" xr:uid="{00000000-0005-0000-0000-0000443B0000}"/>
    <cellStyle name="Normal 3 3 2 3 3 2 2" xfId="14978" xr:uid="{00000000-0005-0000-0000-0000453B0000}"/>
    <cellStyle name="Normal 3 3 2 3 3 2 2 2" xfId="14979" xr:uid="{00000000-0005-0000-0000-0000463B0000}"/>
    <cellStyle name="Normal 3 3 2 3 3 2 2 3" xfId="14980" xr:uid="{00000000-0005-0000-0000-0000473B0000}"/>
    <cellStyle name="Normal 3 3 2 3 3 2 2 4" xfId="14981" xr:uid="{00000000-0005-0000-0000-0000483B0000}"/>
    <cellStyle name="Normal 3 3 2 3 3 2 3" xfId="14982" xr:uid="{00000000-0005-0000-0000-0000493B0000}"/>
    <cellStyle name="Normal 3 3 2 3 3 2 4" xfId="14983" xr:uid="{00000000-0005-0000-0000-00004A3B0000}"/>
    <cellStyle name="Normal 3 3 2 3 3 2 5" xfId="14984" xr:uid="{00000000-0005-0000-0000-00004B3B0000}"/>
    <cellStyle name="Normal 3 3 2 3 3 3" xfId="14985" xr:uid="{00000000-0005-0000-0000-00004C3B0000}"/>
    <cellStyle name="Normal 3 3 2 3 3 3 2" xfId="14986" xr:uid="{00000000-0005-0000-0000-00004D3B0000}"/>
    <cellStyle name="Normal 3 3 2 3 3 3 3" xfId="14987" xr:uid="{00000000-0005-0000-0000-00004E3B0000}"/>
    <cellStyle name="Normal 3 3 2 3 3 3 4" xfId="14988" xr:uid="{00000000-0005-0000-0000-00004F3B0000}"/>
    <cellStyle name="Normal 3 3 2 3 3 4" xfId="14989" xr:uid="{00000000-0005-0000-0000-0000503B0000}"/>
    <cellStyle name="Normal 3 3 2 3 3 5" xfId="14990" xr:uid="{00000000-0005-0000-0000-0000513B0000}"/>
    <cellStyle name="Normal 3 3 2 3 3 6" xfId="14991" xr:uid="{00000000-0005-0000-0000-0000523B0000}"/>
    <cellStyle name="Normal 3 3 2 3 4" xfId="14992" xr:uid="{00000000-0005-0000-0000-0000533B0000}"/>
    <cellStyle name="Normal 3 3 2 3 4 2" xfId="14993" xr:uid="{00000000-0005-0000-0000-0000543B0000}"/>
    <cellStyle name="Normal 3 3 2 3 4 2 2" xfId="14994" xr:uid="{00000000-0005-0000-0000-0000553B0000}"/>
    <cellStyle name="Normal 3 3 2 3 4 2 2 2" xfId="14995" xr:uid="{00000000-0005-0000-0000-0000563B0000}"/>
    <cellStyle name="Normal 3 3 2 3 4 2 2 3" xfId="14996" xr:uid="{00000000-0005-0000-0000-0000573B0000}"/>
    <cellStyle name="Normal 3 3 2 3 4 2 2 4" xfId="14997" xr:uid="{00000000-0005-0000-0000-0000583B0000}"/>
    <cellStyle name="Normal 3 3 2 3 4 2 3" xfId="14998" xr:uid="{00000000-0005-0000-0000-0000593B0000}"/>
    <cellStyle name="Normal 3 3 2 3 4 2 4" xfId="14999" xr:uid="{00000000-0005-0000-0000-00005A3B0000}"/>
    <cellStyle name="Normal 3 3 2 3 4 2 5" xfId="15000" xr:uid="{00000000-0005-0000-0000-00005B3B0000}"/>
    <cellStyle name="Normal 3 3 2 3 4 3" xfId="15001" xr:uid="{00000000-0005-0000-0000-00005C3B0000}"/>
    <cellStyle name="Normal 3 3 2 3 4 3 2" xfId="15002" xr:uid="{00000000-0005-0000-0000-00005D3B0000}"/>
    <cellStyle name="Normal 3 3 2 3 4 3 3" xfId="15003" xr:uid="{00000000-0005-0000-0000-00005E3B0000}"/>
    <cellStyle name="Normal 3 3 2 3 4 3 4" xfId="15004" xr:uid="{00000000-0005-0000-0000-00005F3B0000}"/>
    <cellStyle name="Normal 3 3 2 3 4 4" xfId="15005" xr:uid="{00000000-0005-0000-0000-0000603B0000}"/>
    <cellStyle name="Normal 3 3 2 3 4 5" xfId="15006" xr:uid="{00000000-0005-0000-0000-0000613B0000}"/>
    <cellStyle name="Normal 3 3 2 3 4 6" xfId="15007" xr:uid="{00000000-0005-0000-0000-0000623B0000}"/>
    <cellStyle name="Normal 3 3 2 3 5" xfId="15008" xr:uid="{00000000-0005-0000-0000-0000633B0000}"/>
    <cellStyle name="Normal 3 3 2 3 5 2" xfId="15009" xr:uid="{00000000-0005-0000-0000-0000643B0000}"/>
    <cellStyle name="Normal 3 3 2 3 5 2 2" xfId="15010" xr:uid="{00000000-0005-0000-0000-0000653B0000}"/>
    <cellStyle name="Normal 3 3 2 3 5 2 3" xfId="15011" xr:uid="{00000000-0005-0000-0000-0000663B0000}"/>
    <cellStyle name="Normal 3 3 2 3 5 2 4" xfId="15012" xr:uid="{00000000-0005-0000-0000-0000673B0000}"/>
    <cellStyle name="Normal 3 3 2 3 5 3" xfId="15013" xr:uid="{00000000-0005-0000-0000-0000683B0000}"/>
    <cellStyle name="Normal 3 3 2 3 5 4" xfId="15014" xr:uid="{00000000-0005-0000-0000-0000693B0000}"/>
    <cellStyle name="Normal 3 3 2 3 5 5" xfId="15015" xr:uid="{00000000-0005-0000-0000-00006A3B0000}"/>
    <cellStyle name="Normal 3 3 2 3 6" xfId="15016" xr:uid="{00000000-0005-0000-0000-00006B3B0000}"/>
    <cellStyle name="Normal 3 3 2 3 6 2" xfId="15017" xr:uid="{00000000-0005-0000-0000-00006C3B0000}"/>
    <cellStyle name="Normal 3 3 2 3 6 3" xfId="15018" xr:uid="{00000000-0005-0000-0000-00006D3B0000}"/>
    <cellStyle name="Normal 3 3 2 3 6 4" xfId="15019" xr:uid="{00000000-0005-0000-0000-00006E3B0000}"/>
    <cellStyle name="Normal 3 3 2 3 7" xfId="15020" xr:uid="{00000000-0005-0000-0000-00006F3B0000}"/>
    <cellStyle name="Normal 3 3 2 3 8" xfId="15021" xr:uid="{00000000-0005-0000-0000-0000703B0000}"/>
    <cellStyle name="Normal 3 3 2 3 9" xfId="15022" xr:uid="{00000000-0005-0000-0000-0000713B0000}"/>
    <cellStyle name="Normal 3 3 2 4" xfId="15023" xr:uid="{00000000-0005-0000-0000-0000723B0000}"/>
    <cellStyle name="Normal 3 3 2 4 2" xfId="15024" xr:uid="{00000000-0005-0000-0000-0000733B0000}"/>
    <cellStyle name="Normal 3 3 2 4 2 2" xfId="15025" xr:uid="{00000000-0005-0000-0000-0000743B0000}"/>
    <cellStyle name="Normal 3 3 2 4 2 2 2" xfId="15026" xr:uid="{00000000-0005-0000-0000-0000753B0000}"/>
    <cellStyle name="Normal 3 3 2 4 2 2 2 2" xfId="15027" xr:uid="{00000000-0005-0000-0000-0000763B0000}"/>
    <cellStyle name="Normal 3 3 2 4 2 2 2 2 2" xfId="15028" xr:uid="{00000000-0005-0000-0000-0000773B0000}"/>
    <cellStyle name="Normal 3 3 2 4 2 2 2 2 3" xfId="15029" xr:uid="{00000000-0005-0000-0000-0000783B0000}"/>
    <cellStyle name="Normal 3 3 2 4 2 2 2 2 4" xfId="15030" xr:uid="{00000000-0005-0000-0000-0000793B0000}"/>
    <cellStyle name="Normal 3 3 2 4 2 2 2 3" xfId="15031" xr:uid="{00000000-0005-0000-0000-00007A3B0000}"/>
    <cellStyle name="Normal 3 3 2 4 2 2 2 4" xfId="15032" xr:uid="{00000000-0005-0000-0000-00007B3B0000}"/>
    <cellStyle name="Normal 3 3 2 4 2 2 2 5" xfId="15033" xr:uid="{00000000-0005-0000-0000-00007C3B0000}"/>
    <cellStyle name="Normal 3 3 2 4 2 2 3" xfId="15034" xr:uid="{00000000-0005-0000-0000-00007D3B0000}"/>
    <cellStyle name="Normal 3 3 2 4 2 2 3 2" xfId="15035" xr:uid="{00000000-0005-0000-0000-00007E3B0000}"/>
    <cellStyle name="Normal 3 3 2 4 2 2 3 3" xfId="15036" xr:uid="{00000000-0005-0000-0000-00007F3B0000}"/>
    <cellStyle name="Normal 3 3 2 4 2 2 3 4" xfId="15037" xr:uid="{00000000-0005-0000-0000-0000803B0000}"/>
    <cellStyle name="Normal 3 3 2 4 2 2 4" xfId="15038" xr:uid="{00000000-0005-0000-0000-0000813B0000}"/>
    <cellStyle name="Normal 3 3 2 4 2 2 5" xfId="15039" xr:uid="{00000000-0005-0000-0000-0000823B0000}"/>
    <cellStyle name="Normal 3 3 2 4 2 2 6" xfId="15040" xr:uid="{00000000-0005-0000-0000-0000833B0000}"/>
    <cellStyle name="Normal 3 3 2 4 2 3" xfId="15041" xr:uid="{00000000-0005-0000-0000-0000843B0000}"/>
    <cellStyle name="Normal 3 3 2 4 2 3 2" xfId="15042" xr:uid="{00000000-0005-0000-0000-0000853B0000}"/>
    <cellStyle name="Normal 3 3 2 4 2 3 2 2" xfId="15043" xr:uid="{00000000-0005-0000-0000-0000863B0000}"/>
    <cellStyle name="Normal 3 3 2 4 2 3 2 2 2" xfId="15044" xr:uid="{00000000-0005-0000-0000-0000873B0000}"/>
    <cellStyle name="Normal 3 3 2 4 2 3 2 2 3" xfId="15045" xr:uid="{00000000-0005-0000-0000-0000883B0000}"/>
    <cellStyle name="Normal 3 3 2 4 2 3 2 2 4" xfId="15046" xr:uid="{00000000-0005-0000-0000-0000893B0000}"/>
    <cellStyle name="Normal 3 3 2 4 2 3 2 3" xfId="15047" xr:uid="{00000000-0005-0000-0000-00008A3B0000}"/>
    <cellStyle name="Normal 3 3 2 4 2 3 2 4" xfId="15048" xr:uid="{00000000-0005-0000-0000-00008B3B0000}"/>
    <cellStyle name="Normal 3 3 2 4 2 3 2 5" xfId="15049" xr:uid="{00000000-0005-0000-0000-00008C3B0000}"/>
    <cellStyle name="Normal 3 3 2 4 2 3 3" xfId="15050" xr:uid="{00000000-0005-0000-0000-00008D3B0000}"/>
    <cellStyle name="Normal 3 3 2 4 2 3 3 2" xfId="15051" xr:uid="{00000000-0005-0000-0000-00008E3B0000}"/>
    <cellStyle name="Normal 3 3 2 4 2 3 3 3" xfId="15052" xr:uid="{00000000-0005-0000-0000-00008F3B0000}"/>
    <cellStyle name="Normal 3 3 2 4 2 3 3 4" xfId="15053" xr:uid="{00000000-0005-0000-0000-0000903B0000}"/>
    <cellStyle name="Normal 3 3 2 4 2 3 4" xfId="15054" xr:uid="{00000000-0005-0000-0000-0000913B0000}"/>
    <cellStyle name="Normal 3 3 2 4 2 3 5" xfId="15055" xr:uid="{00000000-0005-0000-0000-0000923B0000}"/>
    <cellStyle name="Normal 3 3 2 4 2 3 6" xfId="15056" xr:uid="{00000000-0005-0000-0000-0000933B0000}"/>
    <cellStyle name="Normal 3 3 2 4 2 4" xfId="15057" xr:uid="{00000000-0005-0000-0000-0000943B0000}"/>
    <cellStyle name="Normal 3 3 2 4 2 4 2" xfId="15058" xr:uid="{00000000-0005-0000-0000-0000953B0000}"/>
    <cellStyle name="Normal 3 3 2 4 2 4 2 2" xfId="15059" xr:uid="{00000000-0005-0000-0000-0000963B0000}"/>
    <cellStyle name="Normal 3 3 2 4 2 4 2 3" xfId="15060" xr:uid="{00000000-0005-0000-0000-0000973B0000}"/>
    <cellStyle name="Normal 3 3 2 4 2 4 2 4" xfId="15061" xr:uid="{00000000-0005-0000-0000-0000983B0000}"/>
    <cellStyle name="Normal 3 3 2 4 2 4 3" xfId="15062" xr:uid="{00000000-0005-0000-0000-0000993B0000}"/>
    <cellStyle name="Normal 3 3 2 4 2 4 4" xfId="15063" xr:uid="{00000000-0005-0000-0000-00009A3B0000}"/>
    <cellStyle name="Normal 3 3 2 4 2 4 5" xfId="15064" xr:uid="{00000000-0005-0000-0000-00009B3B0000}"/>
    <cellStyle name="Normal 3 3 2 4 2 5" xfId="15065" xr:uid="{00000000-0005-0000-0000-00009C3B0000}"/>
    <cellStyle name="Normal 3 3 2 4 2 5 2" xfId="15066" xr:uid="{00000000-0005-0000-0000-00009D3B0000}"/>
    <cellStyle name="Normal 3 3 2 4 2 5 3" xfId="15067" xr:uid="{00000000-0005-0000-0000-00009E3B0000}"/>
    <cellStyle name="Normal 3 3 2 4 2 5 4" xfId="15068" xr:uid="{00000000-0005-0000-0000-00009F3B0000}"/>
    <cellStyle name="Normal 3 3 2 4 2 6" xfId="15069" xr:uid="{00000000-0005-0000-0000-0000A03B0000}"/>
    <cellStyle name="Normal 3 3 2 4 2 7" xfId="15070" xr:uid="{00000000-0005-0000-0000-0000A13B0000}"/>
    <cellStyle name="Normal 3 3 2 4 2 8" xfId="15071" xr:uid="{00000000-0005-0000-0000-0000A23B0000}"/>
    <cellStyle name="Normal 3 3 2 4 3" xfId="15072" xr:uid="{00000000-0005-0000-0000-0000A33B0000}"/>
    <cellStyle name="Normal 3 3 2 4 3 2" xfId="15073" xr:uid="{00000000-0005-0000-0000-0000A43B0000}"/>
    <cellStyle name="Normal 3 3 2 4 3 2 2" xfId="15074" xr:uid="{00000000-0005-0000-0000-0000A53B0000}"/>
    <cellStyle name="Normal 3 3 2 4 3 2 2 2" xfId="15075" xr:uid="{00000000-0005-0000-0000-0000A63B0000}"/>
    <cellStyle name="Normal 3 3 2 4 3 2 2 3" xfId="15076" xr:uid="{00000000-0005-0000-0000-0000A73B0000}"/>
    <cellStyle name="Normal 3 3 2 4 3 2 2 4" xfId="15077" xr:uid="{00000000-0005-0000-0000-0000A83B0000}"/>
    <cellStyle name="Normal 3 3 2 4 3 2 3" xfId="15078" xr:uid="{00000000-0005-0000-0000-0000A93B0000}"/>
    <cellStyle name="Normal 3 3 2 4 3 2 4" xfId="15079" xr:uid="{00000000-0005-0000-0000-0000AA3B0000}"/>
    <cellStyle name="Normal 3 3 2 4 3 2 5" xfId="15080" xr:uid="{00000000-0005-0000-0000-0000AB3B0000}"/>
    <cellStyle name="Normal 3 3 2 4 3 3" xfId="15081" xr:uid="{00000000-0005-0000-0000-0000AC3B0000}"/>
    <cellStyle name="Normal 3 3 2 4 3 3 2" xfId="15082" xr:uid="{00000000-0005-0000-0000-0000AD3B0000}"/>
    <cellStyle name="Normal 3 3 2 4 3 3 3" xfId="15083" xr:uid="{00000000-0005-0000-0000-0000AE3B0000}"/>
    <cellStyle name="Normal 3 3 2 4 3 3 4" xfId="15084" xr:uid="{00000000-0005-0000-0000-0000AF3B0000}"/>
    <cellStyle name="Normal 3 3 2 4 3 4" xfId="15085" xr:uid="{00000000-0005-0000-0000-0000B03B0000}"/>
    <cellStyle name="Normal 3 3 2 4 3 5" xfId="15086" xr:uid="{00000000-0005-0000-0000-0000B13B0000}"/>
    <cellStyle name="Normal 3 3 2 4 3 6" xfId="15087" xr:uid="{00000000-0005-0000-0000-0000B23B0000}"/>
    <cellStyle name="Normal 3 3 2 4 4" xfId="15088" xr:uid="{00000000-0005-0000-0000-0000B33B0000}"/>
    <cellStyle name="Normal 3 3 2 4 4 2" xfId="15089" xr:uid="{00000000-0005-0000-0000-0000B43B0000}"/>
    <cellStyle name="Normal 3 3 2 4 4 2 2" xfId="15090" xr:uid="{00000000-0005-0000-0000-0000B53B0000}"/>
    <cellStyle name="Normal 3 3 2 4 4 2 2 2" xfId="15091" xr:uid="{00000000-0005-0000-0000-0000B63B0000}"/>
    <cellStyle name="Normal 3 3 2 4 4 2 2 3" xfId="15092" xr:uid="{00000000-0005-0000-0000-0000B73B0000}"/>
    <cellStyle name="Normal 3 3 2 4 4 2 2 4" xfId="15093" xr:uid="{00000000-0005-0000-0000-0000B83B0000}"/>
    <cellStyle name="Normal 3 3 2 4 4 2 3" xfId="15094" xr:uid="{00000000-0005-0000-0000-0000B93B0000}"/>
    <cellStyle name="Normal 3 3 2 4 4 2 4" xfId="15095" xr:uid="{00000000-0005-0000-0000-0000BA3B0000}"/>
    <cellStyle name="Normal 3 3 2 4 4 2 5" xfId="15096" xr:uid="{00000000-0005-0000-0000-0000BB3B0000}"/>
    <cellStyle name="Normal 3 3 2 4 4 3" xfId="15097" xr:uid="{00000000-0005-0000-0000-0000BC3B0000}"/>
    <cellStyle name="Normal 3 3 2 4 4 3 2" xfId="15098" xr:uid="{00000000-0005-0000-0000-0000BD3B0000}"/>
    <cellStyle name="Normal 3 3 2 4 4 3 3" xfId="15099" xr:uid="{00000000-0005-0000-0000-0000BE3B0000}"/>
    <cellStyle name="Normal 3 3 2 4 4 3 4" xfId="15100" xr:uid="{00000000-0005-0000-0000-0000BF3B0000}"/>
    <cellStyle name="Normal 3 3 2 4 4 4" xfId="15101" xr:uid="{00000000-0005-0000-0000-0000C03B0000}"/>
    <cellStyle name="Normal 3 3 2 4 4 5" xfId="15102" xr:uid="{00000000-0005-0000-0000-0000C13B0000}"/>
    <cellStyle name="Normal 3 3 2 4 4 6" xfId="15103" xr:uid="{00000000-0005-0000-0000-0000C23B0000}"/>
    <cellStyle name="Normal 3 3 2 4 5" xfId="15104" xr:uid="{00000000-0005-0000-0000-0000C33B0000}"/>
    <cellStyle name="Normal 3 3 2 4 5 2" xfId="15105" xr:uid="{00000000-0005-0000-0000-0000C43B0000}"/>
    <cellStyle name="Normal 3 3 2 4 5 2 2" xfId="15106" xr:uid="{00000000-0005-0000-0000-0000C53B0000}"/>
    <cellStyle name="Normal 3 3 2 4 5 2 3" xfId="15107" xr:uid="{00000000-0005-0000-0000-0000C63B0000}"/>
    <cellStyle name="Normal 3 3 2 4 5 2 4" xfId="15108" xr:uid="{00000000-0005-0000-0000-0000C73B0000}"/>
    <cellStyle name="Normal 3 3 2 4 5 3" xfId="15109" xr:uid="{00000000-0005-0000-0000-0000C83B0000}"/>
    <cellStyle name="Normal 3 3 2 4 5 4" xfId="15110" xr:uid="{00000000-0005-0000-0000-0000C93B0000}"/>
    <cellStyle name="Normal 3 3 2 4 5 5" xfId="15111" xr:uid="{00000000-0005-0000-0000-0000CA3B0000}"/>
    <cellStyle name="Normal 3 3 2 4 6" xfId="15112" xr:uid="{00000000-0005-0000-0000-0000CB3B0000}"/>
    <cellStyle name="Normal 3 3 2 4 6 2" xfId="15113" xr:uid="{00000000-0005-0000-0000-0000CC3B0000}"/>
    <cellStyle name="Normal 3 3 2 4 6 3" xfId="15114" xr:uid="{00000000-0005-0000-0000-0000CD3B0000}"/>
    <cellStyle name="Normal 3 3 2 4 6 4" xfId="15115" xr:uid="{00000000-0005-0000-0000-0000CE3B0000}"/>
    <cellStyle name="Normal 3 3 2 4 7" xfId="15116" xr:uid="{00000000-0005-0000-0000-0000CF3B0000}"/>
    <cellStyle name="Normal 3 3 2 4 8" xfId="15117" xr:uid="{00000000-0005-0000-0000-0000D03B0000}"/>
    <cellStyle name="Normal 3 3 2 4 9" xfId="15118" xr:uid="{00000000-0005-0000-0000-0000D13B0000}"/>
    <cellStyle name="Normal 3 3 2 5" xfId="15119" xr:uid="{00000000-0005-0000-0000-0000D23B0000}"/>
    <cellStyle name="Normal 3 3 2 5 2" xfId="15120" xr:uid="{00000000-0005-0000-0000-0000D33B0000}"/>
    <cellStyle name="Normal 3 3 2 5 2 2" xfId="15121" xr:uid="{00000000-0005-0000-0000-0000D43B0000}"/>
    <cellStyle name="Normal 3 3 2 5 2 2 2" xfId="15122" xr:uid="{00000000-0005-0000-0000-0000D53B0000}"/>
    <cellStyle name="Normal 3 3 2 5 2 2 2 2" xfId="15123" xr:uid="{00000000-0005-0000-0000-0000D63B0000}"/>
    <cellStyle name="Normal 3 3 2 5 2 2 2 3" xfId="15124" xr:uid="{00000000-0005-0000-0000-0000D73B0000}"/>
    <cellStyle name="Normal 3 3 2 5 2 2 2 4" xfId="15125" xr:uid="{00000000-0005-0000-0000-0000D83B0000}"/>
    <cellStyle name="Normal 3 3 2 5 2 2 3" xfId="15126" xr:uid="{00000000-0005-0000-0000-0000D93B0000}"/>
    <cellStyle name="Normal 3 3 2 5 2 2 4" xfId="15127" xr:uid="{00000000-0005-0000-0000-0000DA3B0000}"/>
    <cellStyle name="Normal 3 3 2 5 2 2 5" xfId="15128" xr:uid="{00000000-0005-0000-0000-0000DB3B0000}"/>
    <cellStyle name="Normal 3 3 2 5 2 3" xfId="15129" xr:uid="{00000000-0005-0000-0000-0000DC3B0000}"/>
    <cellStyle name="Normal 3 3 2 5 2 3 2" xfId="15130" xr:uid="{00000000-0005-0000-0000-0000DD3B0000}"/>
    <cellStyle name="Normal 3 3 2 5 2 3 3" xfId="15131" xr:uid="{00000000-0005-0000-0000-0000DE3B0000}"/>
    <cellStyle name="Normal 3 3 2 5 2 3 4" xfId="15132" xr:uid="{00000000-0005-0000-0000-0000DF3B0000}"/>
    <cellStyle name="Normal 3 3 2 5 2 4" xfId="15133" xr:uid="{00000000-0005-0000-0000-0000E03B0000}"/>
    <cellStyle name="Normal 3 3 2 5 2 5" xfId="15134" xr:uid="{00000000-0005-0000-0000-0000E13B0000}"/>
    <cellStyle name="Normal 3 3 2 5 2 6" xfId="15135" xr:uid="{00000000-0005-0000-0000-0000E23B0000}"/>
    <cellStyle name="Normal 3 3 2 5 3" xfId="15136" xr:uid="{00000000-0005-0000-0000-0000E33B0000}"/>
    <cellStyle name="Normal 3 3 2 5 3 2" xfId="15137" xr:uid="{00000000-0005-0000-0000-0000E43B0000}"/>
    <cellStyle name="Normal 3 3 2 5 3 2 2" xfId="15138" xr:uid="{00000000-0005-0000-0000-0000E53B0000}"/>
    <cellStyle name="Normal 3 3 2 5 3 2 2 2" xfId="15139" xr:uid="{00000000-0005-0000-0000-0000E63B0000}"/>
    <cellStyle name="Normal 3 3 2 5 3 2 2 3" xfId="15140" xr:uid="{00000000-0005-0000-0000-0000E73B0000}"/>
    <cellStyle name="Normal 3 3 2 5 3 2 2 4" xfId="15141" xr:uid="{00000000-0005-0000-0000-0000E83B0000}"/>
    <cellStyle name="Normal 3 3 2 5 3 2 3" xfId="15142" xr:uid="{00000000-0005-0000-0000-0000E93B0000}"/>
    <cellStyle name="Normal 3 3 2 5 3 2 4" xfId="15143" xr:uid="{00000000-0005-0000-0000-0000EA3B0000}"/>
    <cellStyle name="Normal 3 3 2 5 3 2 5" xfId="15144" xr:uid="{00000000-0005-0000-0000-0000EB3B0000}"/>
    <cellStyle name="Normal 3 3 2 5 3 3" xfId="15145" xr:uid="{00000000-0005-0000-0000-0000EC3B0000}"/>
    <cellStyle name="Normal 3 3 2 5 3 3 2" xfId="15146" xr:uid="{00000000-0005-0000-0000-0000ED3B0000}"/>
    <cellStyle name="Normal 3 3 2 5 3 3 3" xfId="15147" xr:uid="{00000000-0005-0000-0000-0000EE3B0000}"/>
    <cellStyle name="Normal 3 3 2 5 3 3 4" xfId="15148" xr:uid="{00000000-0005-0000-0000-0000EF3B0000}"/>
    <cellStyle name="Normal 3 3 2 5 3 4" xfId="15149" xr:uid="{00000000-0005-0000-0000-0000F03B0000}"/>
    <cellStyle name="Normal 3 3 2 5 3 5" xfId="15150" xr:uid="{00000000-0005-0000-0000-0000F13B0000}"/>
    <cellStyle name="Normal 3 3 2 5 3 6" xfId="15151" xr:uid="{00000000-0005-0000-0000-0000F23B0000}"/>
    <cellStyle name="Normal 3 3 2 5 4" xfId="15152" xr:uid="{00000000-0005-0000-0000-0000F33B0000}"/>
    <cellStyle name="Normal 3 3 2 5 4 2" xfId="15153" xr:uid="{00000000-0005-0000-0000-0000F43B0000}"/>
    <cellStyle name="Normal 3 3 2 5 4 2 2" xfId="15154" xr:uid="{00000000-0005-0000-0000-0000F53B0000}"/>
    <cellStyle name="Normal 3 3 2 5 4 2 3" xfId="15155" xr:uid="{00000000-0005-0000-0000-0000F63B0000}"/>
    <cellStyle name="Normal 3 3 2 5 4 2 4" xfId="15156" xr:uid="{00000000-0005-0000-0000-0000F73B0000}"/>
    <cellStyle name="Normal 3 3 2 5 4 3" xfId="15157" xr:uid="{00000000-0005-0000-0000-0000F83B0000}"/>
    <cellStyle name="Normal 3 3 2 5 4 4" xfId="15158" xr:uid="{00000000-0005-0000-0000-0000F93B0000}"/>
    <cellStyle name="Normal 3 3 2 5 4 5" xfId="15159" xr:uid="{00000000-0005-0000-0000-0000FA3B0000}"/>
    <cellStyle name="Normal 3 3 2 5 5" xfId="15160" xr:uid="{00000000-0005-0000-0000-0000FB3B0000}"/>
    <cellStyle name="Normal 3 3 2 5 5 2" xfId="15161" xr:uid="{00000000-0005-0000-0000-0000FC3B0000}"/>
    <cellStyle name="Normal 3 3 2 5 5 3" xfId="15162" xr:uid="{00000000-0005-0000-0000-0000FD3B0000}"/>
    <cellStyle name="Normal 3 3 2 5 5 4" xfId="15163" xr:uid="{00000000-0005-0000-0000-0000FE3B0000}"/>
    <cellStyle name="Normal 3 3 2 5 6" xfId="15164" xr:uid="{00000000-0005-0000-0000-0000FF3B0000}"/>
    <cellStyle name="Normal 3 3 2 5 7" xfId="15165" xr:uid="{00000000-0005-0000-0000-0000003C0000}"/>
    <cellStyle name="Normal 3 3 2 5 8" xfId="15166" xr:uid="{00000000-0005-0000-0000-0000013C0000}"/>
    <cellStyle name="Normal 3 3 2 6" xfId="15167" xr:uid="{00000000-0005-0000-0000-0000023C0000}"/>
    <cellStyle name="Normal 3 3 2 6 2" xfId="15168" xr:uid="{00000000-0005-0000-0000-0000033C0000}"/>
    <cellStyle name="Normal 3 3 2 6 2 2" xfId="15169" xr:uid="{00000000-0005-0000-0000-0000043C0000}"/>
    <cellStyle name="Normal 3 3 2 6 2 2 2" xfId="15170" xr:uid="{00000000-0005-0000-0000-0000053C0000}"/>
    <cellStyle name="Normal 3 3 2 6 2 2 2 2" xfId="15171" xr:uid="{00000000-0005-0000-0000-0000063C0000}"/>
    <cellStyle name="Normal 3 3 2 6 2 2 2 3" xfId="15172" xr:uid="{00000000-0005-0000-0000-0000073C0000}"/>
    <cellStyle name="Normal 3 3 2 6 2 2 2 4" xfId="15173" xr:uid="{00000000-0005-0000-0000-0000083C0000}"/>
    <cellStyle name="Normal 3 3 2 6 2 2 3" xfId="15174" xr:uid="{00000000-0005-0000-0000-0000093C0000}"/>
    <cellStyle name="Normal 3 3 2 6 2 2 4" xfId="15175" xr:uid="{00000000-0005-0000-0000-00000A3C0000}"/>
    <cellStyle name="Normal 3 3 2 6 2 2 5" xfId="15176" xr:uid="{00000000-0005-0000-0000-00000B3C0000}"/>
    <cellStyle name="Normal 3 3 2 6 2 3" xfId="15177" xr:uid="{00000000-0005-0000-0000-00000C3C0000}"/>
    <cellStyle name="Normal 3 3 2 6 2 3 2" xfId="15178" xr:uid="{00000000-0005-0000-0000-00000D3C0000}"/>
    <cellStyle name="Normal 3 3 2 6 2 3 3" xfId="15179" xr:uid="{00000000-0005-0000-0000-00000E3C0000}"/>
    <cellStyle name="Normal 3 3 2 6 2 3 4" xfId="15180" xr:uid="{00000000-0005-0000-0000-00000F3C0000}"/>
    <cellStyle name="Normal 3 3 2 6 2 4" xfId="15181" xr:uid="{00000000-0005-0000-0000-0000103C0000}"/>
    <cellStyle name="Normal 3 3 2 6 2 5" xfId="15182" xr:uid="{00000000-0005-0000-0000-0000113C0000}"/>
    <cellStyle name="Normal 3 3 2 6 2 6" xfId="15183" xr:uid="{00000000-0005-0000-0000-0000123C0000}"/>
    <cellStyle name="Normal 3 3 2 6 3" xfId="15184" xr:uid="{00000000-0005-0000-0000-0000133C0000}"/>
    <cellStyle name="Normal 3 3 2 6 3 2" xfId="15185" xr:uid="{00000000-0005-0000-0000-0000143C0000}"/>
    <cellStyle name="Normal 3 3 2 6 3 2 2" xfId="15186" xr:uid="{00000000-0005-0000-0000-0000153C0000}"/>
    <cellStyle name="Normal 3 3 2 6 3 2 2 2" xfId="15187" xr:uid="{00000000-0005-0000-0000-0000163C0000}"/>
    <cellStyle name="Normal 3 3 2 6 3 2 2 3" xfId="15188" xr:uid="{00000000-0005-0000-0000-0000173C0000}"/>
    <cellStyle name="Normal 3 3 2 6 3 2 2 4" xfId="15189" xr:uid="{00000000-0005-0000-0000-0000183C0000}"/>
    <cellStyle name="Normal 3 3 2 6 3 2 3" xfId="15190" xr:uid="{00000000-0005-0000-0000-0000193C0000}"/>
    <cellStyle name="Normal 3 3 2 6 3 2 4" xfId="15191" xr:uid="{00000000-0005-0000-0000-00001A3C0000}"/>
    <cellStyle name="Normal 3 3 2 6 3 2 5" xfId="15192" xr:uid="{00000000-0005-0000-0000-00001B3C0000}"/>
    <cellStyle name="Normal 3 3 2 6 3 3" xfId="15193" xr:uid="{00000000-0005-0000-0000-00001C3C0000}"/>
    <cellStyle name="Normal 3 3 2 6 3 3 2" xfId="15194" xr:uid="{00000000-0005-0000-0000-00001D3C0000}"/>
    <cellStyle name="Normal 3 3 2 6 3 3 3" xfId="15195" xr:uid="{00000000-0005-0000-0000-00001E3C0000}"/>
    <cellStyle name="Normal 3 3 2 6 3 3 4" xfId="15196" xr:uid="{00000000-0005-0000-0000-00001F3C0000}"/>
    <cellStyle name="Normal 3 3 2 6 3 4" xfId="15197" xr:uid="{00000000-0005-0000-0000-0000203C0000}"/>
    <cellStyle name="Normal 3 3 2 6 3 5" xfId="15198" xr:uid="{00000000-0005-0000-0000-0000213C0000}"/>
    <cellStyle name="Normal 3 3 2 6 3 6" xfId="15199" xr:uid="{00000000-0005-0000-0000-0000223C0000}"/>
    <cellStyle name="Normal 3 3 2 6 4" xfId="15200" xr:uid="{00000000-0005-0000-0000-0000233C0000}"/>
    <cellStyle name="Normal 3 3 2 6 4 2" xfId="15201" xr:uid="{00000000-0005-0000-0000-0000243C0000}"/>
    <cellStyle name="Normal 3 3 2 6 4 2 2" xfId="15202" xr:uid="{00000000-0005-0000-0000-0000253C0000}"/>
    <cellStyle name="Normal 3 3 2 6 4 2 3" xfId="15203" xr:uid="{00000000-0005-0000-0000-0000263C0000}"/>
    <cellStyle name="Normal 3 3 2 6 4 2 4" xfId="15204" xr:uid="{00000000-0005-0000-0000-0000273C0000}"/>
    <cellStyle name="Normal 3 3 2 6 4 3" xfId="15205" xr:uid="{00000000-0005-0000-0000-0000283C0000}"/>
    <cellStyle name="Normal 3 3 2 6 4 4" xfId="15206" xr:uid="{00000000-0005-0000-0000-0000293C0000}"/>
    <cellStyle name="Normal 3 3 2 6 4 5" xfId="15207" xr:uid="{00000000-0005-0000-0000-00002A3C0000}"/>
    <cellStyle name="Normal 3 3 2 6 5" xfId="15208" xr:uid="{00000000-0005-0000-0000-00002B3C0000}"/>
    <cellStyle name="Normal 3 3 2 6 5 2" xfId="15209" xr:uid="{00000000-0005-0000-0000-00002C3C0000}"/>
    <cellStyle name="Normal 3 3 2 6 5 3" xfId="15210" xr:uid="{00000000-0005-0000-0000-00002D3C0000}"/>
    <cellStyle name="Normal 3 3 2 6 5 4" xfId="15211" xr:uid="{00000000-0005-0000-0000-00002E3C0000}"/>
    <cellStyle name="Normal 3 3 2 6 6" xfId="15212" xr:uid="{00000000-0005-0000-0000-00002F3C0000}"/>
    <cellStyle name="Normal 3 3 2 6 7" xfId="15213" xr:uid="{00000000-0005-0000-0000-0000303C0000}"/>
    <cellStyle name="Normal 3 3 2 6 8" xfId="15214" xr:uid="{00000000-0005-0000-0000-0000313C0000}"/>
    <cellStyle name="Normal 3 3 2 7" xfId="15215" xr:uid="{00000000-0005-0000-0000-0000323C0000}"/>
    <cellStyle name="Normal 3 3 2 7 2" xfId="15216" xr:uid="{00000000-0005-0000-0000-0000333C0000}"/>
    <cellStyle name="Normal 3 3 2 7 2 2" xfId="15217" xr:uid="{00000000-0005-0000-0000-0000343C0000}"/>
    <cellStyle name="Normal 3 3 2 7 2 2 2" xfId="15218" xr:uid="{00000000-0005-0000-0000-0000353C0000}"/>
    <cellStyle name="Normal 3 3 2 7 2 2 3" xfId="15219" xr:uid="{00000000-0005-0000-0000-0000363C0000}"/>
    <cellStyle name="Normal 3 3 2 7 2 2 4" xfId="15220" xr:uid="{00000000-0005-0000-0000-0000373C0000}"/>
    <cellStyle name="Normal 3 3 2 7 2 3" xfId="15221" xr:uid="{00000000-0005-0000-0000-0000383C0000}"/>
    <cellStyle name="Normal 3 3 2 7 2 4" xfId="15222" xr:uid="{00000000-0005-0000-0000-0000393C0000}"/>
    <cellStyle name="Normal 3 3 2 7 2 5" xfId="15223" xr:uid="{00000000-0005-0000-0000-00003A3C0000}"/>
    <cellStyle name="Normal 3 3 2 7 3" xfId="15224" xr:uid="{00000000-0005-0000-0000-00003B3C0000}"/>
    <cellStyle name="Normal 3 3 2 7 3 2" xfId="15225" xr:uid="{00000000-0005-0000-0000-00003C3C0000}"/>
    <cellStyle name="Normal 3 3 2 7 3 3" xfId="15226" xr:uid="{00000000-0005-0000-0000-00003D3C0000}"/>
    <cellStyle name="Normal 3 3 2 7 3 4" xfId="15227" xr:uid="{00000000-0005-0000-0000-00003E3C0000}"/>
    <cellStyle name="Normal 3 3 2 7 4" xfId="15228" xr:uid="{00000000-0005-0000-0000-00003F3C0000}"/>
    <cellStyle name="Normal 3 3 2 7 5" xfId="15229" xr:uid="{00000000-0005-0000-0000-0000403C0000}"/>
    <cellStyle name="Normal 3 3 2 7 6" xfId="15230" xr:uid="{00000000-0005-0000-0000-0000413C0000}"/>
    <cellStyle name="Normal 3 3 2 8" xfId="15231" xr:uid="{00000000-0005-0000-0000-0000423C0000}"/>
    <cellStyle name="Normal 3 3 2 8 2" xfId="15232" xr:uid="{00000000-0005-0000-0000-0000433C0000}"/>
    <cellStyle name="Normal 3 3 2 8 2 2" xfId="15233" xr:uid="{00000000-0005-0000-0000-0000443C0000}"/>
    <cellStyle name="Normal 3 3 2 8 2 2 2" xfId="15234" xr:uid="{00000000-0005-0000-0000-0000453C0000}"/>
    <cellStyle name="Normal 3 3 2 8 2 2 3" xfId="15235" xr:uid="{00000000-0005-0000-0000-0000463C0000}"/>
    <cellStyle name="Normal 3 3 2 8 2 2 4" xfId="15236" xr:uid="{00000000-0005-0000-0000-0000473C0000}"/>
    <cellStyle name="Normal 3 3 2 8 2 3" xfId="15237" xr:uid="{00000000-0005-0000-0000-0000483C0000}"/>
    <cellStyle name="Normal 3 3 2 8 2 4" xfId="15238" xr:uid="{00000000-0005-0000-0000-0000493C0000}"/>
    <cellStyle name="Normal 3 3 2 8 2 5" xfId="15239" xr:uid="{00000000-0005-0000-0000-00004A3C0000}"/>
    <cellStyle name="Normal 3 3 2 8 3" xfId="15240" xr:uid="{00000000-0005-0000-0000-00004B3C0000}"/>
    <cellStyle name="Normal 3 3 2 8 3 2" xfId="15241" xr:uid="{00000000-0005-0000-0000-00004C3C0000}"/>
    <cellStyle name="Normal 3 3 2 8 3 3" xfId="15242" xr:uid="{00000000-0005-0000-0000-00004D3C0000}"/>
    <cellStyle name="Normal 3 3 2 8 3 4" xfId="15243" xr:uid="{00000000-0005-0000-0000-00004E3C0000}"/>
    <cellStyle name="Normal 3 3 2 8 4" xfId="15244" xr:uid="{00000000-0005-0000-0000-00004F3C0000}"/>
    <cellStyle name="Normal 3 3 2 8 5" xfId="15245" xr:uid="{00000000-0005-0000-0000-0000503C0000}"/>
    <cellStyle name="Normal 3 3 2 8 6" xfId="15246" xr:uid="{00000000-0005-0000-0000-0000513C0000}"/>
    <cellStyle name="Normal 3 3 2 9" xfId="15247" xr:uid="{00000000-0005-0000-0000-0000523C0000}"/>
    <cellStyle name="Normal 3 3 3" xfId="15248" xr:uid="{00000000-0005-0000-0000-0000533C0000}"/>
    <cellStyle name="Normal 3 3 3 10" xfId="15249" xr:uid="{00000000-0005-0000-0000-0000543C0000}"/>
    <cellStyle name="Normal 3 3 3 11" xfId="33453" xr:uid="{6F00CDC9-A598-4696-85D1-8A204A4834D8}"/>
    <cellStyle name="Normal 3 3 3 2" xfId="15250" xr:uid="{00000000-0005-0000-0000-0000553C0000}"/>
    <cellStyle name="Normal 3 3 3 2 2" xfId="15251" xr:uid="{00000000-0005-0000-0000-0000563C0000}"/>
    <cellStyle name="Normal 3 3 3 2 2 2" xfId="15252" xr:uid="{00000000-0005-0000-0000-0000573C0000}"/>
    <cellStyle name="Normal 3 3 3 2 2 2 2" xfId="15253" xr:uid="{00000000-0005-0000-0000-0000583C0000}"/>
    <cellStyle name="Normal 3 3 3 2 2 2 2 2" xfId="15254" xr:uid="{00000000-0005-0000-0000-0000593C0000}"/>
    <cellStyle name="Normal 3 3 3 2 2 2 2 3" xfId="15255" xr:uid="{00000000-0005-0000-0000-00005A3C0000}"/>
    <cellStyle name="Normal 3 3 3 2 2 2 2 4" xfId="15256" xr:uid="{00000000-0005-0000-0000-00005B3C0000}"/>
    <cellStyle name="Normal 3 3 3 2 2 2 3" xfId="15257" xr:uid="{00000000-0005-0000-0000-00005C3C0000}"/>
    <cellStyle name="Normal 3 3 3 2 2 2 4" xfId="15258" xr:uid="{00000000-0005-0000-0000-00005D3C0000}"/>
    <cellStyle name="Normal 3 3 3 2 2 2 5" xfId="15259" xr:uid="{00000000-0005-0000-0000-00005E3C0000}"/>
    <cellStyle name="Normal 3 3 3 2 2 3" xfId="15260" xr:uid="{00000000-0005-0000-0000-00005F3C0000}"/>
    <cellStyle name="Normal 3 3 3 2 2 3 2" xfId="15261" xr:uid="{00000000-0005-0000-0000-0000603C0000}"/>
    <cellStyle name="Normal 3 3 3 2 2 3 3" xfId="15262" xr:uid="{00000000-0005-0000-0000-0000613C0000}"/>
    <cellStyle name="Normal 3 3 3 2 2 3 4" xfId="15263" xr:uid="{00000000-0005-0000-0000-0000623C0000}"/>
    <cellStyle name="Normal 3 3 3 2 2 4" xfId="15264" xr:uid="{00000000-0005-0000-0000-0000633C0000}"/>
    <cellStyle name="Normal 3 3 3 2 2 5" xfId="15265" xr:uid="{00000000-0005-0000-0000-0000643C0000}"/>
    <cellStyle name="Normal 3 3 3 2 2 6" xfId="15266" xr:uid="{00000000-0005-0000-0000-0000653C0000}"/>
    <cellStyle name="Normal 3 3 3 2 3" xfId="15267" xr:uid="{00000000-0005-0000-0000-0000663C0000}"/>
    <cellStyle name="Normal 3 3 3 2 3 2" xfId="15268" xr:uid="{00000000-0005-0000-0000-0000673C0000}"/>
    <cellStyle name="Normal 3 3 3 2 3 2 2" xfId="15269" xr:uid="{00000000-0005-0000-0000-0000683C0000}"/>
    <cellStyle name="Normal 3 3 3 2 3 2 2 2" xfId="15270" xr:uid="{00000000-0005-0000-0000-0000693C0000}"/>
    <cellStyle name="Normal 3 3 3 2 3 2 2 3" xfId="15271" xr:uid="{00000000-0005-0000-0000-00006A3C0000}"/>
    <cellStyle name="Normal 3 3 3 2 3 2 2 4" xfId="15272" xr:uid="{00000000-0005-0000-0000-00006B3C0000}"/>
    <cellStyle name="Normal 3 3 3 2 3 2 3" xfId="15273" xr:uid="{00000000-0005-0000-0000-00006C3C0000}"/>
    <cellStyle name="Normal 3 3 3 2 3 2 4" xfId="15274" xr:uid="{00000000-0005-0000-0000-00006D3C0000}"/>
    <cellStyle name="Normal 3 3 3 2 3 2 5" xfId="15275" xr:uid="{00000000-0005-0000-0000-00006E3C0000}"/>
    <cellStyle name="Normal 3 3 3 2 3 3" xfId="15276" xr:uid="{00000000-0005-0000-0000-00006F3C0000}"/>
    <cellStyle name="Normal 3 3 3 2 3 3 2" xfId="15277" xr:uid="{00000000-0005-0000-0000-0000703C0000}"/>
    <cellStyle name="Normal 3 3 3 2 3 3 3" xfId="15278" xr:uid="{00000000-0005-0000-0000-0000713C0000}"/>
    <cellStyle name="Normal 3 3 3 2 3 3 4" xfId="15279" xr:uid="{00000000-0005-0000-0000-0000723C0000}"/>
    <cellStyle name="Normal 3 3 3 2 3 4" xfId="15280" xr:uid="{00000000-0005-0000-0000-0000733C0000}"/>
    <cellStyle name="Normal 3 3 3 2 3 5" xfId="15281" xr:uid="{00000000-0005-0000-0000-0000743C0000}"/>
    <cellStyle name="Normal 3 3 3 2 3 6" xfId="15282" xr:uid="{00000000-0005-0000-0000-0000753C0000}"/>
    <cellStyle name="Normal 3 3 3 2 4" xfId="15283" xr:uid="{00000000-0005-0000-0000-0000763C0000}"/>
    <cellStyle name="Normal 3 3 3 2 4 2" xfId="15284" xr:uid="{00000000-0005-0000-0000-0000773C0000}"/>
    <cellStyle name="Normal 3 3 3 2 4 2 2" xfId="15285" xr:uid="{00000000-0005-0000-0000-0000783C0000}"/>
    <cellStyle name="Normal 3 3 3 2 4 2 3" xfId="15286" xr:uid="{00000000-0005-0000-0000-0000793C0000}"/>
    <cellStyle name="Normal 3 3 3 2 4 2 4" xfId="15287" xr:uid="{00000000-0005-0000-0000-00007A3C0000}"/>
    <cellStyle name="Normal 3 3 3 2 4 3" xfId="15288" xr:uid="{00000000-0005-0000-0000-00007B3C0000}"/>
    <cellStyle name="Normal 3 3 3 2 4 4" xfId="15289" xr:uid="{00000000-0005-0000-0000-00007C3C0000}"/>
    <cellStyle name="Normal 3 3 3 2 4 5" xfId="15290" xr:uid="{00000000-0005-0000-0000-00007D3C0000}"/>
    <cellStyle name="Normal 3 3 3 2 5" xfId="15291" xr:uid="{00000000-0005-0000-0000-00007E3C0000}"/>
    <cellStyle name="Normal 3 3 3 2 5 2" xfId="15292" xr:uid="{00000000-0005-0000-0000-00007F3C0000}"/>
    <cellStyle name="Normal 3 3 3 2 5 3" xfId="15293" xr:uid="{00000000-0005-0000-0000-0000803C0000}"/>
    <cellStyle name="Normal 3 3 3 2 5 4" xfId="15294" xr:uid="{00000000-0005-0000-0000-0000813C0000}"/>
    <cellStyle name="Normal 3 3 3 2 6" xfId="15295" xr:uid="{00000000-0005-0000-0000-0000823C0000}"/>
    <cellStyle name="Normal 3 3 3 2 7" xfId="15296" xr:uid="{00000000-0005-0000-0000-0000833C0000}"/>
    <cellStyle name="Normal 3 3 3 2 8" xfId="15297" xr:uid="{00000000-0005-0000-0000-0000843C0000}"/>
    <cellStyle name="Normal 3 3 3 3" xfId="15298" xr:uid="{00000000-0005-0000-0000-0000853C0000}"/>
    <cellStyle name="Normal 3 3 3 3 2" xfId="15299" xr:uid="{00000000-0005-0000-0000-0000863C0000}"/>
    <cellStyle name="Normal 3 3 3 3 2 2" xfId="15300" xr:uid="{00000000-0005-0000-0000-0000873C0000}"/>
    <cellStyle name="Normal 3 3 3 3 2 2 2" xfId="15301" xr:uid="{00000000-0005-0000-0000-0000883C0000}"/>
    <cellStyle name="Normal 3 3 3 3 2 2 3" xfId="15302" xr:uid="{00000000-0005-0000-0000-0000893C0000}"/>
    <cellStyle name="Normal 3 3 3 3 2 2 4" xfId="15303" xr:uid="{00000000-0005-0000-0000-00008A3C0000}"/>
    <cellStyle name="Normal 3 3 3 3 2 3" xfId="15304" xr:uid="{00000000-0005-0000-0000-00008B3C0000}"/>
    <cellStyle name="Normal 3 3 3 3 2 4" xfId="15305" xr:uid="{00000000-0005-0000-0000-00008C3C0000}"/>
    <cellStyle name="Normal 3 3 3 3 2 5" xfId="15306" xr:uid="{00000000-0005-0000-0000-00008D3C0000}"/>
    <cellStyle name="Normal 3 3 3 3 3" xfId="15307" xr:uid="{00000000-0005-0000-0000-00008E3C0000}"/>
    <cellStyle name="Normal 3 3 3 3 3 2" xfId="15308" xr:uid="{00000000-0005-0000-0000-00008F3C0000}"/>
    <cellStyle name="Normal 3 3 3 3 3 3" xfId="15309" xr:uid="{00000000-0005-0000-0000-0000903C0000}"/>
    <cellStyle name="Normal 3 3 3 3 3 4" xfId="15310" xr:uid="{00000000-0005-0000-0000-0000913C0000}"/>
    <cellStyle name="Normal 3 3 3 3 4" xfId="15311" xr:uid="{00000000-0005-0000-0000-0000923C0000}"/>
    <cellStyle name="Normal 3 3 3 3 5" xfId="15312" xr:uid="{00000000-0005-0000-0000-0000933C0000}"/>
    <cellStyle name="Normal 3 3 3 3 6" xfId="15313" xr:uid="{00000000-0005-0000-0000-0000943C0000}"/>
    <cellStyle name="Normal 3 3 3 4" xfId="15314" xr:uid="{00000000-0005-0000-0000-0000953C0000}"/>
    <cellStyle name="Normal 3 3 3 4 2" xfId="15315" xr:uid="{00000000-0005-0000-0000-0000963C0000}"/>
    <cellStyle name="Normal 3 3 3 4 2 2" xfId="15316" xr:uid="{00000000-0005-0000-0000-0000973C0000}"/>
    <cellStyle name="Normal 3 3 3 4 2 2 2" xfId="15317" xr:uid="{00000000-0005-0000-0000-0000983C0000}"/>
    <cellStyle name="Normal 3 3 3 4 2 2 3" xfId="15318" xr:uid="{00000000-0005-0000-0000-0000993C0000}"/>
    <cellStyle name="Normal 3 3 3 4 2 2 4" xfId="15319" xr:uid="{00000000-0005-0000-0000-00009A3C0000}"/>
    <cellStyle name="Normal 3 3 3 4 2 3" xfId="15320" xr:uid="{00000000-0005-0000-0000-00009B3C0000}"/>
    <cellStyle name="Normal 3 3 3 4 2 4" xfId="15321" xr:uid="{00000000-0005-0000-0000-00009C3C0000}"/>
    <cellStyle name="Normal 3 3 3 4 2 5" xfId="15322" xr:uid="{00000000-0005-0000-0000-00009D3C0000}"/>
    <cellStyle name="Normal 3 3 3 4 3" xfId="15323" xr:uid="{00000000-0005-0000-0000-00009E3C0000}"/>
    <cellStyle name="Normal 3 3 3 4 3 2" xfId="15324" xr:uid="{00000000-0005-0000-0000-00009F3C0000}"/>
    <cellStyle name="Normal 3 3 3 4 3 3" xfId="15325" xr:uid="{00000000-0005-0000-0000-0000A03C0000}"/>
    <cellStyle name="Normal 3 3 3 4 3 4" xfId="15326" xr:uid="{00000000-0005-0000-0000-0000A13C0000}"/>
    <cellStyle name="Normal 3 3 3 4 4" xfId="15327" xr:uid="{00000000-0005-0000-0000-0000A23C0000}"/>
    <cellStyle name="Normal 3 3 3 4 5" xfId="15328" xr:uid="{00000000-0005-0000-0000-0000A33C0000}"/>
    <cellStyle name="Normal 3 3 3 4 6" xfId="15329" xr:uid="{00000000-0005-0000-0000-0000A43C0000}"/>
    <cellStyle name="Normal 3 3 3 5" xfId="15330" xr:uid="{00000000-0005-0000-0000-0000A53C0000}"/>
    <cellStyle name="Normal 3 3 3 6" xfId="15331" xr:uid="{00000000-0005-0000-0000-0000A63C0000}"/>
    <cellStyle name="Normal 3 3 3 6 2" xfId="15332" xr:uid="{00000000-0005-0000-0000-0000A73C0000}"/>
    <cellStyle name="Normal 3 3 3 6 2 2" xfId="15333" xr:uid="{00000000-0005-0000-0000-0000A83C0000}"/>
    <cellStyle name="Normal 3 3 3 6 2 3" xfId="15334" xr:uid="{00000000-0005-0000-0000-0000A93C0000}"/>
    <cellStyle name="Normal 3 3 3 6 2 4" xfId="15335" xr:uid="{00000000-0005-0000-0000-0000AA3C0000}"/>
    <cellStyle name="Normal 3 3 3 6 3" xfId="15336" xr:uid="{00000000-0005-0000-0000-0000AB3C0000}"/>
    <cellStyle name="Normal 3 3 3 6 4" xfId="15337" xr:uid="{00000000-0005-0000-0000-0000AC3C0000}"/>
    <cellStyle name="Normal 3 3 3 6 5" xfId="15338" xr:uid="{00000000-0005-0000-0000-0000AD3C0000}"/>
    <cellStyle name="Normal 3 3 3 7" xfId="15339" xr:uid="{00000000-0005-0000-0000-0000AE3C0000}"/>
    <cellStyle name="Normal 3 3 3 7 2" xfId="15340" xr:uid="{00000000-0005-0000-0000-0000AF3C0000}"/>
    <cellStyle name="Normal 3 3 3 7 3" xfId="15341" xr:uid="{00000000-0005-0000-0000-0000B03C0000}"/>
    <cellStyle name="Normal 3 3 3 7 4" xfId="15342" xr:uid="{00000000-0005-0000-0000-0000B13C0000}"/>
    <cellStyle name="Normal 3 3 3 8" xfId="15343" xr:uid="{00000000-0005-0000-0000-0000B23C0000}"/>
    <cellStyle name="Normal 3 3 3 9" xfId="15344" xr:uid="{00000000-0005-0000-0000-0000B33C0000}"/>
    <cellStyle name="Normal 3 3 4" xfId="15345" xr:uid="{00000000-0005-0000-0000-0000B43C0000}"/>
    <cellStyle name="Normal 3 3 4 10" xfId="15346" xr:uid="{00000000-0005-0000-0000-0000B53C0000}"/>
    <cellStyle name="Normal 3 3 4 11" xfId="33454" xr:uid="{847E8D2B-28ED-48E0-AE58-367553F05EDA}"/>
    <cellStyle name="Normal 3 3 4 2" xfId="15347" xr:uid="{00000000-0005-0000-0000-0000B63C0000}"/>
    <cellStyle name="Normal 3 3 4 2 2" xfId="15348" xr:uid="{00000000-0005-0000-0000-0000B73C0000}"/>
    <cellStyle name="Normal 3 3 4 2 2 2" xfId="15349" xr:uid="{00000000-0005-0000-0000-0000B83C0000}"/>
    <cellStyle name="Normal 3 3 4 2 2 2 2" xfId="15350" xr:uid="{00000000-0005-0000-0000-0000B93C0000}"/>
    <cellStyle name="Normal 3 3 4 2 2 2 2 2" xfId="15351" xr:uid="{00000000-0005-0000-0000-0000BA3C0000}"/>
    <cellStyle name="Normal 3 3 4 2 2 2 2 3" xfId="15352" xr:uid="{00000000-0005-0000-0000-0000BB3C0000}"/>
    <cellStyle name="Normal 3 3 4 2 2 2 2 4" xfId="15353" xr:uid="{00000000-0005-0000-0000-0000BC3C0000}"/>
    <cellStyle name="Normal 3 3 4 2 2 2 3" xfId="15354" xr:uid="{00000000-0005-0000-0000-0000BD3C0000}"/>
    <cellStyle name="Normal 3 3 4 2 2 2 4" xfId="15355" xr:uid="{00000000-0005-0000-0000-0000BE3C0000}"/>
    <cellStyle name="Normal 3 3 4 2 2 2 5" xfId="15356" xr:uid="{00000000-0005-0000-0000-0000BF3C0000}"/>
    <cellStyle name="Normal 3 3 4 2 2 3" xfId="15357" xr:uid="{00000000-0005-0000-0000-0000C03C0000}"/>
    <cellStyle name="Normal 3 3 4 2 2 3 2" xfId="15358" xr:uid="{00000000-0005-0000-0000-0000C13C0000}"/>
    <cellStyle name="Normal 3 3 4 2 2 3 3" xfId="15359" xr:uid="{00000000-0005-0000-0000-0000C23C0000}"/>
    <cellStyle name="Normal 3 3 4 2 2 3 4" xfId="15360" xr:uid="{00000000-0005-0000-0000-0000C33C0000}"/>
    <cellStyle name="Normal 3 3 4 2 2 4" xfId="15361" xr:uid="{00000000-0005-0000-0000-0000C43C0000}"/>
    <cellStyle name="Normal 3 3 4 2 2 5" xfId="15362" xr:uid="{00000000-0005-0000-0000-0000C53C0000}"/>
    <cellStyle name="Normal 3 3 4 2 2 6" xfId="15363" xr:uid="{00000000-0005-0000-0000-0000C63C0000}"/>
    <cellStyle name="Normal 3 3 4 2 3" xfId="15364" xr:uid="{00000000-0005-0000-0000-0000C73C0000}"/>
    <cellStyle name="Normal 3 3 4 2 3 2" xfId="15365" xr:uid="{00000000-0005-0000-0000-0000C83C0000}"/>
    <cellStyle name="Normal 3 3 4 2 3 2 2" xfId="15366" xr:uid="{00000000-0005-0000-0000-0000C93C0000}"/>
    <cellStyle name="Normal 3 3 4 2 3 2 2 2" xfId="15367" xr:uid="{00000000-0005-0000-0000-0000CA3C0000}"/>
    <cellStyle name="Normal 3 3 4 2 3 2 2 3" xfId="15368" xr:uid="{00000000-0005-0000-0000-0000CB3C0000}"/>
    <cellStyle name="Normal 3 3 4 2 3 2 2 4" xfId="15369" xr:uid="{00000000-0005-0000-0000-0000CC3C0000}"/>
    <cellStyle name="Normal 3 3 4 2 3 2 3" xfId="15370" xr:uid="{00000000-0005-0000-0000-0000CD3C0000}"/>
    <cellStyle name="Normal 3 3 4 2 3 2 4" xfId="15371" xr:uid="{00000000-0005-0000-0000-0000CE3C0000}"/>
    <cellStyle name="Normal 3 3 4 2 3 2 5" xfId="15372" xr:uid="{00000000-0005-0000-0000-0000CF3C0000}"/>
    <cellStyle name="Normal 3 3 4 2 3 3" xfId="15373" xr:uid="{00000000-0005-0000-0000-0000D03C0000}"/>
    <cellStyle name="Normal 3 3 4 2 3 3 2" xfId="15374" xr:uid="{00000000-0005-0000-0000-0000D13C0000}"/>
    <cellStyle name="Normal 3 3 4 2 3 3 3" xfId="15375" xr:uid="{00000000-0005-0000-0000-0000D23C0000}"/>
    <cellStyle name="Normal 3 3 4 2 3 3 4" xfId="15376" xr:uid="{00000000-0005-0000-0000-0000D33C0000}"/>
    <cellStyle name="Normal 3 3 4 2 3 4" xfId="15377" xr:uid="{00000000-0005-0000-0000-0000D43C0000}"/>
    <cellStyle name="Normal 3 3 4 2 3 5" xfId="15378" xr:uid="{00000000-0005-0000-0000-0000D53C0000}"/>
    <cellStyle name="Normal 3 3 4 2 3 6" xfId="15379" xr:uid="{00000000-0005-0000-0000-0000D63C0000}"/>
    <cellStyle name="Normal 3 3 4 2 4" xfId="15380" xr:uid="{00000000-0005-0000-0000-0000D73C0000}"/>
    <cellStyle name="Normal 3 3 4 2 4 2" xfId="15381" xr:uid="{00000000-0005-0000-0000-0000D83C0000}"/>
    <cellStyle name="Normal 3 3 4 2 4 2 2" xfId="15382" xr:uid="{00000000-0005-0000-0000-0000D93C0000}"/>
    <cellStyle name="Normal 3 3 4 2 4 2 3" xfId="15383" xr:uid="{00000000-0005-0000-0000-0000DA3C0000}"/>
    <cellStyle name="Normal 3 3 4 2 4 2 4" xfId="15384" xr:uid="{00000000-0005-0000-0000-0000DB3C0000}"/>
    <cellStyle name="Normal 3 3 4 2 4 3" xfId="15385" xr:uid="{00000000-0005-0000-0000-0000DC3C0000}"/>
    <cellStyle name="Normal 3 3 4 2 4 4" xfId="15386" xr:uid="{00000000-0005-0000-0000-0000DD3C0000}"/>
    <cellStyle name="Normal 3 3 4 2 4 5" xfId="15387" xr:uid="{00000000-0005-0000-0000-0000DE3C0000}"/>
    <cellStyle name="Normal 3 3 4 2 5" xfId="15388" xr:uid="{00000000-0005-0000-0000-0000DF3C0000}"/>
    <cellStyle name="Normal 3 3 4 2 5 2" xfId="15389" xr:uid="{00000000-0005-0000-0000-0000E03C0000}"/>
    <cellStyle name="Normal 3 3 4 2 5 3" xfId="15390" xr:uid="{00000000-0005-0000-0000-0000E13C0000}"/>
    <cellStyle name="Normal 3 3 4 2 5 4" xfId="15391" xr:uid="{00000000-0005-0000-0000-0000E23C0000}"/>
    <cellStyle name="Normal 3 3 4 2 6" xfId="15392" xr:uid="{00000000-0005-0000-0000-0000E33C0000}"/>
    <cellStyle name="Normal 3 3 4 2 7" xfId="15393" xr:uid="{00000000-0005-0000-0000-0000E43C0000}"/>
    <cellStyle name="Normal 3 3 4 2 8" xfId="15394" xr:uid="{00000000-0005-0000-0000-0000E53C0000}"/>
    <cellStyle name="Normal 3 3 4 3" xfId="15395" xr:uid="{00000000-0005-0000-0000-0000E63C0000}"/>
    <cellStyle name="Normal 3 3 4 3 2" xfId="15396" xr:uid="{00000000-0005-0000-0000-0000E73C0000}"/>
    <cellStyle name="Normal 3 3 4 3 2 2" xfId="15397" xr:uid="{00000000-0005-0000-0000-0000E83C0000}"/>
    <cellStyle name="Normal 3 3 4 3 2 2 2" xfId="15398" xr:uid="{00000000-0005-0000-0000-0000E93C0000}"/>
    <cellStyle name="Normal 3 3 4 3 2 2 3" xfId="15399" xr:uid="{00000000-0005-0000-0000-0000EA3C0000}"/>
    <cellStyle name="Normal 3 3 4 3 2 2 4" xfId="15400" xr:uid="{00000000-0005-0000-0000-0000EB3C0000}"/>
    <cellStyle name="Normal 3 3 4 3 2 3" xfId="15401" xr:uid="{00000000-0005-0000-0000-0000EC3C0000}"/>
    <cellStyle name="Normal 3 3 4 3 2 4" xfId="15402" xr:uid="{00000000-0005-0000-0000-0000ED3C0000}"/>
    <cellStyle name="Normal 3 3 4 3 2 5" xfId="15403" xr:uid="{00000000-0005-0000-0000-0000EE3C0000}"/>
    <cellStyle name="Normal 3 3 4 3 3" xfId="15404" xr:uid="{00000000-0005-0000-0000-0000EF3C0000}"/>
    <cellStyle name="Normal 3 3 4 3 3 2" xfId="15405" xr:uid="{00000000-0005-0000-0000-0000F03C0000}"/>
    <cellStyle name="Normal 3 3 4 3 3 3" xfId="15406" xr:uid="{00000000-0005-0000-0000-0000F13C0000}"/>
    <cellStyle name="Normal 3 3 4 3 3 4" xfId="15407" xr:uid="{00000000-0005-0000-0000-0000F23C0000}"/>
    <cellStyle name="Normal 3 3 4 3 4" xfId="15408" xr:uid="{00000000-0005-0000-0000-0000F33C0000}"/>
    <cellStyle name="Normal 3 3 4 3 5" xfId="15409" xr:uid="{00000000-0005-0000-0000-0000F43C0000}"/>
    <cellStyle name="Normal 3 3 4 3 6" xfId="15410" xr:uid="{00000000-0005-0000-0000-0000F53C0000}"/>
    <cellStyle name="Normal 3 3 4 4" xfId="15411" xr:uid="{00000000-0005-0000-0000-0000F63C0000}"/>
    <cellStyle name="Normal 3 3 4 4 2" xfId="15412" xr:uid="{00000000-0005-0000-0000-0000F73C0000}"/>
    <cellStyle name="Normal 3 3 4 4 2 2" xfId="15413" xr:uid="{00000000-0005-0000-0000-0000F83C0000}"/>
    <cellStyle name="Normal 3 3 4 4 2 2 2" xfId="15414" xr:uid="{00000000-0005-0000-0000-0000F93C0000}"/>
    <cellStyle name="Normal 3 3 4 4 2 2 3" xfId="15415" xr:uid="{00000000-0005-0000-0000-0000FA3C0000}"/>
    <cellStyle name="Normal 3 3 4 4 2 2 4" xfId="15416" xr:uid="{00000000-0005-0000-0000-0000FB3C0000}"/>
    <cellStyle name="Normal 3 3 4 4 2 3" xfId="15417" xr:uid="{00000000-0005-0000-0000-0000FC3C0000}"/>
    <cellStyle name="Normal 3 3 4 4 2 4" xfId="15418" xr:uid="{00000000-0005-0000-0000-0000FD3C0000}"/>
    <cellStyle name="Normal 3 3 4 4 2 5" xfId="15419" xr:uid="{00000000-0005-0000-0000-0000FE3C0000}"/>
    <cellStyle name="Normal 3 3 4 4 3" xfId="15420" xr:uid="{00000000-0005-0000-0000-0000FF3C0000}"/>
    <cellStyle name="Normal 3 3 4 4 3 2" xfId="15421" xr:uid="{00000000-0005-0000-0000-0000003D0000}"/>
    <cellStyle name="Normal 3 3 4 4 3 3" xfId="15422" xr:uid="{00000000-0005-0000-0000-0000013D0000}"/>
    <cellStyle name="Normal 3 3 4 4 3 4" xfId="15423" xr:uid="{00000000-0005-0000-0000-0000023D0000}"/>
    <cellStyle name="Normal 3 3 4 4 4" xfId="15424" xr:uid="{00000000-0005-0000-0000-0000033D0000}"/>
    <cellStyle name="Normal 3 3 4 4 5" xfId="15425" xr:uid="{00000000-0005-0000-0000-0000043D0000}"/>
    <cellStyle name="Normal 3 3 4 4 6" xfId="15426" xr:uid="{00000000-0005-0000-0000-0000053D0000}"/>
    <cellStyle name="Normal 3 3 4 5" xfId="15427" xr:uid="{00000000-0005-0000-0000-0000063D0000}"/>
    <cellStyle name="Normal 3 3 4 6" xfId="15428" xr:uid="{00000000-0005-0000-0000-0000073D0000}"/>
    <cellStyle name="Normal 3 3 4 6 2" xfId="15429" xr:uid="{00000000-0005-0000-0000-0000083D0000}"/>
    <cellStyle name="Normal 3 3 4 6 2 2" xfId="15430" xr:uid="{00000000-0005-0000-0000-0000093D0000}"/>
    <cellStyle name="Normal 3 3 4 6 2 3" xfId="15431" xr:uid="{00000000-0005-0000-0000-00000A3D0000}"/>
    <cellStyle name="Normal 3 3 4 6 2 4" xfId="15432" xr:uid="{00000000-0005-0000-0000-00000B3D0000}"/>
    <cellStyle name="Normal 3 3 4 6 3" xfId="15433" xr:uid="{00000000-0005-0000-0000-00000C3D0000}"/>
    <cellStyle name="Normal 3 3 4 6 4" xfId="15434" xr:uid="{00000000-0005-0000-0000-00000D3D0000}"/>
    <cellStyle name="Normal 3 3 4 6 5" xfId="15435" xr:uid="{00000000-0005-0000-0000-00000E3D0000}"/>
    <cellStyle name="Normal 3 3 4 7" xfId="15436" xr:uid="{00000000-0005-0000-0000-00000F3D0000}"/>
    <cellStyle name="Normal 3 3 4 7 2" xfId="15437" xr:uid="{00000000-0005-0000-0000-0000103D0000}"/>
    <cellStyle name="Normal 3 3 4 7 3" xfId="15438" xr:uid="{00000000-0005-0000-0000-0000113D0000}"/>
    <cellStyle name="Normal 3 3 4 7 4" xfId="15439" xr:uid="{00000000-0005-0000-0000-0000123D0000}"/>
    <cellStyle name="Normal 3 3 4 8" xfId="15440" xr:uid="{00000000-0005-0000-0000-0000133D0000}"/>
    <cellStyle name="Normal 3 3 4 9" xfId="15441" xr:uid="{00000000-0005-0000-0000-0000143D0000}"/>
    <cellStyle name="Normal 3 3 5" xfId="15442" xr:uid="{00000000-0005-0000-0000-0000153D0000}"/>
    <cellStyle name="Normal 3 3 5 2" xfId="15443" xr:uid="{00000000-0005-0000-0000-0000163D0000}"/>
    <cellStyle name="Normal 3 3 6" xfId="15444" xr:uid="{00000000-0005-0000-0000-0000173D0000}"/>
    <cellStyle name="Normal 3 3 6 10" xfId="15445" xr:uid="{00000000-0005-0000-0000-0000183D0000}"/>
    <cellStyle name="Normal 3 3 6 2" xfId="15446" xr:uid="{00000000-0005-0000-0000-0000193D0000}"/>
    <cellStyle name="Normal 3 3 6 2 2" xfId="15447" xr:uid="{00000000-0005-0000-0000-00001A3D0000}"/>
    <cellStyle name="Normal 3 3 6 2 2 2" xfId="15448" xr:uid="{00000000-0005-0000-0000-00001B3D0000}"/>
    <cellStyle name="Normal 3 3 6 2 2 2 2" xfId="15449" xr:uid="{00000000-0005-0000-0000-00001C3D0000}"/>
    <cellStyle name="Normal 3 3 6 2 2 2 2 2" xfId="15450" xr:uid="{00000000-0005-0000-0000-00001D3D0000}"/>
    <cellStyle name="Normal 3 3 6 2 2 2 2 3" xfId="15451" xr:uid="{00000000-0005-0000-0000-00001E3D0000}"/>
    <cellStyle name="Normal 3 3 6 2 2 2 2 4" xfId="15452" xr:uid="{00000000-0005-0000-0000-00001F3D0000}"/>
    <cellStyle name="Normal 3 3 6 2 2 2 3" xfId="15453" xr:uid="{00000000-0005-0000-0000-0000203D0000}"/>
    <cellStyle name="Normal 3 3 6 2 2 2 4" xfId="15454" xr:uid="{00000000-0005-0000-0000-0000213D0000}"/>
    <cellStyle name="Normal 3 3 6 2 2 2 5" xfId="15455" xr:uid="{00000000-0005-0000-0000-0000223D0000}"/>
    <cellStyle name="Normal 3 3 6 2 2 3" xfId="15456" xr:uid="{00000000-0005-0000-0000-0000233D0000}"/>
    <cellStyle name="Normal 3 3 6 2 2 3 2" xfId="15457" xr:uid="{00000000-0005-0000-0000-0000243D0000}"/>
    <cellStyle name="Normal 3 3 6 2 2 3 3" xfId="15458" xr:uid="{00000000-0005-0000-0000-0000253D0000}"/>
    <cellStyle name="Normal 3 3 6 2 2 3 4" xfId="15459" xr:uid="{00000000-0005-0000-0000-0000263D0000}"/>
    <cellStyle name="Normal 3 3 6 2 2 4" xfId="15460" xr:uid="{00000000-0005-0000-0000-0000273D0000}"/>
    <cellStyle name="Normal 3 3 6 2 2 5" xfId="15461" xr:uid="{00000000-0005-0000-0000-0000283D0000}"/>
    <cellStyle name="Normal 3 3 6 2 2 6" xfId="15462" xr:uid="{00000000-0005-0000-0000-0000293D0000}"/>
    <cellStyle name="Normal 3 3 6 2 3" xfId="15463" xr:uid="{00000000-0005-0000-0000-00002A3D0000}"/>
    <cellStyle name="Normal 3 3 6 2 3 2" xfId="15464" xr:uid="{00000000-0005-0000-0000-00002B3D0000}"/>
    <cellStyle name="Normal 3 3 6 2 3 2 2" xfId="15465" xr:uid="{00000000-0005-0000-0000-00002C3D0000}"/>
    <cellStyle name="Normal 3 3 6 2 3 2 2 2" xfId="15466" xr:uid="{00000000-0005-0000-0000-00002D3D0000}"/>
    <cellStyle name="Normal 3 3 6 2 3 2 2 3" xfId="15467" xr:uid="{00000000-0005-0000-0000-00002E3D0000}"/>
    <cellStyle name="Normal 3 3 6 2 3 2 2 4" xfId="15468" xr:uid="{00000000-0005-0000-0000-00002F3D0000}"/>
    <cellStyle name="Normal 3 3 6 2 3 2 3" xfId="15469" xr:uid="{00000000-0005-0000-0000-0000303D0000}"/>
    <cellStyle name="Normal 3 3 6 2 3 2 4" xfId="15470" xr:uid="{00000000-0005-0000-0000-0000313D0000}"/>
    <cellStyle name="Normal 3 3 6 2 3 2 5" xfId="15471" xr:uid="{00000000-0005-0000-0000-0000323D0000}"/>
    <cellStyle name="Normal 3 3 6 2 3 3" xfId="15472" xr:uid="{00000000-0005-0000-0000-0000333D0000}"/>
    <cellStyle name="Normal 3 3 6 2 3 3 2" xfId="15473" xr:uid="{00000000-0005-0000-0000-0000343D0000}"/>
    <cellStyle name="Normal 3 3 6 2 3 3 3" xfId="15474" xr:uid="{00000000-0005-0000-0000-0000353D0000}"/>
    <cellStyle name="Normal 3 3 6 2 3 3 4" xfId="15475" xr:uid="{00000000-0005-0000-0000-0000363D0000}"/>
    <cellStyle name="Normal 3 3 6 2 3 4" xfId="15476" xr:uid="{00000000-0005-0000-0000-0000373D0000}"/>
    <cellStyle name="Normal 3 3 6 2 3 5" xfId="15477" xr:uid="{00000000-0005-0000-0000-0000383D0000}"/>
    <cellStyle name="Normal 3 3 6 2 3 6" xfId="15478" xr:uid="{00000000-0005-0000-0000-0000393D0000}"/>
    <cellStyle name="Normal 3 3 6 2 4" xfId="15479" xr:uid="{00000000-0005-0000-0000-00003A3D0000}"/>
    <cellStyle name="Normal 3 3 6 2 4 2" xfId="15480" xr:uid="{00000000-0005-0000-0000-00003B3D0000}"/>
    <cellStyle name="Normal 3 3 6 2 4 2 2" xfId="15481" xr:uid="{00000000-0005-0000-0000-00003C3D0000}"/>
    <cellStyle name="Normal 3 3 6 2 4 2 3" xfId="15482" xr:uid="{00000000-0005-0000-0000-00003D3D0000}"/>
    <cellStyle name="Normal 3 3 6 2 4 2 4" xfId="15483" xr:uid="{00000000-0005-0000-0000-00003E3D0000}"/>
    <cellStyle name="Normal 3 3 6 2 4 3" xfId="15484" xr:uid="{00000000-0005-0000-0000-00003F3D0000}"/>
    <cellStyle name="Normal 3 3 6 2 4 4" xfId="15485" xr:uid="{00000000-0005-0000-0000-0000403D0000}"/>
    <cellStyle name="Normal 3 3 6 2 4 5" xfId="15486" xr:uid="{00000000-0005-0000-0000-0000413D0000}"/>
    <cellStyle name="Normal 3 3 6 2 5" xfId="15487" xr:uid="{00000000-0005-0000-0000-0000423D0000}"/>
    <cellStyle name="Normal 3 3 6 2 5 2" xfId="15488" xr:uid="{00000000-0005-0000-0000-0000433D0000}"/>
    <cellStyle name="Normal 3 3 6 2 5 3" xfId="15489" xr:uid="{00000000-0005-0000-0000-0000443D0000}"/>
    <cellStyle name="Normal 3 3 6 2 5 4" xfId="15490" xr:uid="{00000000-0005-0000-0000-0000453D0000}"/>
    <cellStyle name="Normal 3 3 6 2 6" xfId="15491" xr:uid="{00000000-0005-0000-0000-0000463D0000}"/>
    <cellStyle name="Normal 3 3 6 2 7" xfId="15492" xr:uid="{00000000-0005-0000-0000-0000473D0000}"/>
    <cellStyle name="Normal 3 3 6 2 8" xfId="15493" xr:uid="{00000000-0005-0000-0000-0000483D0000}"/>
    <cellStyle name="Normal 3 3 6 3" xfId="15494" xr:uid="{00000000-0005-0000-0000-0000493D0000}"/>
    <cellStyle name="Normal 3 3 6 3 2" xfId="15495" xr:uid="{00000000-0005-0000-0000-00004A3D0000}"/>
    <cellStyle name="Normal 3 3 6 3 2 2" xfId="15496" xr:uid="{00000000-0005-0000-0000-00004B3D0000}"/>
    <cellStyle name="Normal 3 3 6 3 2 2 2" xfId="15497" xr:uid="{00000000-0005-0000-0000-00004C3D0000}"/>
    <cellStyle name="Normal 3 3 6 3 2 2 3" xfId="15498" xr:uid="{00000000-0005-0000-0000-00004D3D0000}"/>
    <cellStyle name="Normal 3 3 6 3 2 2 4" xfId="15499" xr:uid="{00000000-0005-0000-0000-00004E3D0000}"/>
    <cellStyle name="Normal 3 3 6 3 2 3" xfId="15500" xr:uid="{00000000-0005-0000-0000-00004F3D0000}"/>
    <cellStyle name="Normal 3 3 6 3 2 4" xfId="15501" xr:uid="{00000000-0005-0000-0000-0000503D0000}"/>
    <cellStyle name="Normal 3 3 6 3 2 5" xfId="15502" xr:uid="{00000000-0005-0000-0000-0000513D0000}"/>
    <cellStyle name="Normal 3 3 6 3 3" xfId="15503" xr:uid="{00000000-0005-0000-0000-0000523D0000}"/>
    <cellStyle name="Normal 3 3 6 3 3 2" xfId="15504" xr:uid="{00000000-0005-0000-0000-0000533D0000}"/>
    <cellStyle name="Normal 3 3 6 3 3 3" xfId="15505" xr:uid="{00000000-0005-0000-0000-0000543D0000}"/>
    <cellStyle name="Normal 3 3 6 3 3 4" xfId="15506" xr:uid="{00000000-0005-0000-0000-0000553D0000}"/>
    <cellStyle name="Normal 3 3 6 3 4" xfId="15507" xr:uid="{00000000-0005-0000-0000-0000563D0000}"/>
    <cellStyle name="Normal 3 3 6 3 5" xfId="15508" xr:uid="{00000000-0005-0000-0000-0000573D0000}"/>
    <cellStyle name="Normal 3 3 6 3 6" xfId="15509" xr:uid="{00000000-0005-0000-0000-0000583D0000}"/>
    <cellStyle name="Normal 3 3 6 4" xfId="15510" xr:uid="{00000000-0005-0000-0000-0000593D0000}"/>
    <cellStyle name="Normal 3 3 6 4 2" xfId="15511" xr:uid="{00000000-0005-0000-0000-00005A3D0000}"/>
    <cellStyle name="Normal 3 3 6 4 2 2" xfId="15512" xr:uid="{00000000-0005-0000-0000-00005B3D0000}"/>
    <cellStyle name="Normal 3 3 6 4 2 2 2" xfId="15513" xr:uid="{00000000-0005-0000-0000-00005C3D0000}"/>
    <cellStyle name="Normal 3 3 6 4 2 2 3" xfId="15514" xr:uid="{00000000-0005-0000-0000-00005D3D0000}"/>
    <cellStyle name="Normal 3 3 6 4 2 2 4" xfId="15515" xr:uid="{00000000-0005-0000-0000-00005E3D0000}"/>
    <cellStyle name="Normal 3 3 6 4 2 3" xfId="15516" xr:uid="{00000000-0005-0000-0000-00005F3D0000}"/>
    <cellStyle name="Normal 3 3 6 4 2 4" xfId="15517" xr:uid="{00000000-0005-0000-0000-0000603D0000}"/>
    <cellStyle name="Normal 3 3 6 4 2 5" xfId="15518" xr:uid="{00000000-0005-0000-0000-0000613D0000}"/>
    <cellStyle name="Normal 3 3 6 4 3" xfId="15519" xr:uid="{00000000-0005-0000-0000-0000623D0000}"/>
    <cellStyle name="Normal 3 3 6 4 3 2" xfId="15520" xr:uid="{00000000-0005-0000-0000-0000633D0000}"/>
    <cellStyle name="Normal 3 3 6 4 3 3" xfId="15521" xr:uid="{00000000-0005-0000-0000-0000643D0000}"/>
    <cellStyle name="Normal 3 3 6 4 3 4" xfId="15522" xr:uid="{00000000-0005-0000-0000-0000653D0000}"/>
    <cellStyle name="Normal 3 3 6 4 4" xfId="15523" xr:uid="{00000000-0005-0000-0000-0000663D0000}"/>
    <cellStyle name="Normal 3 3 6 4 5" xfId="15524" xr:uid="{00000000-0005-0000-0000-0000673D0000}"/>
    <cellStyle name="Normal 3 3 6 4 6" xfId="15525" xr:uid="{00000000-0005-0000-0000-0000683D0000}"/>
    <cellStyle name="Normal 3 3 6 5" xfId="15526" xr:uid="{00000000-0005-0000-0000-0000693D0000}"/>
    <cellStyle name="Normal 3 3 6 6" xfId="15527" xr:uid="{00000000-0005-0000-0000-00006A3D0000}"/>
    <cellStyle name="Normal 3 3 6 6 2" xfId="15528" xr:uid="{00000000-0005-0000-0000-00006B3D0000}"/>
    <cellStyle name="Normal 3 3 6 6 2 2" xfId="15529" xr:uid="{00000000-0005-0000-0000-00006C3D0000}"/>
    <cellStyle name="Normal 3 3 6 6 2 3" xfId="15530" xr:uid="{00000000-0005-0000-0000-00006D3D0000}"/>
    <cellStyle name="Normal 3 3 6 6 2 4" xfId="15531" xr:uid="{00000000-0005-0000-0000-00006E3D0000}"/>
    <cellStyle name="Normal 3 3 6 6 3" xfId="15532" xr:uid="{00000000-0005-0000-0000-00006F3D0000}"/>
    <cellStyle name="Normal 3 3 6 6 4" xfId="15533" xr:uid="{00000000-0005-0000-0000-0000703D0000}"/>
    <cellStyle name="Normal 3 3 6 6 5" xfId="15534" xr:uid="{00000000-0005-0000-0000-0000713D0000}"/>
    <cellStyle name="Normal 3 3 6 7" xfId="15535" xr:uid="{00000000-0005-0000-0000-0000723D0000}"/>
    <cellStyle name="Normal 3 3 6 7 2" xfId="15536" xr:uid="{00000000-0005-0000-0000-0000733D0000}"/>
    <cellStyle name="Normal 3 3 6 7 3" xfId="15537" xr:uid="{00000000-0005-0000-0000-0000743D0000}"/>
    <cellStyle name="Normal 3 3 6 7 4" xfId="15538" xr:uid="{00000000-0005-0000-0000-0000753D0000}"/>
    <cellStyle name="Normal 3 3 6 8" xfId="15539" xr:uid="{00000000-0005-0000-0000-0000763D0000}"/>
    <cellStyle name="Normal 3 3 6 9" xfId="15540" xr:uid="{00000000-0005-0000-0000-0000773D0000}"/>
    <cellStyle name="Normal 3 3 7" xfId="15541" xr:uid="{00000000-0005-0000-0000-0000783D0000}"/>
    <cellStyle name="Normal 3 3 7 2" xfId="15542" xr:uid="{00000000-0005-0000-0000-0000793D0000}"/>
    <cellStyle name="Normal 3 3 7 2 2" xfId="15543" xr:uid="{00000000-0005-0000-0000-00007A3D0000}"/>
    <cellStyle name="Normal 3 3 7 2 2 2" xfId="15544" xr:uid="{00000000-0005-0000-0000-00007B3D0000}"/>
    <cellStyle name="Normal 3 3 7 2 2 2 2" xfId="15545" xr:uid="{00000000-0005-0000-0000-00007C3D0000}"/>
    <cellStyle name="Normal 3 3 7 2 2 2 3" xfId="15546" xr:uid="{00000000-0005-0000-0000-00007D3D0000}"/>
    <cellStyle name="Normal 3 3 7 2 2 2 4" xfId="15547" xr:uid="{00000000-0005-0000-0000-00007E3D0000}"/>
    <cellStyle name="Normal 3 3 7 2 2 3" xfId="15548" xr:uid="{00000000-0005-0000-0000-00007F3D0000}"/>
    <cellStyle name="Normal 3 3 7 2 2 4" xfId="15549" xr:uid="{00000000-0005-0000-0000-0000803D0000}"/>
    <cellStyle name="Normal 3 3 7 2 2 5" xfId="15550" xr:uid="{00000000-0005-0000-0000-0000813D0000}"/>
    <cellStyle name="Normal 3 3 7 2 3" xfId="15551" xr:uid="{00000000-0005-0000-0000-0000823D0000}"/>
    <cellStyle name="Normal 3 3 7 2 3 2" xfId="15552" xr:uid="{00000000-0005-0000-0000-0000833D0000}"/>
    <cellStyle name="Normal 3 3 7 2 3 3" xfId="15553" xr:uid="{00000000-0005-0000-0000-0000843D0000}"/>
    <cellStyle name="Normal 3 3 7 2 3 4" xfId="15554" xr:uid="{00000000-0005-0000-0000-0000853D0000}"/>
    <cellStyle name="Normal 3 3 7 2 4" xfId="15555" xr:uid="{00000000-0005-0000-0000-0000863D0000}"/>
    <cellStyle name="Normal 3 3 7 2 5" xfId="15556" xr:uid="{00000000-0005-0000-0000-0000873D0000}"/>
    <cellStyle name="Normal 3 3 7 2 6" xfId="15557" xr:uid="{00000000-0005-0000-0000-0000883D0000}"/>
    <cellStyle name="Normal 3 3 7 3" xfId="15558" xr:uid="{00000000-0005-0000-0000-0000893D0000}"/>
    <cellStyle name="Normal 3 3 7 3 2" xfId="15559" xr:uid="{00000000-0005-0000-0000-00008A3D0000}"/>
    <cellStyle name="Normal 3 3 7 3 2 2" xfId="15560" xr:uid="{00000000-0005-0000-0000-00008B3D0000}"/>
    <cellStyle name="Normal 3 3 7 3 2 2 2" xfId="15561" xr:uid="{00000000-0005-0000-0000-00008C3D0000}"/>
    <cellStyle name="Normal 3 3 7 3 2 2 3" xfId="15562" xr:uid="{00000000-0005-0000-0000-00008D3D0000}"/>
    <cellStyle name="Normal 3 3 7 3 2 2 4" xfId="15563" xr:uid="{00000000-0005-0000-0000-00008E3D0000}"/>
    <cellStyle name="Normal 3 3 7 3 2 3" xfId="15564" xr:uid="{00000000-0005-0000-0000-00008F3D0000}"/>
    <cellStyle name="Normal 3 3 7 3 2 4" xfId="15565" xr:uid="{00000000-0005-0000-0000-0000903D0000}"/>
    <cellStyle name="Normal 3 3 7 3 2 5" xfId="15566" xr:uid="{00000000-0005-0000-0000-0000913D0000}"/>
    <cellStyle name="Normal 3 3 7 3 3" xfId="15567" xr:uid="{00000000-0005-0000-0000-0000923D0000}"/>
    <cellStyle name="Normal 3 3 7 3 3 2" xfId="15568" xr:uid="{00000000-0005-0000-0000-0000933D0000}"/>
    <cellStyle name="Normal 3 3 7 3 3 3" xfId="15569" xr:uid="{00000000-0005-0000-0000-0000943D0000}"/>
    <cellStyle name="Normal 3 3 7 3 3 4" xfId="15570" xr:uid="{00000000-0005-0000-0000-0000953D0000}"/>
    <cellStyle name="Normal 3 3 7 3 4" xfId="15571" xr:uid="{00000000-0005-0000-0000-0000963D0000}"/>
    <cellStyle name="Normal 3 3 7 3 5" xfId="15572" xr:uid="{00000000-0005-0000-0000-0000973D0000}"/>
    <cellStyle name="Normal 3 3 7 3 6" xfId="15573" xr:uid="{00000000-0005-0000-0000-0000983D0000}"/>
    <cellStyle name="Normal 3 3 7 4" xfId="15574" xr:uid="{00000000-0005-0000-0000-0000993D0000}"/>
    <cellStyle name="Normal 3 3 7 5" xfId="15575" xr:uid="{00000000-0005-0000-0000-00009A3D0000}"/>
    <cellStyle name="Normal 3 3 7 5 2" xfId="15576" xr:uid="{00000000-0005-0000-0000-00009B3D0000}"/>
    <cellStyle name="Normal 3 3 7 5 2 2" xfId="15577" xr:uid="{00000000-0005-0000-0000-00009C3D0000}"/>
    <cellStyle name="Normal 3 3 7 5 2 3" xfId="15578" xr:uid="{00000000-0005-0000-0000-00009D3D0000}"/>
    <cellStyle name="Normal 3 3 7 5 2 4" xfId="15579" xr:uid="{00000000-0005-0000-0000-00009E3D0000}"/>
    <cellStyle name="Normal 3 3 7 5 3" xfId="15580" xr:uid="{00000000-0005-0000-0000-00009F3D0000}"/>
    <cellStyle name="Normal 3 3 7 5 4" xfId="15581" xr:uid="{00000000-0005-0000-0000-0000A03D0000}"/>
    <cellStyle name="Normal 3 3 7 5 5" xfId="15582" xr:uid="{00000000-0005-0000-0000-0000A13D0000}"/>
    <cellStyle name="Normal 3 3 7 6" xfId="15583" xr:uid="{00000000-0005-0000-0000-0000A23D0000}"/>
    <cellStyle name="Normal 3 3 7 6 2" xfId="15584" xr:uid="{00000000-0005-0000-0000-0000A33D0000}"/>
    <cellStyle name="Normal 3 3 7 6 3" xfId="15585" xr:uid="{00000000-0005-0000-0000-0000A43D0000}"/>
    <cellStyle name="Normal 3 3 7 6 4" xfId="15586" xr:uid="{00000000-0005-0000-0000-0000A53D0000}"/>
    <cellStyle name="Normal 3 3 7 7" xfId="15587" xr:uid="{00000000-0005-0000-0000-0000A63D0000}"/>
    <cellStyle name="Normal 3 3 7 8" xfId="15588" xr:uid="{00000000-0005-0000-0000-0000A73D0000}"/>
    <cellStyle name="Normal 3 3 7 9" xfId="15589" xr:uid="{00000000-0005-0000-0000-0000A83D0000}"/>
    <cellStyle name="Normal 3 3 8" xfId="15590" xr:uid="{00000000-0005-0000-0000-0000A93D0000}"/>
    <cellStyle name="Normal 3 3 8 2" xfId="15591" xr:uid="{00000000-0005-0000-0000-0000AA3D0000}"/>
    <cellStyle name="Normal 3 3 8 2 2" xfId="15592" xr:uid="{00000000-0005-0000-0000-0000AB3D0000}"/>
    <cellStyle name="Normal 3 3 8 2 2 2" xfId="15593" xr:uid="{00000000-0005-0000-0000-0000AC3D0000}"/>
    <cellStyle name="Normal 3 3 8 2 2 2 2" xfId="15594" xr:uid="{00000000-0005-0000-0000-0000AD3D0000}"/>
    <cellStyle name="Normal 3 3 8 2 2 2 3" xfId="15595" xr:uid="{00000000-0005-0000-0000-0000AE3D0000}"/>
    <cellStyle name="Normal 3 3 8 2 2 2 4" xfId="15596" xr:uid="{00000000-0005-0000-0000-0000AF3D0000}"/>
    <cellStyle name="Normal 3 3 8 2 2 3" xfId="15597" xr:uid="{00000000-0005-0000-0000-0000B03D0000}"/>
    <cellStyle name="Normal 3 3 8 2 2 4" xfId="15598" xr:uid="{00000000-0005-0000-0000-0000B13D0000}"/>
    <cellStyle name="Normal 3 3 8 2 2 5" xfId="15599" xr:uid="{00000000-0005-0000-0000-0000B23D0000}"/>
    <cellStyle name="Normal 3 3 8 2 3" xfId="15600" xr:uid="{00000000-0005-0000-0000-0000B33D0000}"/>
    <cellStyle name="Normal 3 3 8 2 3 2" xfId="15601" xr:uid="{00000000-0005-0000-0000-0000B43D0000}"/>
    <cellStyle name="Normal 3 3 8 2 3 3" xfId="15602" xr:uid="{00000000-0005-0000-0000-0000B53D0000}"/>
    <cellStyle name="Normal 3 3 8 2 3 4" xfId="15603" xr:uid="{00000000-0005-0000-0000-0000B63D0000}"/>
    <cellStyle name="Normal 3 3 8 2 4" xfId="15604" xr:uid="{00000000-0005-0000-0000-0000B73D0000}"/>
    <cellStyle name="Normal 3 3 8 2 5" xfId="15605" xr:uid="{00000000-0005-0000-0000-0000B83D0000}"/>
    <cellStyle name="Normal 3 3 8 2 6" xfId="15606" xr:uid="{00000000-0005-0000-0000-0000B93D0000}"/>
    <cellStyle name="Normal 3 3 8 3" xfId="15607" xr:uid="{00000000-0005-0000-0000-0000BA3D0000}"/>
    <cellStyle name="Normal 3 3 8 3 2" xfId="15608" xr:uid="{00000000-0005-0000-0000-0000BB3D0000}"/>
    <cellStyle name="Normal 3 3 8 3 2 2" xfId="15609" xr:uid="{00000000-0005-0000-0000-0000BC3D0000}"/>
    <cellStyle name="Normal 3 3 8 3 2 2 2" xfId="15610" xr:uid="{00000000-0005-0000-0000-0000BD3D0000}"/>
    <cellStyle name="Normal 3 3 8 3 2 2 3" xfId="15611" xr:uid="{00000000-0005-0000-0000-0000BE3D0000}"/>
    <cellStyle name="Normal 3 3 8 3 2 2 4" xfId="15612" xr:uid="{00000000-0005-0000-0000-0000BF3D0000}"/>
    <cellStyle name="Normal 3 3 8 3 2 3" xfId="15613" xr:uid="{00000000-0005-0000-0000-0000C03D0000}"/>
    <cellStyle name="Normal 3 3 8 3 2 4" xfId="15614" xr:uid="{00000000-0005-0000-0000-0000C13D0000}"/>
    <cellStyle name="Normal 3 3 8 3 2 5" xfId="15615" xr:uid="{00000000-0005-0000-0000-0000C23D0000}"/>
    <cellStyle name="Normal 3 3 8 3 3" xfId="15616" xr:uid="{00000000-0005-0000-0000-0000C33D0000}"/>
    <cellStyle name="Normal 3 3 8 3 3 2" xfId="15617" xr:uid="{00000000-0005-0000-0000-0000C43D0000}"/>
    <cellStyle name="Normal 3 3 8 3 3 3" xfId="15618" xr:uid="{00000000-0005-0000-0000-0000C53D0000}"/>
    <cellStyle name="Normal 3 3 8 3 3 4" xfId="15619" xr:uid="{00000000-0005-0000-0000-0000C63D0000}"/>
    <cellStyle name="Normal 3 3 8 3 4" xfId="15620" xr:uid="{00000000-0005-0000-0000-0000C73D0000}"/>
    <cellStyle name="Normal 3 3 8 3 5" xfId="15621" xr:uid="{00000000-0005-0000-0000-0000C83D0000}"/>
    <cellStyle name="Normal 3 3 8 3 6" xfId="15622" xr:uid="{00000000-0005-0000-0000-0000C93D0000}"/>
    <cellStyle name="Normal 3 3 8 4" xfId="15623" xr:uid="{00000000-0005-0000-0000-0000CA3D0000}"/>
    <cellStyle name="Normal 3 3 8 5" xfId="15624" xr:uid="{00000000-0005-0000-0000-0000CB3D0000}"/>
    <cellStyle name="Normal 3 3 8 5 2" xfId="15625" xr:uid="{00000000-0005-0000-0000-0000CC3D0000}"/>
    <cellStyle name="Normal 3 3 8 5 2 2" xfId="15626" xr:uid="{00000000-0005-0000-0000-0000CD3D0000}"/>
    <cellStyle name="Normal 3 3 8 5 2 3" xfId="15627" xr:uid="{00000000-0005-0000-0000-0000CE3D0000}"/>
    <cellStyle name="Normal 3 3 8 5 2 4" xfId="15628" xr:uid="{00000000-0005-0000-0000-0000CF3D0000}"/>
    <cellStyle name="Normal 3 3 8 5 3" xfId="15629" xr:uid="{00000000-0005-0000-0000-0000D03D0000}"/>
    <cellStyle name="Normal 3 3 8 5 4" xfId="15630" xr:uid="{00000000-0005-0000-0000-0000D13D0000}"/>
    <cellStyle name="Normal 3 3 8 5 5" xfId="15631" xr:uid="{00000000-0005-0000-0000-0000D23D0000}"/>
    <cellStyle name="Normal 3 3 8 6" xfId="15632" xr:uid="{00000000-0005-0000-0000-0000D33D0000}"/>
    <cellStyle name="Normal 3 3 8 6 2" xfId="15633" xr:uid="{00000000-0005-0000-0000-0000D43D0000}"/>
    <cellStyle name="Normal 3 3 8 6 3" xfId="15634" xr:uid="{00000000-0005-0000-0000-0000D53D0000}"/>
    <cellStyle name="Normal 3 3 8 6 4" xfId="15635" xr:uid="{00000000-0005-0000-0000-0000D63D0000}"/>
    <cellStyle name="Normal 3 3 8 7" xfId="15636" xr:uid="{00000000-0005-0000-0000-0000D73D0000}"/>
    <cellStyle name="Normal 3 3 8 8" xfId="15637" xr:uid="{00000000-0005-0000-0000-0000D83D0000}"/>
    <cellStyle name="Normal 3 3 8 9" xfId="15638" xr:uid="{00000000-0005-0000-0000-0000D93D0000}"/>
    <cellStyle name="Normal 3 3 9" xfId="15639" xr:uid="{00000000-0005-0000-0000-0000DA3D0000}"/>
    <cellStyle name="Normal 3 3 9 2" xfId="15640" xr:uid="{00000000-0005-0000-0000-0000DB3D0000}"/>
    <cellStyle name="Normal 3 3 9 3" xfId="15641" xr:uid="{00000000-0005-0000-0000-0000DC3D0000}"/>
    <cellStyle name="Normal 3 3 9 3 2" xfId="15642" xr:uid="{00000000-0005-0000-0000-0000DD3D0000}"/>
    <cellStyle name="Normal 3 3 9 3 2 2" xfId="15643" xr:uid="{00000000-0005-0000-0000-0000DE3D0000}"/>
    <cellStyle name="Normal 3 3 9 3 2 3" xfId="15644" xr:uid="{00000000-0005-0000-0000-0000DF3D0000}"/>
    <cellStyle name="Normal 3 3 9 3 2 4" xfId="15645" xr:uid="{00000000-0005-0000-0000-0000E03D0000}"/>
    <cellStyle name="Normal 3 3 9 3 3" xfId="15646" xr:uid="{00000000-0005-0000-0000-0000E13D0000}"/>
    <cellStyle name="Normal 3 3 9 3 4" xfId="15647" xr:uid="{00000000-0005-0000-0000-0000E23D0000}"/>
    <cellStyle name="Normal 3 3 9 3 5" xfId="15648" xr:uid="{00000000-0005-0000-0000-0000E33D0000}"/>
    <cellStyle name="Normal 3 3 9 4" xfId="15649" xr:uid="{00000000-0005-0000-0000-0000E43D0000}"/>
    <cellStyle name="Normal 3 3 9 5" xfId="15650" xr:uid="{00000000-0005-0000-0000-0000E53D0000}"/>
    <cellStyle name="Normal 3 3 9 5 2" xfId="15651" xr:uid="{00000000-0005-0000-0000-0000E63D0000}"/>
    <cellStyle name="Normal 3 3 9 5 3" xfId="15652" xr:uid="{00000000-0005-0000-0000-0000E73D0000}"/>
    <cellStyle name="Normal 3 3 9 5 4" xfId="15653" xr:uid="{00000000-0005-0000-0000-0000E83D0000}"/>
    <cellStyle name="Normal 3 3 9 6" xfId="15654" xr:uid="{00000000-0005-0000-0000-0000E93D0000}"/>
    <cellStyle name="Normal 3 3 9 7" xfId="15655" xr:uid="{00000000-0005-0000-0000-0000EA3D0000}"/>
    <cellStyle name="Normal 3 3 9 8" xfId="15656" xr:uid="{00000000-0005-0000-0000-0000EB3D0000}"/>
    <cellStyle name="Normal 3 3_Annexe 6 IAS" xfId="33455" xr:uid="{8EB219A2-6294-4B78-B5C7-922F1B85EFBF}"/>
    <cellStyle name="Normal 3 30" xfId="15657" xr:uid="{00000000-0005-0000-0000-0000EC3D0000}"/>
    <cellStyle name="Normal 3 30 2" xfId="15658" xr:uid="{00000000-0005-0000-0000-0000ED3D0000}"/>
    <cellStyle name="Normal 3 30 2 2" xfId="15659" xr:uid="{00000000-0005-0000-0000-0000EE3D0000}"/>
    <cellStyle name="Normal 3 30 2 2 2" xfId="15660" xr:uid="{00000000-0005-0000-0000-0000EF3D0000}"/>
    <cellStyle name="Normal 3 30 2 2 3" xfId="15661" xr:uid="{00000000-0005-0000-0000-0000F03D0000}"/>
    <cellStyle name="Normal 3 30 2 2 4" xfId="15662" xr:uid="{00000000-0005-0000-0000-0000F13D0000}"/>
    <cellStyle name="Normal 3 30 2 3" xfId="15663" xr:uid="{00000000-0005-0000-0000-0000F23D0000}"/>
    <cellStyle name="Normal 3 30 2 4" xfId="15664" xr:uid="{00000000-0005-0000-0000-0000F33D0000}"/>
    <cellStyle name="Normal 3 30 2 5" xfId="15665" xr:uid="{00000000-0005-0000-0000-0000F43D0000}"/>
    <cellStyle name="Normal 3 30 3" xfId="15666" xr:uid="{00000000-0005-0000-0000-0000F53D0000}"/>
    <cellStyle name="Normal 3 30 3 2" xfId="15667" xr:uid="{00000000-0005-0000-0000-0000F63D0000}"/>
    <cellStyle name="Normal 3 30 3 3" xfId="15668" xr:uid="{00000000-0005-0000-0000-0000F73D0000}"/>
    <cellStyle name="Normal 3 30 3 4" xfId="15669" xr:uid="{00000000-0005-0000-0000-0000F83D0000}"/>
    <cellStyle name="Normal 3 30 4" xfId="15670" xr:uid="{00000000-0005-0000-0000-0000F93D0000}"/>
    <cellStyle name="Normal 3 30 5" xfId="15671" xr:uid="{00000000-0005-0000-0000-0000FA3D0000}"/>
    <cellStyle name="Normal 3 30 6" xfId="15672" xr:uid="{00000000-0005-0000-0000-0000FB3D0000}"/>
    <cellStyle name="Normal 3 31" xfId="15673" xr:uid="{00000000-0005-0000-0000-0000FC3D0000}"/>
    <cellStyle name="Normal 3 31 2" xfId="15674" xr:uid="{00000000-0005-0000-0000-0000FD3D0000}"/>
    <cellStyle name="Normal 3 31 2 2" xfId="15675" xr:uid="{00000000-0005-0000-0000-0000FE3D0000}"/>
    <cellStyle name="Normal 3 31 2 2 2" xfId="15676" xr:uid="{00000000-0005-0000-0000-0000FF3D0000}"/>
    <cellStyle name="Normal 3 31 2 2 3" xfId="15677" xr:uid="{00000000-0005-0000-0000-0000003E0000}"/>
    <cellStyle name="Normal 3 31 2 2 4" xfId="15678" xr:uid="{00000000-0005-0000-0000-0000013E0000}"/>
    <cellStyle name="Normal 3 31 2 3" xfId="15679" xr:uid="{00000000-0005-0000-0000-0000023E0000}"/>
    <cellStyle name="Normal 3 31 2 4" xfId="15680" xr:uid="{00000000-0005-0000-0000-0000033E0000}"/>
    <cellStyle name="Normal 3 31 2 5" xfId="15681" xr:uid="{00000000-0005-0000-0000-0000043E0000}"/>
    <cellStyle name="Normal 3 31 3" xfId="15682" xr:uid="{00000000-0005-0000-0000-0000053E0000}"/>
    <cellStyle name="Normal 3 31 3 2" xfId="15683" xr:uid="{00000000-0005-0000-0000-0000063E0000}"/>
    <cellStyle name="Normal 3 31 3 3" xfId="15684" xr:uid="{00000000-0005-0000-0000-0000073E0000}"/>
    <cellStyle name="Normal 3 31 3 4" xfId="15685" xr:uid="{00000000-0005-0000-0000-0000083E0000}"/>
    <cellStyle name="Normal 3 31 4" xfId="15686" xr:uid="{00000000-0005-0000-0000-0000093E0000}"/>
    <cellStyle name="Normal 3 31 5" xfId="15687" xr:uid="{00000000-0005-0000-0000-00000A3E0000}"/>
    <cellStyle name="Normal 3 31 6" xfId="15688" xr:uid="{00000000-0005-0000-0000-00000B3E0000}"/>
    <cellStyle name="Normal 3 32" xfId="15689" xr:uid="{00000000-0005-0000-0000-00000C3E0000}"/>
    <cellStyle name="Normal 3 32 2" xfId="15690" xr:uid="{00000000-0005-0000-0000-00000D3E0000}"/>
    <cellStyle name="Normal 3 33" xfId="15691" xr:uid="{00000000-0005-0000-0000-00000E3E0000}"/>
    <cellStyle name="Normal 3 33 2" xfId="15692" xr:uid="{00000000-0005-0000-0000-00000F3E0000}"/>
    <cellStyle name="Normal 3 34" xfId="15693" xr:uid="{00000000-0005-0000-0000-0000103E0000}"/>
    <cellStyle name="Normal 3 34 2" xfId="15694" xr:uid="{00000000-0005-0000-0000-0000113E0000}"/>
    <cellStyle name="Normal 3 34 2 2" xfId="15695" xr:uid="{00000000-0005-0000-0000-0000123E0000}"/>
    <cellStyle name="Normal 3 34 2 3" xfId="15696" xr:uid="{00000000-0005-0000-0000-0000133E0000}"/>
    <cellStyle name="Normal 3 34 2 4" xfId="15697" xr:uid="{00000000-0005-0000-0000-0000143E0000}"/>
    <cellStyle name="Normal 3 34 3" xfId="15698" xr:uid="{00000000-0005-0000-0000-0000153E0000}"/>
    <cellStyle name="Normal 3 34 4" xfId="15699" xr:uid="{00000000-0005-0000-0000-0000163E0000}"/>
    <cellStyle name="Normal 3 34 5" xfId="15700" xr:uid="{00000000-0005-0000-0000-0000173E0000}"/>
    <cellStyle name="Normal 3 35" xfId="15701" xr:uid="{00000000-0005-0000-0000-0000183E0000}"/>
    <cellStyle name="Normal 3 35 2" xfId="15702" xr:uid="{00000000-0005-0000-0000-0000193E0000}"/>
    <cellStyle name="Normal 3 36" xfId="15703" xr:uid="{00000000-0005-0000-0000-00001A3E0000}"/>
    <cellStyle name="Normal 3 36 2" xfId="15704" xr:uid="{00000000-0005-0000-0000-00001B3E0000}"/>
    <cellStyle name="Normal 3 37" xfId="15705" xr:uid="{00000000-0005-0000-0000-00001C3E0000}"/>
    <cellStyle name="Normal 3 37 2" xfId="15706" xr:uid="{00000000-0005-0000-0000-00001D3E0000}"/>
    <cellStyle name="Normal 3 38" xfId="15707" xr:uid="{00000000-0005-0000-0000-00001E3E0000}"/>
    <cellStyle name="Normal 3 38 2" xfId="15708" xr:uid="{00000000-0005-0000-0000-00001F3E0000}"/>
    <cellStyle name="Normal 3 39" xfId="15709" xr:uid="{00000000-0005-0000-0000-0000203E0000}"/>
    <cellStyle name="Normal 3 39 2" xfId="15710" xr:uid="{00000000-0005-0000-0000-0000213E0000}"/>
    <cellStyle name="Normal 3 4" xfId="15711" xr:uid="{00000000-0005-0000-0000-0000223E0000}"/>
    <cellStyle name="Normal 3 4 10" xfId="15712" xr:uid="{00000000-0005-0000-0000-0000233E0000}"/>
    <cellStyle name="Normal 3 4 10 2" xfId="15713" xr:uid="{00000000-0005-0000-0000-0000243E0000}"/>
    <cellStyle name="Normal 3 4 11" xfId="15714" xr:uid="{00000000-0005-0000-0000-0000253E0000}"/>
    <cellStyle name="Normal 3 4 12" xfId="15715" xr:uid="{00000000-0005-0000-0000-0000263E0000}"/>
    <cellStyle name="Normal 3 4 12 2" xfId="15716" xr:uid="{00000000-0005-0000-0000-0000273E0000}"/>
    <cellStyle name="Normal 3 4 13" xfId="15717" xr:uid="{00000000-0005-0000-0000-0000283E0000}"/>
    <cellStyle name="Normal 3 4 13 2" xfId="15718" xr:uid="{00000000-0005-0000-0000-0000293E0000}"/>
    <cellStyle name="Normal 3 4 13 2 2" xfId="15719" xr:uid="{00000000-0005-0000-0000-00002A3E0000}"/>
    <cellStyle name="Normal 3 4 13 2 3" xfId="15720" xr:uid="{00000000-0005-0000-0000-00002B3E0000}"/>
    <cellStyle name="Normal 3 4 13 2 4" xfId="15721" xr:uid="{00000000-0005-0000-0000-00002C3E0000}"/>
    <cellStyle name="Normal 3 4 14" xfId="15722" xr:uid="{00000000-0005-0000-0000-00002D3E0000}"/>
    <cellStyle name="Normal 3 4 14 2" xfId="15723" xr:uid="{00000000-0005-0000-0000-00002E3E0000}"/>
    <cellStyle name="Normal 3 4 14 2 2" xfId="15724" xr:uid="{00000000-0005-0000-0000-00002F3E0000}"/>
    <cellStyle name="Normal 3 4 14 2 3" xfId="15725" xr:uid="{00000000-0005-0000-0000-0000303E0000}"/>
    <cellStyle name="Normal 3 4 14 2 4" xfId="15726" xr:uid="{00000000-0005-0000-0000-0000313E0000}"/>
    <cellStyle name="Normal 3 4 14 3" xfId="15727" xr:uid="{00000000-0005-0000-0000-0000323E0000}"/>
    <cellStyle name="Normal 3 4 14 4" xfId="15728" xr:uid="{00000000-0005-0000-0000-0000333E0000}"/>
    <cellStyle name="Normal 3 4 14 5" xfId="15729" xr:uid="{00000000-0005-0000-0000-0000343E0000}"/>
    <cellStyle name="Normal 3 4 15" xfId="15730" xr:uid="{00000000-0005-0000-0000-0000353E0000}"/>
    <cellStyle name="Normal 3 4 16" xfId="15731" xr:uid="{00000000-0005-0000-0000-0000363E0000}"/>
    <cellStyle name="Normal 3 4 17" xfId="15732" xr:uid="{00000000-0005-0000-0000-0000373E0000}"/>
    <cellStyle name="Normal 3 4 18" xfId="33456" xr:uid="{97CA19EA-A785-4404-A387-CAA298D6A810}"/>
    <cellStyle name="Normal 3 4 2" xfId="15733" xr:uid="{00000000-0005-0000-0000-0000383E0000}"/>
    <cellStyle name="Normal 3 4 2 10" xfId="15734" xr:uid="{00000000-0005-0000-0000-0000393E0000}"/>
    <cellStyle name="Normal 3 4 2 11" xfId="15735" xr:uid="{00000000-0005-0000-0000-00003A3E0000}"/>
    <cellStyle name="Normal 3 4 2 2" xfId="15736" xr:uid="{00000000-0005-0000-0000-00003B3E0000}"/>
    <cellStyle name="Normal 3 4 2 2 2" xfId="15737" xr:uid="{00000000-0005-0000-0000-00003C3E0000}"/>
    <cellStyle name="Normal 3 4 2 2 2 2" xfId="15738" xr:uid="{00000000-0005-0000-0000-00003D3E0000}"/>
    <cellStyle name="Normal 3 4 2 2 2 2 2" xfId="15739" xr:uid="{00000000-0005-0000-0000-00003E3E0000}"/>
    <cellStyle name="Normal 3 4 2 2 2 2 2 2" xfId="15740" xr:uid="{00000000-0005-0000-0000-00003F3E0000}"/>
    <cellStyle name="Normal 3 4 2 2 2 2 2 2 2" xfId="15741" xr:uid="{00000000-0005-0000-0000-0000403E0000}"/>
    <cellStyle name="Normal 3 4 2 2 2 2 2 2 3" xfId="15742" xr:uid="{00000000-0005-0000-0000-0000413E0000}"/>
    <cellStyle name="Normal 3 4 2 2 2 2 2 2 4" xfId="15743" xr:uid="{00000000-0005-0000-0000-0000423E0000}"/>
    <cellStyle name="Normal 3 4 2 2 2 2 2 3" xfId="15744" xr:uid="{00000000-0005-0000-0000-0000433E0000}"/>
    <cellStyle name="Normal 3 4 2 2 2 2 2 4" xfId="15745" xr:uid="{00000000-0005-0000-0000-0000443E0000}"/>
    <cellStyle name="Normal 3 4 2 2 2 2 2 5" xfId="15746" xr:uid="{00000000-0005-0000-0000-0000453E0000}"/>
    <cellStyle name="Normal 3 4 2 2 2 2 3" xfId="15747" xr:uid="{00000000-0005-0000-0000-0000463E0000}"/>
    <cellStyle name="Normal 3 4 2 2 2 2 3 2" xfId="15748" xr:uid="{00000000-0005-0000-0000-0000473E0000}"/>
    <cellStyle name="Normal 3 4 2 2 2 2 3 3" xfId="15749" xr:uid="{00000000-0005-0000-0000-0000483E0000}"/>
    <cellStyle name="Normal 3 4 2 2 2 2 3 4" xfId="15750" xr:uid="{00000000-0005-0000-0000-0000493E0000}"/>
    <cellStyle name="Normal 3 4 2 2 2 2 4" xfId="15751" xr:uid="{00000000-0005-0000-0000-00004A3E0000}"/>
    <cellStyle name="Normal 3 4 2 2 2 2 5" xfId="15752" xr:uid="{00000000-0005-0000-0000-00004B3E0000}"/>
    <cellStyle name="Normal 3 4 2 2 2 2 6" xfId="15753" xr:uid="{00000000-0005-0000-0000-00004C3E0000}"/>
    <cellStyle name="Normal 3 4 2 2 2 3" xfId="15754" xr:uid="{00000000-0005-0000-0000-00004D3E0000}"/>
    <cellStyle name="Normal 3 4 2 2 2 3 2" xfId="15755" xr:uid="{00000000-0005-0000-0000-00004E3E0000}"/>
    <cellStyle name="Normal 3 4 2 2 2 3 2 2" xfId="15756" xr:uid="{00000000-0005-0000-0000-00004F3E0000}"/>
    <cellStyle name="Normal 3 4 2 2 2 3 2 2 2" xfId="15757" xr:uid="{00000000-0005-0000-0000-0000503E0000}"/>
    <cellStyle name="Normal 3 4 2 2 2 3 2 2 3" xfId="15758" xr:uid="{00000000-0005-0000-0000-0000513E0000}"/>
    <cellStyle name="Normal 3 4 2 2 2 3 2 2 4" xfId="15759" xr:uid="{00000000-0005-0000-0000-0000523E0000}"/>
    <cellStyle name="Normal 3 4 2 2 2 3 2 3" xfId="15760" xr:uid="{00000000-0005-0000-0000-0000533E0000}"/>
    <cellStyle name="Normal 3 4 2 2 2 3 2 4" xfId="15761" xr:uid="{00000000-0005-0000-0000-0000543E0000}"/>
    <cellStyle name="Normal 3 4 2 2 2 3 2 5" xfId="15762" xr:uid="{00000000-0005-0000-0000-0000553E0000}"/>
    <cellStyle name="Normal 3 4 2 2 2 3 3" xfId="15763" xr:uid="{00000000-0005-0000-0000-0000563E0000}"/>
    <cellStyle name="Normal 3 4 2 2 2 3 3 2" xfId="15764" xr:uid="{00000000-0005-0000-0000-0000573E0000}"/>
    <cellStyle name="Normal 3 4 2 2 2 3 3 3" xfId="15765" xr:uid="{00000000-0005-0000-0000-0000583E0000}"/>
    <cellStyle name="Normal 3 4 2 2 2 3 3 4" xfId="15766" xr:uid="{00000000-0005-0000-0000-0000593E0000}"/>
    <cellStyle name="Normal 3 4 2 2 2 3 4" xfId="15767" xr:uid="{00000000-0005-0000-0000-00005A3E0000}"/>
    <cellStyle name="Normal 3 4 2 2 2 3 5" xfId="15768" xr:uid="{00000000-0005-0000-0000-00005B3E0000}"/>
    <cellStyle name="Normal 3 4 2 2 2 3 6" xfId="15769" xr:uid="{00000000-0005-0000-0000-00005C3E0000}"/>
    <cellStyle name="Normal 3 4 2 2 2 4" xfId="15770" xr:uid="{00000000-0005-0000-0000-00005D3E0000}"/>
    <cellStyle name="Normal 3 4 2 2 2 4 2" xfId="15771" xr:uid="{00000000-0005-0000-0000-00005E3E0000}"/>
    <cellStyle name="Normal 3 4 2 2 2 4 2 2" xfId="15772" xr:uid="{00000000-0005-0000-0000-00005F3E0000}"/>
    <cellStyle name="Normal 3 4 2 2 2 4 2 3" xfId="15773" xr:uid="{00000000-0005-0000-0000-0000603E0000}"/>
    <cellStyle name="Normal 3 4 2 2 2 4 2 4" xfId="15774" xr:uid="{00000000-0005-0000-0000-0000613E0000}"/>
    <cellStyle name="Normal 3 4 2 2 2 4 3" xfId="15775" xr:uid="{00000000-0005-0000-0000-0000623E0000}"/>
    <cellStyle name="Normal 3 4 2 2 2 4 4" xfId="15776" xr:uid="{00000000-0005-0000-0000-0000633E0000}"/>
    <cellStyle name="Normal 3 4 2 2 2 4 5" xfId="15777" xr:uid="{00000000-0005-0000-0000-0000643E0000}"/>
    <cellStyle name="Normal 3 4 2 2 2 5" xfId="15778" xr:uid="{00000000-0005-0000-0000-0000653E0000}"/>
    <cellStyle name="Normal 3 4 2 2 2 5 2" xfId="15779" xr:uid="{00000000-0005-0000-0000-0000663E0000}"/>
    <cellStyle name="Normal 3 4 2 2 2 5 3" xfId="15780" xr:uid="{00000000-0005-0000-0000-0000673E0000}"/>
    <cellStyle name="Normal 3 4 2 2 2 5 4" xfId="15781" xr:uid="{00000000-0005-0000-0000-0000683E0000}"/>
    <cellStyle name="Normal 3 4 2 2 2 6" xfId="15782" xr:uid="{00000000-0005-0000-0000-0000693E0000}"/>
    <cellStyle name="Normal 3 4 2 2 2 7" xfId="15783" xr:uid="{00000000-0005-0000-0000-00006A3E0000}"/>
    <cellStyle name="Normal 3 4 2 2 2 8" xfId="15784" xr:uid="{00000000-0005-0000-0000-00006B3E0000}"/>
    <cellStyle name="Normal 3 4 2 2 3" xfId="15785" xr:uid="{00000000-0005-0000-0000-00006C3E0000}"/>
    <cellStyle name="Normal 3 4 2 2 3 2" xfId="15786" xr:uid="{00000000-0005-0000-0000-00006D3E0000}"/>
    <cellStyle name="Normal 3 4 2 2 3 2 2" xfId="15787" xr:uid="{00000000-0005-0000-0000-00006E3E0000}"/>
    <cellStyle name="Normal 3 4 2 2 3 2 2 2" xfId="15788" xr:uid="{00000000-0005-0000-0000-00006F3E0000}"/>
    <cellStyle name="Normal 3 4 2 2 3 2 2 3" xfId="15789" xr:uid="{00000000-0005-0000-0000-0000703E0000}"/>
    <cellStyle name="Normal 3 4 2 2 3 2 2 4" xfId="15790" xr:uid="{00000000-0005-0000-0000-0000713E0000}"/>
    <cellStyle name="Normal 3 4 2 2 3 2 3" xfId="15791" xr:uid="{00000000-0005-0000-0000-0000723E0000}"/>
    <cellStyle name="Normal 3 4 2 2 3 2 3 2" xfId="15792" xr:uid="{00000000-0005-0000-0000-0000733E0000}"/>
    <cellStyle name="Normal 3 4 2 2 3 2 3 3" xfId="15793" xr:uid="{00000000-0005-0000-0000-0000743E0000}"/>
    <cellStyle name="Normal 3 4 2 2 3 2 3 4" xfId="15794" xr:uid="{00000000-0005-0000-0000-0000753E0000}"/>
    <cellStyle name="Normal 3 4 2 2 3 2 4" xfId="15795" xr:uid="{00000000-0005-0000-0000-0000763E0000}"/>
    <cellStyle name="Normal 3 4 2 2 3 2 5" xfId="15796" xr:uid="{00000000-0005-0000-0000-0000773E0000}"/>
    <cellStyle name="Normal 3 4 2 2 3 2 6" xfId="15797" xr:uid="{00000000-0005-0000-0000-0000783E0000}"/>
    <cellStyle name="Normal 3 4 2 2 3 3" xfId="15798" xr:uid="{00000000-0005-0000-0000-0000793E0000}"/>
    <cellStyle name="Normal 3 4 2 2 3 3 2" xfId="15799" xr:uid="{00000000-0005-0000-0000-00007A3E0000}"/>
    <cellStyle name="Normal 3 4 2 2 3 3 3" xfId="15800" xr:uid="{00000000-0005-0000-0000-00007B3E0000}"/>
    <cellStyle name="Normal 3 4 2 2 3 3 4" xfId="15801" xr:uid="{00000000-0005-0000-0000-00007C3E0000}"/>
    <cellStyle name="Normal 3 4 2 2 3 4" xfId="15802" xr:uid="{00000000-0005-0000-0000-00007D3E0000}"/>
    <cellStyle name="Normal 3 4 2 2 3 4 2" xfId="15803" xr:uid="{00000000-0005-0000-0000-00007E3E0000}"/>
    <cellStyle name="Normal 3 4 2 2 3 4 3" xfId="15804" xr:uid="{00000000-0005-0000-0000-00007F3E0000}"/>
    <cellStyle name="Normal 3 4 2 2 3 4 4" xfId="15805" xr:uid="{00000000-0005-0000-0000-0000803E0000}"/>
    <cellStyle name="Normal 3 4 2 2 3 5" xfId="15806" xr:uid="{00000000-0005-0000-0000-0000813E0000}"/>
    <cellStyle name="Normal 3 4 2 2 3 6" xfId="15807" xr:uid="{00000000-0005-0000-0000-0000823E0000}"/>
    <cellStyle name="Normal 3 4 2 2 3 7" xfId="15808" xr:uid="{00000000-0005-0000-0000-0000833E0000}"/>
    <cellStyle name="Normal 3 4 2 2 4" xfId="15809" xr:uid="{00000000-0005-0000-0000-0000843E0000}"/>
    <cellStyle name="Normal 3 4 2 2 4 2" xfId="15810" xr:uid="{00000000-0005-0000-0000-0000853E0000}"/>
    <cellStyle name="Normal 3 4 2 2 4 2 2" xfId="15811" xr:uid="{00000000-0005-0000-0000-0000863E0000}"/>
    <cellStyle name="Normal 3 4 2 2 4 2 2 2" xfId="15812" xr:uid="{00000000-0005-0000-0000-0000873E0000}"/>
    <cellStyle name="Normal 3 4 2 2 4 2 2 3" xfId="15813" xr:uid="{00000000-0005-0000-0000-0000883E0000}"/>
    <cellStyle name="Normal 3 4 2 2 4 2 2 4" xfId="15814" xr:uid="{00000000-0005-0000-0000-0000893E0000}"/>
    <cellStyle name="Normal 3 4 2 2 4 2 3" xfId="15815" xr:uid="{00000000-0005-0000-0000-00008A3E0000}"/>
    <cellStyle name="Normal 3 4 2 2 4 2 4" xfId="15816" xr:uid="{00000000-0005-0000-0000-00008B3E0000}"/>
    <cellStyle name="Normal 3 4 2 2 4 2 5" xfId="15817" xr:uid="{00000000-0005-0000-0000-00008C3E0000}"/>
    <cellStyle name="Normal 3 4 2 2 4 3" xfId="15818" xr:uid="{00000000-0005-0000-0000-00008D3E0000}"/>
    <cellStyle name="Normal 3 4 2 2 4 3 2" xfId="15819" xr:uid="{00000000-0005-0000-0000-00008E3E0000}"/>
    <cellStyle name="Normal 3 4 2 2 4 3 3" xfId="15820" xr:uid="{00000000-0005-0000-0000-00008F3E0000}"/>
    <cellStyle name="Normal 3 4 2 2 4 3 4" xfId="15821" xr:uid="{00000000-0005-0000-0000-0000903E0000}"/>
    <cellStyle name="Normal 3 4 2 2 4 4" xfId="15822" xr:uid="{00000000-0005-0000-0000-0000913E0000}"/>
    <cellStyle name="Normal 3 4 2 2 4 5" xfId="15823" xr:uid="{00000000-0005-0000-0000-0000923E0000}"/>
    <cellStyle name="Normal 3 4 2 2 4 6" xfId="15824" xr:uid="{00000000-0005-0000-0000-0000933E0000}"/>
    <cellStyle name="Normal 3 4 2 2 5" xfId="15825" xr:uid="{00000000-0005-0000-0000-0000943E0000}"/>
    <cellStyle name="Normal 3 4 2 2 5 2" xfId="15826" xr:uid="{00000000-0005-0000-0000-0000953E0000}"/>
    <cellStyle name="Normal 3 4 2 2 5 2 2" xfId="15827" xr:uid="{00000000-0005-0000-0000-0000963E0000}"/>
    <cellStyle name="Normal 3 4 2 2 5 2 3" xfId="15828" xr:uid="{00000000-0005-0000-0000-0000973E0000}"/>
    <cellStyle name="Normal 3 4 2 2 5 2 4" xfId="15829" xr:uid="{00000000-0005-0000-0000-0000983E0000}"/>
    <cellStyle name="Normal 3 4 2 2 5 3" xfId="15830" xr:uid="{00000000-0005-0000-0000-0000993E0000}"/>
    <cellStyle name="Normal 3 4 2 2 5 4" xfId="15831" xr:uid="{00000000-0005-0000-0000-00009A3E0000}"/>
    <cellStyle name="Normal 3 4 2 2 5 5" xfId="15832" xr:uid="{00000000-0005-0000-0000-00009B3E0000}"/>
    <cellStyle name="Normal 3 4 2 2 6" xfId="15833" xr:uid="{00000000-0005-0000-0000-00009C3E0000}"/>
    <cellStyle name="Normal 3 4 2 2 6 2" xfId="15834" xr:uid="{00000000-0005-0000-0000-00009D3E0000}"/>
    <cellStyle name="Normal 3 4 2 2 6 3" xfId="15835" xr:uid="{00000000-0005-0000-0000-00009E3E0000}"/>
    <cellStyle name="Normal 3 4 2 2 6 4" xfId="15836" xr:uid="{00000000-0005-0000-0000-00009F3E0000}"/>
    <cellStyle name="Normal 3 4 2 2 7" xfId="15837" xr:uid="{00000000-0005-0000-0000-0000A03E0000}"/>
    <cellStyle name="Normal 3 4 2 2 8" xfId="15838" xr:uid="{00000000-0005-0000-0000-0000A13E0000}"/>
    <cellStyle name="Normal 3 4 2 2 9" xfId="15839" xr:uid="{00000000-0005-0000-0000-0000A23E0000}"/>
    <cellStyle name="Normal 3 4 2 3" xfId="15840" xr:uid="{00000000-0005-0000-0000-0000A33E0000}"/>
    <cellStyle name="Normal 3 4 2 3 2" xfId="15841" xr:uid="{00000000-0005-0000-0000-0000A43E0000}"/>
    <cellStyle name="Normal 3 4 2 3 2 2" xfId="15842" xr:uid="{00000000-0005-0000-0000-0000A53E0000}"/>
    <cellStyle name="Normal 3 4 2 3 2 2 2" xfId="15843" xr:uid="{00000000-0005-0000-0000-0000A63E0000}"/>
    <cellStyle name="Normal 3 4 2 3 2 2 2 2" xfId="15844" xr:uid="{00000000-0005-0000-0000-0000A73E0000}"/>
    <cellStyle name="Normal 3 4 2 3 2 2 2 3" xfId="15845" xr:uid="{00000000-0005-0000-0000-0000A83E0000}"/>
    <cellStyle name="Normal 3 4 2 3 2 2 2 4" xfId="15846" xr:uid="{00000000-0005-0000-0000-0000A93E0000}"/>
    <cellStyle name="Normal 3 4 2 3 2 2 3" xfId="15847" xr:uid="{00000000-0005-0000-0000-0000AA3E0000}"/>
    <cellStyle name="Normal 3 4 2 3 2 2 3 2" xfId="15848" xr:uid="{00000000-0005-0000-0000-0000AB3E0000}"/>
    <cellStyle name="Normal 3 4 2 3 2 2 3 3" xfId="15849" xr:uid="{00000000-0005-0000-0000-0000AC3E0000}"/>
    <cellStyle name="Normal 3 4 2 3 2 2 3 4" xfId="15850" xr:uid="{00000000-0005-0000-0000-0000AD3E0000}"/>
    <cellStyle name="Normal 3 4 2 3 2 2 4" xfId="15851" xr:uid="{00000000-0005-0000-0000-0000AE3E0000}"/>
    <cellStyle name="Normal 3 4 2 3 2 2 5" xfId="15852" xr:uid="{00000000-0005-0000-0000-0000AF3E0000}"/>
    <cellStyle name="Normal 3 4 2 3 2 2 6" xfId="15853" xr:uid="{00000000-0005-0000-0000-0000B03E0000}"/>
    <cellStyle name="Normal 3 4 2 3 2 3" xfId="15854" xr:uid="{00000000-0005-0000-0000-0000B13E0000}"/>
    <cellStyle name="Normal 3 4 2 3 2 3 2" xfId="15855" xr:uid="{00000000-0005-0000-0000-0000B23E0000}"/>
    <cellStyle name="Normal 3 4 2 3 2 3 3" xfId="15856" xr:uid="{00000000-0005-0000-0000-0000B33E0000}"/>
    <cellStyle name="Normal 3 4 2 3 2 3 4" xfId="15857" xr:uid="{00000000-0005-0000-0000-0000B43E0000}"/>
    <cellStyle name="Normal 3 4 2 3 2 4" xfId="15858" xr:uid="{00000000-0005-0000-0000-0000B53E0000}"/>
    <cellStyle name="Normal 3 4 2 3 2 4 2" xfId="15859" xr:uid="{00000000-0005-0000-0000-0000B63E0000}"/>
    <cellStyle name="Normal 3 4 2 3 2 4 3" xfId="15860" xr:uid="{00000000-0005-0000-0000-0000B73E0000}"/>
    <cellStyle name="Normal 3 4 2 3 2 4 4" xfId="15861" xr:uid="{00000000-0005-0000-0000-0000B83E0000}"/>
    <cellStyle name="Normal 3 4 2 3 2 5" xfId="15862" xr:uid="{00000000-0005-0000-0000-0000B93E0000}"/>
    <cellStyle name="Normal 3 4 2 3 2 6" xfId="15863" xr:uid="{00000000-0005-0000-0000-0000BA3E0000}"/>
    <cellStyle name="Normal 3 4 2 3 2 7" xfId="15864" xr:uid="{00000000-0005-0000-0000-0000BB3E0000}"/>
    <cellStyle name="Normal 3 4 2 3 3" xfId="15865" xr:uid="{00000000-0005-0000-0000-0000BC3E0000}"/>
    <cellStyle name="Normal 3 4 2 3 3 2" xfId="15866" xr:uid="{00000000-0005-0000-0000-0000BD3E0000}"/>
    <cellStyle name="Normal 3 4 2 3 3 2 2" xfId="15867" xr:uid="{00000000-0005-0000-0000-0000BE3E0000}"/>
    <cellStyle name="Normal 3 4 2 3 3 2 2 2" xfId="15868" xr:uid="{00000000-0005-0000-0000-0000BF3E0000}"/>
    <cellStyle name="Normal 3 4 2 3 3 2 2 3" xfId="15869" xr:uid="{00000000-0005-0000-0000-0000C03E0000}"/>
    <cellStyle name="Normal 3 4 2 3 3 2 2 4" xfId="15870" xr:uid="{00000000-0005-0000-0000-0000C13E0000}"/>
    <cellStyle name="Normal 3 4 2 3 3 2 3" xfId="15871" xr:uid="{00000000-0005-0000-0000-0000C23E0000}"/>
    <cellStyle name="Normal 3 4 2 3 3 2 3 2" xfId="15872" xr:uid="{00000000-0005-0000-0000-0000C33E0000}"/>
    <cellStyle name="Normal 3 4 2 3 3 2 3 3" xfId="15873" xr:uid="{00000000-0005-0000-0000-0000C43E0000}"/>
    <cellStyle name="Normal 3 4 2 3 3 2 3 4" xfId="15874" xr:uid="{00000000-0005-0000-0000-0000C53E0000}"/>
    <cellStyle name="Normal 3 4 2 3 3 2 4" xfId="15875" xr:uid="{00000000-0005-0000-0000-0000C63E0000}"/>
    <cellStyle name="Normal 3 4 2 3 3 2 5" xfId="15876" xr:uid="{00000000-0005-0000-0000-0000C73E0000}"/>
    <cellStyle name="Normal 3 4 2 3 3 2 6" xfId="15877" xr:uid="{00000000-0005-0000-0000-0000C83E0000}"/>
    <cellStyle name="Normal 3 4 2 3 3 3" xfId="15878" xr:uid="{00000000-0005-0000-0000-0000C93E0000}"/>
    <cellStyle name="Normal 3 4 2 3 3 3 2" xfId="15879" xr:uid="{00000000-0005-0000-0000-0000CA3E0000}"/>
    <cellStyle name="Normal 3 4 2 3 3 3 3" xfId="15880" xr:uid="{00000000-0005-0000-0000-0000CB3E0000}"/>
    <cellStyle name="Normal 3 4 2 3 3 3 4" xfId="15881" xr:uid="{00000000-0005-0000-0000-0000CC3E0000}"/>
    <cellStyle name="Normal 3 4 2 3 3 4" xfId="15882" xr:uid="{00000000-0005-0000-0000-0000CD3E0000}"/>
    <cellStyle name="Normal 3 4 2 3 3 4 2" xfId="15883" xr:uid="{00000000-0005-0000-0000-0000CE3E0000}"/>
    <cellStyle name="Normal 3 4 2 3 3 4 3" xfId="15884" xr:uid="{00000000-0005-0000-0000-0000CF3E0000}"/>
    <cellStyle name="Normal 3 4 2 3 3 4 4" xfId="15885" xr:uid="{00000000-0005-0000-0000-0000D03E0000}"/>
    <cellStyle name="Normal 3 4 2 3 3 5" xfId="15886" xr:uid="{00000000-0005-0000-0000-0000D13E0000}"/>
    <cellStyle name="Normal 3 4 2 3 3 6" xfId="15887" xr:uid="{00000000-0005-0000-0000-0000D23E0000}"/>
    <cellStyle name="Normal 3 4 2 3 3 7" xfId="15888" xr:uid="{00000000-0005-0000-0000-0000D33E0000}"/>
    <cellStyle name="Normal 3 4 2 3 4" xfId="15889" xr:uid="{00000000-0005-0000-0000-0000D43E0000}"/>
    <cellStyle name="Normal 3 4 2 3 4 2" xfId="15890" xr:uid="{00000000-0005-0000-0000-0000D53E0000}"/>
    <cellStyle name="Normal 3 4 2 3 4 2 2" xfId="15891" xr:uid="{00000000-0005-0000-0000-0000D63E0000}"/>
    <cellStyle name="Normal 3 4 2 3 4 2 3" xfId="15892" xr:uid="{00000000-0005-0000-0000-0000D73E0000}"/>
    <cellStyle name="Normal 3 4 2 3 4 2 4" xfId="15893" xr:uid="{00000000-0005-0000-0000-0000D83E0000}"/>
    <cellStyle name="Normal 3 4 2 3 4 3" xfId="15894" xr:uid="{00000000-0005-0000-0000-0000D93E0000}"/>
    <cellStyle name="Normal 3 4 2 3 4 3 2" xfId="15895" xr:uid="{00000000-0005-0000-0000-0000DA3E0000}"/>
    <cellStyle name="Normal 3 4 2 3 4 3 3" xfId="15896" xr:uid="{00000000-0005-0000-0000-0000DB3E0000}"/>
    <cellStyle name="Normal 3 4 2 3 4 3 4" xfId="15897" xr:uid="{00000000-0005-0000-0000-0000DC3E0000}"/>
    <cellStyle name="Normal 3 4 2 3 4 4" xfId="15898" xr:uid="{00000000-0005-0000-0000-0000DD3E0000}"/>
    <cellStyle name="Normal 3 4 2 3 4 5" xfId="15899" xr:uid="{00000000-0005-0000-0000-0000DE3E0000}"/>
    <cellStyle name="Normal 3 4 2 3 4 6" xfId="15900" xr:uid="{00000000-0005-0000-0000-0000DF3E0000}"/>
    <cellStyle name="Normal 3 4 2 3 5" xfId="15901" xr:uid="{00000000-0005-0000-0000-0000E03E0000}"/>
    <cellStyle name="Normal 3 4 2 3 5 2" xfId="15902" xr:uid="{00000000-0005-0000-0000-0000E13E0000}"/>
    <cellStyle name="Normal 3 4 2 3 5 3" xfId="15903" xr:uid="{00000000-0005-0000-0000-0000E23E0000}"/>
    <cellStyle name="Normal 3 4 2 3 5 4" xfId="15904" xr:uid="{00000000-0005-0000-0000-0000E33E0000}"/>
    <cellStyle name="Normal 3 4 2 3 6" xfId="15905" xr:uid="{00000000-0005-0000-0000-0000E43E0000}"/>
    <cellStyle name="Normal 3 4 2 3 6 2" xfId="15906" xr:uid="{00000000-0005-0000-0000-0000E53E0000}"/>
    <cellStyle name="Normal 3 4 2 3 6 3" xfId="15907" xr:uid="{00000000-0005-0000-0000-0000E63E0000}"/>
    <cellStyle name="Normal 3 4 2 3 6 4" xfId="15908" xr:uid="{00000000-0005-0000-0000-0000E73E0000}"/>
    <cellStyle name="Normal 3 4 2 3 7" xfId="15909" xr:uid="{00000000-0005-0000-0000-0000E83E0000}"/>
    <cellStyle name="Normal 3 4 2 3 8" xfId="15910" xr:uid="{00000000-0005-0000-0000-0000E93E0000}"/>
    <cellStyle name="Normal 3 4 2 3 9" xfId="15911" xr:uid="{00000000-0005-0000-0000-0000EA3E0000}"/>
    <cellStyle name="Normal 3 4 2 4" xfId="15912" xr:uid="{00000000-0005-0000-0000-0000EB3E0000}"/>
    <cellStyle name="Normal 3 4 2 4 2" xfId="15913" xr:uid="{00000000-0005-0000-0000-0000EC3E0000}"/>
    <cellStyle name="Normal 3 4 2 4 2 2" xfId="15914" xr:uid="{00000000-0005-0000-0000-0000ED3E0000}"/>
    <cellStyle name="Normal 3 4 2 4 2 2 2" xfId="15915" xr:uid="{00000000-0005-0000-0000-0000EE3E0000}"/>
    <cellStyle name="Normal 3 4 2 4 2 2 3" xfId="15916" xr:uid="{00000000-0005-0000-0000-0000EF3E0000}"/>
    <cellStyle name="Normal 3 4 2 4 2 2 4" xfId="15917" xr:uid="{00000000-0005-0000-0000-0000F03E0000}"/>
    <cellStyle name="Normal 3 4 2 4 2 3" xfId="15918" xr:uid="{00000000-0005-0000-0000-0000F13E0000}"/>
    <cellStyle name="Normal 3 4 2 4 2 3 2" xfId="15919" xr:uid="{00000000-0005-0000-0000-0000F23E0000}"/>
    <cellStyle name="Normal 3 4 2 4 2 3 3" xfId="15920" xr:uid="{00000000-0005-0000-0000-0000F33E0000}"/>
    <cellStyle name="Normal 3 4 2 4 2 3 4" xfId="15921" xr:uid="{00000000-0005-0000-0000-0000F43E0000}"/>
    <cellStyle name="Normal 3 4 2 4 2 4" xfId="15922" xr:uid="{00000000-0005-0000-0000-0000F53E0000}"/>
    <cellStyle name="Normal 3 4 2 4 2 5" xfId="15923" xr:uid="{00000000-0005-0000-0000-0000F63E0000}"/>
    <cellStyle name="Normal 3 4 2 4 2 6" xfId="15924" xr:uid="{00000000-0005-0000-0000-0000F73E0000}"/>
    <cellStyle name="Normal 3 4 2 4 3" xfId="15925" xr:uid="{00000000-0005-0000-0000-0000F83E0000}"/>
    <cellStyle name="Normal 3 4 2 4 3 2" xfId="15926" xr:uid="{00000000-0005-0000-0000-0000F93E0000}"/>
    <cellStyle name="Normal 3 4 2 4 3 3" xfId="15927" xr:uid="{00000000-0005-0000-0000-0000FA3E0000}"/>
    <cellStyle name="Normal 3 4 2 4 3 4" xfId="15928" xr:uid="{00000000-0005-0000-0000-0000FB3E0000}"/>
    <cellStyle name="Normal 3 4 2 4 4" xfId="15929" xr:uid="{00000000-0005-0000-0000-0000FC3E0000}"/>
    <cellStyle name="Normal 3 4 2 4 4 2" xfId="15930" xr:uid="{00000000-0005-0000-0000-0000FD3E0000}"/>
    <cellStyle name="Normal 3 4 2 4 4 3" xfId="15931" xr:uid="{00000000-0005-0000-0000-0000FE3E0000}"/>
    <cellStyle name="Normal 3 4 2 4 4 4" xfId="15932" xr:uid="{00000000-0005-0000-0000-0000FF3E0000}"/>
    <cellStyle name="Normal 3 4 2 4 5" xfId="15933" xr:uid="{00000000-0005-0000-0000-0000003F0000}"/>
    <cellStyle name="Normal 3 4 2 4 6" xfId="15934" xr:uid="{00000000-0005-0000-0000-0000013F0000}"/>
    <cellStyle name="Normal 3 4 2 4 7" xfId="15935" xr:uid="{00000000-0005-0000-0000-0000023F0000}"/>
    <cellStyle name="Normal 3 4 2 5" xfId="15936" xr:uid="{00000000-0005-0000-0000-0000033F0000}"/>
    <cellStyle name="Normal 3 4 2 5 2" xfId="15937" xr:uid="{00000000-0005-0000-0000-0000043F0000}"/>
    <cellStyle name="Normal 3 4 2 5 2 2" xfId="15938" xr:uid="{00000000-0005-0000-0000-0000053F0000}"/>
    <cellStyle name="Normal 3 4 2 5 2 2 2" xfId="15939" xr:uid="{00000000-0005-0000-0000-0000063F0000}"/>
    <cellStyle name="Normal 3 4 2 5 2 2 3" xfId="15940" xr:uid="{00000000-0005-0000-0000-0000073F0000}"/>
    <cellStyle name="Normal 3 4 2 5 2 2 4" xfId="15941" xr:uid="{00000000-0005-0000-0000-0000083F0000}"/>
    <cellStyle name="Normal 3 4 2 5 2 3" xfId="15942" xr:uid="{00000000-0005-0000-0000-0000093F0000}"/>
    <cellStyle name="Normal 3 4 2 5 2 3 2" xfId="15943" xr:uid="{00000000-0005-0000-0000-00000A3F0000}"/>
    <cellStyle name="Normal 3 4 2 5 2 3 3" xfId="15944" xr:uid="{00000000-0005-0000-0000-00000B3F0000}"/>
    <cellStyle name="Normal 3 4 2 5 2 3 4" xfId="15945" xr:uid="{00000000-0005-0000-0000-00000C3F0000}"/>
    <cellStyle name="Normal 3 4 2 5 2 4" xfId="15946" xr:uid="{00000000-0005-0000-0000-00000D3F0000}"/>
    <cellStyle name="Normal 3 4 2 5 2 5" xfId="15947" xr:uid="{00000000-0005-0000-0000-00000E3F0000}"/>
    <cellStyle name="Normal 3 4 2 5 2 6" xfId="15948" xr:uid="{00000000-0005-0000-0000-00000F3F0000}"/>
    <cellStyle name="Normal 3 4 2 5 3" xfId="15949" xr:uid="{00000000-0005-0000-0000-0000103F0000}"/>
    <cellStyle name="Normal 3 4 2 5 3 2" xfId="15950" xr:uid="{00000000-0005-0000-0000-0000113F0000}"/>
    <cellStyle name="Normal 3 4 2 5 3 3" xfId="15951" xr:uid="{00000000-0005-0000-0000-0000123F0000}"/>
    <cellStyle name="Normal 3 4 2 5 3 4" xfId="15952" xr:uid="{00000000-0005-0000-0000-0000133F0000}"/>
    <cellStyle name="Normal 3 4 2 5 4" xfId="15953" xr:uid="{00000000-0005-0000-0000-0000143F0000}"/>
    <cellStyle name="Normal 3 4 2 5 4 2" xfId="15954" xr:uid="{00000000-0005-0000-0000-0000153F0000}"/>
    <cellStyle name="Normal 3 4 2 5 4 3" xfId="15955" xr:uid="{00000000-0005-0000-0000-0000163F0000}"/>
    <cellStyle name="Normal 3 4 2 5 4 4" xfId="15956" xr:uid="{00000000-0005-0000-0000-0000173F0000}"/>
    <cellStyle name="Normal 3 4 2 5 5" xfId="15957" xr:uid="{00000000-0005-0000-0000-0000183F0000}"/>
    <cellStyle name="Normal 3 4 2 5 6" xfId="15958" xr:uid="{00000000-0005-0000-0000-0000193F0000}"/>
    <cellStyle name="Normal 3 4 2 5 7" xfId="15959" xr:uid="{00000000-0005-0000-0000-00001A3F0000}"/>
    <cellStyle name="Normal 3 4 2 6" xfId="15960" xr:uid="{00000000-0005-0000-0000-00001B3F0000}"/>
    <cellStyle name="Normal 3 4 2 6 2" xfId="15961" xr:uid="{00000000-0005-0000-0000-00001C3F0000}"/>
    <cellStyle name="Normal 3 4 2 6 2 2" xfId="15962" xr:uid="{00000000-0005-0000-0000-00001D3F0000}"/>
    <cellStyle name="Normal 3 4 2 6 2 3" xfId="15963" xr:uid="{00000000-0005-0000-0000-00001E3F0000}"/>
    <cellStyle name="Normal 3 4 2 6 2 4" xfId="15964" xr:uid="{00000000-0005-0000-0000-00001F3F0000}"/>
    <cellStyle name="Normal 3 4 2 6 3" xfId="15965" xr:uid="{00000000-0005-0000-0000-0000203F0000}"/>
    <cellStyle name="Normal 3 4 2 6 3 2" xfId="15966" xr:uid="{00000000-0005-0000-0000-0000213F0000}"/>
    <cellStyle name="Normal 3 4 2 6 3 3" xfId="15967" xr:uid="{00000000-0005-0000-0000-0000223F0000}"/>
    <cellStyle name="Normal 3 4 2 6 3 4" xfId="15968" xr:uid="{00000000-0005-0000-0000-0000233F0000}"/>
    <cellStyle name="Normal 3 4 2 7" xfId="15969" xr:uid="{00000000-0005-0000-0000-0000243F0000}"/>
    <cellStyle name="Normal 3 4 2 7 2" xfId="15970" xr:uid="{00000000-0005-0000-0000-0000253F0000}"/>
    <cellStyle name="Normal 3 4 2 7 2 2" xfId="15971" xr:uid="{00000000-0005-0000-0000-0000263F0000}"/>
    <cellStyle name="Normal 3 4 2 7 2 3" xfId="15972" xr:uid="{00000000-0005-0000-0000-0000273F0000}"/>
    <cellStyle name="Normal 3 4 2 7 2 4" xfId="15973" xr:uid="{00000000-0005-0000-0000-0000283F0000}"/>
    <cellStyle name="Normal 3 4 2 7 3" xfId="15974" xr:uid="{00000000-0005-0000-0000-0000293F0000}"/>
    <cellStyle name="Normal 3 4 2 7 4" xfId="15975" xr:uid="{00000000-0005-0000-0000-00002A3F0000}"/>
    <cellStyle name="Normal 3 4 2 7 5" xfId="15976" xr:uid="{00000000-0005-0000-0000-00002B3F0000}"/>
    <cellStyle name="Normal 3 4 2 8" xfId="15977" xr:uid="{00000000-0005-0000-0000-00002C3F0000}"/>
    <cellStyle name="Normal 3 4 2 8 2" xfId="15978" xr:uid="{00000000-0005-0000-0000-00002D3F0000}"/>
    <cellStyle name="Normal 3 4 2 8 3" xfId="15979" xr:uid="{00000000-0005-0000-0000-00002E3F0000}"/>
    <cellStyle name="Normal 3 4 2 8 4" xfId="15980" xr:uid="{00000000-0005-0000-0000-00002F3F0000}"/>
    <cellStyle name="Normal 3 4 2 9" xfId="15981" xr:uid="{00000000-0005-0000-0000-0000303F0000}"/>
    <cellStyle name="Normal 3 4 3" xfId="15982" xr:uid="{00000000-0005-0000-0000-0000313F0000}"/>
    <cellStyle name="Normal 3 4 3 10" xfId="15983" xr:uid="{00000000-0005-0000-0000-0000323F0000}"/>
    <cellStyle name="Normal 3 4 3 11" xfId="15984" xr:uid="{00000000-0005-0000-0000-0000333F0000}"/>
    <cellStyle name="Normal 3 4 3 2" xfId="15985" xr:uid="{00000000-0005-0000-0000-0000343F0000}"/>
    <cellStyle name="Normal 3 4 3 2 2" xfId="15986" xr:uid="{00000000-0005-0000-0000-0000353F0000}"/>
    <cellStyle name="Normal 3 4 3 2 2 2" xfId="15987" xr:uid="{00000000-0005-0000-0000-0000363F0000}"/>
    <cellStyle name="Normal 3 4 3 2 2 2 2" xfId="15988" xr:uid="{00000000-0005-0000-0000-0000373F0000}"/>
    <cellStyle name="Normal 3 4 3 2 2 2 2 2" xfId="15989" xr:uid="{00000000-0005-0000-0000-0000383F0000}"/>
    <cellStyle name="Normal 3 4 3 2 2 2 2 3" xfId="15990" xr:uid="{00000000-0005-0000-0000-0000393F0000}"/>
    <cellStyle name="Normal 3 4 3 2 2 2 2 4" xfId="15991" xr:uid="{00000000-0005-0000-0000-00003A3F0000}"/>
    <cellStyle name="Normal 3 4 3 2 2 2 3" xfId="15992" xr:uid="{00000000-0005-0000-0000-00003B3F0000}"/>
    <cellStyle name="Normal 3 4 3 2 2 2 3 2" xfId="15993" xr:uid="{00000000-0005-0000-0000-00003C3F0000}"/>
    <cellStyle name="Normal 3 4 3 2 2 2 3 3" xfId="15994" xr:uid="{00000000-0005-0000-0000-00003D3F0000}"/>
    <cellStyle name="Normal 3 4 3 2 2 2 3 4" xfId="15995" xr:uid="{00000000-0005-0000-0000-00003E3F0000}"/>
    <cellStyle name="Normal 3 4 3 2 2 2 4" xfId="15996" xr:uid="{00000000-0005-0000-0000-00003F3F0000}"/>
    <cellStyle name="Normal 3 4 3 2 2 2 5" xfId="15997" xr:uid="{00000000-0005-0000-0000-0000403F0000}"/>
    <cellStyle name="Normal 3 4 3 2 2 2 6" xfId="15998" xr:uid="{00000000-0005-0000-0000-0000413F0000}"/>
    <cellStyle name="Normal 3 4 3 2 2 3" xfId="15999" xr:uid="{00000000-0005-0000-0000-0000423F0000}"/>
    <cellStyle name="Normal 3 4 3 2 2 3 2" xfId="16000" xr:uid="{00000000-0005-0000-0000-0000433F0000}"/>
    <cellStyle name="Normal 3 4 3 2 2 3 3" xfId="16001" xr:uid="{00000000-0005-0000-0000-0000443F0000}"/>
    <cellStyle name="Normal 3 4 3 2 2 3 4" xfId="16002" xr:uid="{00000000-0005-0000-0000-0000453F0000}"/>
    <cellStyle name="Normal 3 4 3 2 2 4" xfId="16003" xr:uid="{00000000-0005-0000-0000-0000463F0000}"/>
    <cellStyle name="Normal 3 4 3 2 2 4 2" xfId="16004" xr:uid="{00000000-0005-0000-0000-0000473F0000}"/>
    <cellStyle name="Normal 3 4 3 2 2 4 3" xfId="16005" xr:uid="{00000000-0005-0000-0000-0000483F0000}"/>
    <cellStyle name="Normal 3 4 3 2 2 4 4" xfId="16006" xr:uid="{00000000-0005-0000-0000-0000493F0000}"/>
    <cellStyle name="Normal 3 4 3 2 2 5" xfId="16007" xr:uid="{00000000-0005-0000-0000-00004A3F0000}"/>
    <cellStyle name="Normal 3 4 3 2 2 6" xfId="16008" xr:uid="{00000000-0005-0000-0000-00004B3F0000}"/>
    <cellStyle name="Normal 3 4 3 2 2 7" xfId="16009" xr:uid="{00000000-0005-0000-0000-00004C3F0000}"/>
    <cellStyle name="Normal 3 4 3 2 3" xfId="16010" xr:uid="{00000000-0005-0000-0000-00004D3F0000}"/>
    <cellStyle name="Normal 3 4 3 2 3 2" xfId="16011" xr:uid="{00000000-0005-0000-0000-00004E3F0000}"/>
    <cellStyle name="Normal 3 4 3 2 3 2 2" xfId="16012" xr:uid="{00000000-0005-0000-0000-00004F3F0000}"/>
    <cellStyle name="Normal 3 4 3 2 3 2 2 2" xfId="16013" xr:uid="{00000000-0005-0000-0000-0000503F0000}"/>
    <cellStyle name="Normal 3 4 3 2 3 2 2 3" xfId="16014" xr:uid="{00000000-0005-0000-0000-0000513F0000}"/>
    <cellStyle name="Normal 3 4 3 2 3 2 2 4" xfId="16015" xr:uid="{00000000-0005-0000-0000-0000523F0000}"/>
    <cellStyle name="Normal 3 4 3 2 3 2 3" xfId="16016" xr:uid="{00000000-0005-0000-0000-0000533F0000}"/>
    <cellStyle name="Normal 3 4 3 2 3 2 3 2" xfId="16017" xr:uid="{00000000-0005-0000-0000-0000543F0000}"/>
    <cellStyle name="Normal 3 4 3 2 3 2 3 3" xfId="16018" xr:uid="{00000000-0005-0000-0000-0000553F0000}"/>
    <cellStyle name="Normal 3 4 3 2 3 2 3 4" xfId="16019" xr:uid="{00000000-0005-0000-0000-0000563F0000}"/>
    <cellStyle name="Normal 3 4 3 2 3 2 4" xfId="16020" xr:uid="{00000000-0005-0000-0000-0000573F0000}"/>
    <cellStyle name="Normal 3 4 3 2 3 2 5" xfId="16021" xr:uid="{00000000-0005-0000-0000-0000583F0000}"/>
    <cellStyle name="Normal 3 4 3 2 3 2 6" xfId="16022" xr:uid="{00000000-0005-0000-0000-0000593F0000}"/>
    <cellStyle name="Normal 3 4 3 2 3 3" xfId="16023" xr:uid="{00000000-0005-0000-0000-00005A3F0000}"/>
    <cellStyle name="Normal 3 4 3 2 3 3 2" xfId="16024" xr:uid="{00000000-0005-0000-0000-00005B3F0000}"/>
    <cellStyle name="Normal 3 4 3 2 3 3 3" xfId="16025" xr:uid="{00000000-0005-0000-0000-00005C3F0000}"/>
    <cellStyle name="Normal 3 4 3 2 3 3 4" xfId="16026" xr:uid="{00000000-0005-0000-0000-00005D3F0000}"/>
    <cellStyle name="Normal 3 4 3 2 3 4" xfId="16027" xr:uid="{00000000-0005-0000-0000-00005E3F0000}"/>
    <cellStyle name="Normal 3 4 3 2 3 4 2" xfId="16028" xr:uid="{00000000-0005-0000-0000-00005F3F0000}"/>
    <cellStyle name="Normal 3 4 3 2 3 4 3" xfId="16029" xr:uid="{00000000-0005-0000-0000-0000603F0000}"/>
    <cellStyle name="Normal 3 4 3 2 3 4 4" xfId="16030" xr:uid="{00000000-0005-0000-0000-0000613F0000}"/>
    <cellStyle name="Normal 3 4 3 2 3 5" xfId="16031" xr:uid="{00000000-0005-0000-0000-0000623F0000}"/>
    <cellStyle name="Normal 3 4 3 2 3 6" xfId="16032" xr:uid="{00000000-0005-0000-0000-0000633F0000}"/>
    <cellStyle name="Normal 3 4 3 2 3 7" xfId="16033" xr:uid="{00000000-0005-0000-0000-0000643F0000}"/>
    <cellStyle name="Normal 3 4 3 2 4" xfId="16034" xr:uid="{00000000-0005-0000-0000-0000653F0000}"/>
    <cellStyle name="Normal 3 4 3 2 4 2" xfId="16035" xr:uid="{00000000-0005-0000-0000-0000663F0000}"/>
    <cellStyle name="Normal 3 4 3 2 4 2 2" xfId="16036" xr:uid="{00000000-0005-0000-0000-0000673F0000}"/>
    <cellStyle name="Normal 3 4 3 2 4 2 3" xfId="16037" xr:uid="{00000000-0005-0000-0000-0000683F0000}"/>
    <cellStyle name="Normal 3 4 3 2 4 2 4" xfId="16038" xr:uid="{00000000-0005-0000-0000-0000693F0000}"/>
    <cellStyle name="Normal 3 4 3 2 4 3" xfId="16039" xr:uid="{00000000-0005-0000-0000-00006A3F0000}"/>
    <cellStyle name="Normal 3 4 3 2 4 3 2" xfId="16040" xr:uid="{00000000-0005-0000-0000-00006B3F0000}"/>
    <cellStyle name="Normal 3 4 3 2 4 3 3" xfId="16041" xr:uid="{00000000-0005-0000-0000-00006C3F0000}"/>
    <cellStyle name="Normal 3 4 3 2 4 3 4" xfId="16042" xr:uid="{00000000-0005-0000-0000-00006D3F0000}"/>
    <cellStyle name="Normal 3 4 3 2 4 4" xfId="16043" xr:uid="{00000000-0005-0000-0000-00006E3F0000}"/>
    <cellStyle name="Normal 3 4 3 2 4 5" xfId="16044" xr:uid="{00000000-0005-0000-0000-00006F3F0000}"/>
    <cellStyle name="Normal 3 4 3 2 4 6" xfId="16045" xr:uid="{00000000-0005-0000-0000-0000703F0000}"/>
    <cellStyle name="Normal 3 4 3 2 5" xfId="16046" xr:uid="{00000000-0005-0000-0000-0000713F0000}"/>
    <cellStyle name="Normal 3 4 3 2 5 2" xfId="16047" xr:uid="{00000000-0005-0000-0000-0000723F0000}"/>
    <cellStyle name="Normal 3 4 3 2 5 3" xfId="16048" xr:uid="{00000000-0005-0000-0000-0000733F0000}"/>
    <cellStyle name="Normal 3 4 3 2 5 4" xfId="16049" xr:uid="{00000000-0005-0000-0000-0000743F0000}"/>
    <cellStyle name="Normal 3 4 3 2 6" xfId="16050" xr:uid="{00000000-0005-0000-0000-0000753F0000}"/>
    <cellStyle name="Normal 3 4 3 2 6 2" xfId="16051" xr:uid="{00000000-0005-0000-0000-0000763F0000}"/>
    <cellStyle name="Normal 3 4 3 2 6 3" xfId="16052" xr:uid="{00000000-0005-0000-0000-0000773F0000}"/>
    <cellStyle name="Normal 3 4 3 2 6 4" xfId="16053" xr:uid="{00000000-0005-0000-0000-0000783F0000}"/>
    <cellStyle name="Normal 3 4 3 2 7" xfId="16054" xr:uid="{00000000-0005-0000-0000-0000793F0000}"/>
    <cellStyle name="Normal 3 4 3 2 8" xfId="16055" xr:uid="{00000000-0005-0000-0000-00007A3F0000}"/>
    <cellStyle name="Normal 3 4 3 2 9" xfId="16056" xr:uid="{00000000-0005-0000-0000-00007B3F0000}"/>
    <cellStyle name="Normal 3 4 3 3" xfId="16057" xr:uid="{00000000-0005-0000-0000-00007C3F0000}"/>
    <cellStyle name="Normal 3 4 3 3 2" xfId="16058" xr:uid="{00000000-0005-0000-0000-00007D3F0000}"/>
    <cellStyle name="Normal 3 4 3 3 2 2" xfId="16059" xr:uid="{00000000-0005-0000-0000-00007E3F0000}"/>
    <cellStyle name="Normal 3 4 3 3 2 2 2" xfId="16060" xr:uid="{00000000-0005-0000-0000-00007F3F0000}"/>
    <cellStyle name="Normal 3 4 3 3 2 2 2 2" xfId="16061" xr:uid="{00000000-0005-0000-0000-0000803F0000}"/>
    <cellStyle name="Normal 3 4 3 3 2 2 2 3" xfId="16062" xr:uid="{00000000-0005-0000-0000-0000813F0000}"/>
    <cellStyle name="Normal 3 4 3 3 2 2 2 4" xfId="16063" xr:uid="{00000000-0005-0000-0000-0000823F0000}"/>
    <cellStyle name="Normal 3 4 3 3 2 2 3" xfId="16064" xr:uid="{00000000-0005-0000-0000-0000833F0000}"/>
    <cellStyle name="Normal 3 4 3 3 2 2 4" xfId="16065" xr:uid="{00000000-0005-0000-0000-0000843F0000}"/>
    <cellStyle name="Normal 3 4 3 3 2 2 5" xfId="16066" xr:uid="{00000000-0005-0000-0000-0000853F0000}"/>
    <cellStyle name="Normal 3 4 3 3 2 3" xfId="16067" xr:uid="{00000000-0005-0000-0000-0000863F0000}"/>
    <cellStyle name="Normal 3 4 3 3 2 3 2" xfId="16068" xr:uid="{00000000-0005-0000-0000-0000873F0000}"/>
    <cellStyle name="Normal 3 4 3 3 2 3 3" xfId="16069" xr:uid="{00000000-0005-0000-0000-0000883F0000}"/>
    <cellStyle name="Normal 3 4 3 3 2 3 4" xfId="16070" xr:uid="{00000000-0005-0000-0000-0000893F0000}"/>
    <cellStyle name="Normal 3 4 3 3 2 4" xfId="16071" xr:uid="{00000000-0005-0000-0000-00008A3F0000}"/>
    <cellStyle name="Normal 3 4 3 3 2 4 2" xfId="16072" xr:uid="{00000000-0005-0000-0000-00008B3F0000}"/>
    <cellStyle name="Normal 3 4 3 3 2 4 3" xfId="16073" xr:uid="{00000000-0005-0000-0000-00008C3F0000}"/>
    <cellStyle name="Normal 3 4 3 3 2 4 4" xfId="16074" xr:uid="{00000000-0005-0000-0000-00008D3F0000}"/>
    <cellStyle name="Normal 3 4 3 3 2 5" xfId="16075" xr:uid="{00000000-0005-0000-0000-00008E3F0000}"/>
    <cellStyle name="Normal 3 4 3 3 2 6" xfId="16076" xr:uid="{00000000-0005-0000-0000-00008F3F0000}"/>
    <cellStyle name="Normal 3 4 3 3 2 7" xfId="16077" xr:uid="{00000000-0005-0000-0000-0000903F0000}"/>
    <cellStyle name="Normal 3 4 3 3 3" xfId="16078" xr:uid="{00000000-0005-0000-0000-0000913F0000}"/>
    <cellStyle name="Normal 3 4 3 3 3 2" xfId="16079" xr:uid="{00000000-0005-0000-0000-0000923F0000}"/>
    <cellStyle name="Normal 3 4 3 3 3 2 2" xfId="16080" xr:uid="{00000000-0005-0000-0000-0000933F0000}"/>
    <cellStyle name="Normal 3 4 3 3 3 2 2 2" xfId="16081" xr:uid="{00000000-0005-0000-0000-0000943F0000}"/>
    <cellStyle name="Normal 3 4 3 3 3 2 2 3" xfId="16082" xr:uid="{00000000-0005-0000-0000-0000953F0000}"/>
    <cellStyle name="Normal 3 4 3 3 3 2 2 4" xfId="16083" xr:uid="{00000000-0005-0000-0000-0000963F0000}"/>
    <cellStyle name="Normal 3 4 3 3 3 2 3" xfId="16084" xr:uid="{00000000-0005-0000-0000-0000973F0000}"/>
    <cellStyle name="Normal 3 4 3 3 3 2 4" xfId="16085" xr:uid="{00000000-0005-0000-0000-0000983F0000}"/>
    <cellStyle name="Normal 3 4 3 3 3 2 5" xfId="16086" xr:uid="{00000000-0005-0000-0000-0000993F0000}"/>
    <cellStyle name="Normal 3 4 3 3 3 3" xfId="16087" xr:uid="{00000000-0005-0000-0000-00009A3F0000}"/>
    <cellStyle name="Normal 3 4 3 3 3 3 2" xfId="16088" xr:uid="{00000000-0005-0000-0000-00009B3F0000}"/>
    <cellStyle name="Normal 3 4 3 3 3 3 3" xfId="16089" xr:uid="{00000000-0005-0000-0000-00009C3F0000}"/>
    <cellStyle name="Normal 3 4 3 3 3 3 4" xfId="16090" xr:uid="{00000000-0005-0000-0000-00009D3F0000}"/>
    <cellStyle name="Normal 3 4 3 3 3 4" xfId="16091" xr:uid="{00000000-0005-0000-0000-00009E3F0000}"/>
    <cellStyle name="Normal 3 4 3 3 3 5" xfId="16092" xr:uid="{00000000-0005-0000-0000-00009F3F0000}"/>
    <cellStyle name="Normal 3 4 3 3 3 6" xfId="16093" xr:uid="{00000000-0005-0000-0000-0000A03F0000}"/>
    <cellStyle name="Normal 3 4 3 3 4" xfId="16094" xr:uid="{00000000-0005-0000-0000-0000A13F0000}"/>
    <cellStyle name="Normal 3 4 3 3 4 2" xfId="16095" xr:uid="{00000000-0005-0000-0000-0000A23F0000}"/>
    <cellStyle name="Normal 3 4 3 3 4 2 2" xfId="16096" xr:uid="{00000000-0005-0000-0000-0000A33F0000}"/>
    <cellStyle name="Normal 3 4 3 3 4 2 3" xfId="16097" xr:uid="{00000000-0005-0000-0000-0000A43F0000}"/>
    <cellStyle name="Normal 3 4 3 3 4 2 4" xfId="16098" xr:uid="{00000000-0005-0000-0000-0000A53F0000}"/>
    <cellStyle name="Normal 3 4 3 3 4 3" xfId="16099" xr:uid="{00000000-0005-0000-0000-0000A63F0000}"/>
    <cellStyle name="Normal 3 4 3 3 4 4" xfId="16100" xr:uid="{00000000-0005-0000-0000-0000A73F0000}"/>
    <cellStyle name="Normal 3 4 3 3 4 5" xfId="16101" xr:uid="{00000000-0005-0000-0000-0000A83F0000}"/>
    <cellStyle name="Normal 3 4 3 3 5" xfId="16102" xr:uid="{00000000-0005-0000-0000-0000A93F0000}"/>
    <cellStyle name="Normal 3 4 3 3 5 2" xfId="16103" xr:uid="{00000000-0005-0000-0000-0000AA3F0000}"/>
    <cellStyle name="Normal 3 4 3 3 5 3" xfId="16104" xr:uid="{00000000-0005-0000-0000-0000AB3F0000}"/>
    <cellStyle name="Normal 3 4 3 3 5 4" xfId="16105" xr:uid="{00000000-0005-0000-0000-0000AC3F0000}"/>
    <cellStyle name="Normal 3 4 3 3 6" xfId="16106" xr:uid="{00000000-0005-0000-0000-0000AD3F0000}"/>
    <cellStyle name="Normal 3 4 3 3 6 2" xfId="16107" xr:uid="{00000000-0005-0000-0000-0000AE3F0000}"/>
    <cellStyle name="Normal 3 4 3 3 6 3" xfId="16108" xr:uid="{00000000-0005-0000-0000-0000AF3F0000}"/>
    <cellStyle name="Normal 3 4 3 3 6 4" xfId="16109" xr:uid="{00000000-0005-0000-0000-0000B03F0000}"/>
    <cellStyle name="Normal 3 4 3 3 7" xfId="16110" xr:uid="{00000000-0005-0000-0000-0000B13F0000}"/>
    <cellStyle name="Normal 3 4 3 3 8" xfId="16111" xr:uid="{00000000-0005-0000-0000-0000B23F0000}"/>
    <cellStyle name="Normal 3 4 3 3 9" xfId="16112" xr:uid="{00000000-0005-0000-0000-0000B33F0000}"/>
    <cellStyle name="Normal 3 4 3 4" xfId="16113" xr:uid="{00000000-0005-0000-0000-0000B43F0000}"/>
    <cellStyle name="Normal 3 4 3 4 2" xfId="16114" xr:uid="{00000000-0005-0000-0000-0000B53F0000}"/>
    <cellStyle name="Normal 3 4 3 4 2 2" xfId="16115" xr:uid="{00000000-0005-0000-0000-0000B63F0000}"/>
    <cellStyle name="Normal 3 4 3 4 2 2 2" xfId="16116" xr:uid="{00000000-0005-0000-0000-0000B73F0000}"/>
    <cellStyle name="Normal 3 4 3 4 2 2 3" xfId="16117" xr:uid="{00000000-0005-0000-0000-0000B83F0000}"/>
    <cellStyle name="Normal 3 4 3 4 2 2 4" xfId="16118" xr:uid="{00000000-0005-0000-0000-0000B93F0000}"/>
    <cellStyle name="Normal 3 4 3 4 2 3" xfId="16119" xr:uid="{00000000-0005-0000-0000-0000BA3F0000}"/>
    <cellStyle name="Normal 3 4 3 4 2 3 2" xfId="16120" xr:uid="{00000000-0005-0000-0000-0000BB3F0000}"/>
    <cellStyle name="Normal 3 4 3 4 2 3 3" xfId="16121" xr:uid="{00000000-0005-0000-0000-0000BC3F0000}"/>
    <cellStyle name="Normal 3 4 3 4 2 3 4" xfId="16122" xr:uid="{00000000-0005-0000-0000-0000BD3F0000}"/>
    <cellStyle name="Normal 3 4 3 4 2 4" xfId="16123" xr:uid="{00000000-0005-0000-0000-0000BE3F0000}"/>
    <cellStyle name="Normal 3 4 3 4 2 5" xfId="16124" xr:uid="{00000000-0005-0000-0000-0000BF3F0000}"/>
    <cellStyle name="Normal 3 4 3 4 2 6" xfId="16125" xr:uid="{00000000-0005-0000-0000-0000C03F0000}"/>
    <cellStyle name="Normal 3 4 3 4 3" xfId="16126" xr:uid="{00000000-0005-0000-0000-0000C13F0000}"/>
    <cellStyle name="Normal 3 4 3 4 3 2" xfId="16127" xr:uid="{00000000-0005-0000-0000-0000C23F0000}"/>
    <cellStyle name="Normal 3 4 3 4 3 3" xfId="16128" xr:uid="{00000000-0005-0000-0000-0000C33F0000}"/>
    <cellStyle name="Normal 3 4 3 4 3 4" xfId="16129" xr:uid="{00000000-0005-0000-0000-0000C43F0000}"/>
    <cellStyle name="Normal 3 4 3 4 4" xfId="16130" xr:uid="{00000000-0005-0000-0000-0000C53F0000}"/>
    <cellStyle name="Normal 3 4 3 4 4 2" xfId="16131" xr:uid="{00000000-0005-0000-0000-0000C63F0000}"/>
    <cellStyle name="Normal 3 4 3 4 4 3" xfId="16132" xr:uid="{00000000-0005-0000-0000-0000C73F0000}"/>
    <cellStyle name="Normal 3 4 3 4 4 4" xfId="16133" xr:uid="{00000000-0005-0000-0000-0000C83F0000}"/>
    <cellStyle name="Normal 3 4 3 4 5" xfId="16134" xr:uid="{00000000-0005-0000-0000-0000C93F0000}"/>
    <cellStyle name="Normal 3 4 3 4 6" xfId="16135" xr:uid="{00000000-0005-0000-0000-0000CA3F0000}"/>
    <cellStyle name="Normal 3 4 3 4 7" xfId="16136" xr:uid="{00000000-0005-0000-0000-0000CB3F0000}"/>
    <cellStyle name="Normal 3 4 3 5" xfId="16137" xr:uid="{00000000-0005-0000-0000-0000CC3F0000}"/>
    <cellStyle name="Normal 3 4 3 5 2" xfId="16138" xr:uid="{00000000-0005-0000-0000-0000CD3F0000}"/>
    <cellStyle name="Normal 3 4 3 5 2 2" xfId="16139" xr:uid="{00000000-0005-0000-0000-0000CE3F0000}"/>
    <cellStyle name="Normal 3 4 3 5 2 2 2" xfId="16140" xr:uid="{00000000-0005-0000-0000-0000CF3F0000}"/>
    <cellStyle name="Normal 3 4 3 5 2 2 3" xfId="16141" xr:uid="{00000000-0005-0000-0000-0000D03F0000}"/>
    <cellStyle name="Normal 3 4 3 5 2 2 4" xfId="16142" xr:uid="{00000000-0005-0000-0000-0000D13F0000}"/>
    <cellStyle name="Normal 3 4 3 5 2 3" xfId="16143" xr:uid="{00000000-0005-0000-0000-0000D23F0000}"/>
    <cellStyle name="Normal 3 4 3 5 2 4" xfId="16144" xr:uid="{00000000-0005-0000-0000-0000D33F0000}"/>
    <cellStyle name="Normal 3 4 3 5 2 5" xfId="16145" xr:uid="{00000000-0005-0000-0000-0000D43F0000}"/>
    <cellStyle name="Normal 3 4 3 5 3" xfId="16146" xr:uid="{00000000-0005-0000-0000-0000D53F0000}"/>
    <cellStyle name="Normal 3 4 3 5 3 2" xfId="16147" xr:uid="{00000000-0005-0000-0000-0000D63F0000}"/>
    <cellStyle name="Normal 3 4 3 5 3 3" xfId="16148" xr:uid="{00000000-0005-0000-0000-0000D73F0000}"/>
    <cellStyle name="Normal 3 4 3 5 3 4" xfId="16149" xr:uid="{00000000-0005-0000-0000-0000D83F0000}"/>
    <cellStyle name="Normal 3 4 3 5 4" xfId="16150" xr:uid="{00000000-0005-0000-0000-0000D93F0000}"/>
    <cellStyle name="Normal 3 4 3 5 4 2" xfId="16151" xr:uid="{00000000-0005-0000-0000-0000DA3F0000}"/>
    <cellStyle name="Normal 3 4 3 5 4 3" xfId="16152" xr:uid="{00000000-0005-0000-0000-0000DB3F0000}"/>
    <cellStyle name="Normal 3 4 3 5 4 4" xfId="16153" xr:uid="{00000000-0005-0000-0000-0000DC3F0000}"/>
    <cellStyle name="Normal 3 4 3 6" xfId="16154" xr:uid="{00000000-0005-0000-0000-0000DD3F0000}"/>
    <cellStyle name="Normal 3 4 3 6 2" xfId="16155" xr:uid="{00000000-0005-0000-0000-0000DE3F0000}"/>
    <cellStyle name="Normal 3 4 3 6 2 2" xfId="16156" xr:uid="{00000000-0005-0000-0000-0000DF3F0000}"/>
    <cellStyle name="Normal 3 4 3 6 2 3" xfId="16157" xr:uid="{00000000-0005-0000-0000-0000E03F0000}"/>
    <cellStyle name="Normal 3 4 3 6 2 4" xfId="16158" xr:uid="{00000000-0005-0000-0000-0000E13F0000}"/>
    <cellStyle name="Normal 3 4 3 6 3" xfId="16159" xr:uid="{00000000-0005-0000-0000-0000E23F0000}"/>
    <cellStyle name="Normal 3 4 3 6 3 2" xfId="16160" xr:uid="{00000000-0005-0000-0000-0000E33F0000}"/>
    <cellStyle name="Normal 3 4 3 6 3 3" xfId="16161" xr:uid="{00000000-0005-0000-0000-0000E43F0000}"/>
    <cellStyle name="Normal 3 4 3 6 3 4" xfId="16162" xr:uid="{00000000-0005-0000-0000-0000E53F0000}"/>
    <cellStyle name="Normal 3 4 3 6 4" xfId="16163" xr:uid="{00000000-0005-0000-0000-0000E63F0000}"/>
    <cellStyle name="Normal 3 4 3 6 5" xfId="16164" xr:uid="{00000000-0005-0000-0000-0000E73F0000}"/>
    <cellStyle name="Normal 3 4 3 6 6" xfId="16165" xr:uid="{00000000-0005-0000-0000-0000E83F0000}"/>
    <cellStyle name="Normal 3 4 3 7" xfId="16166" xr:uid="{00000000-0005-0000-0000-0000E93F0000}"/>
    <cellStyle name="Normal 3 4 3 7 2" xfId="16167" xr:uid="{00000000-0005-0000-0000-0000EA3F0000}"/>
    <cellStyle name="Normal 3 4 3 7 3" xfId="16168" xr:uid="{00000000-0005-0000-0000-0000EB3F0000}"/>
    <cellStyle name="Normal 3 4 3 7 4" xfId="16169" xr:uid="{00000000-0005-0000-0000-0000EC3F0000}"/>
    <cellStyle name="Normal 3 4 3 8" xfId="16170" xr:uid="{00000000-0005-0000-0000-0000ED3F0000}"/>
    <cellStyle name="Normal 3 4 3 8 2" xfId="16171" xr:uid="{00000000-0005-0000-0000-0000EE3F0000}"/>
    <cellStyle name="Normal 3 4 3 8 3" xfId="16172" xr:uid="{00000000-0005-0000-0000-0000EF3F0000}"/>
    <cellStyle name="Normal 3 4 3 8 4" xfId="16173" xr:uid="{00000000-0005-0000-0000-0000F03F0000}"/>
    <cellStyle name="Normal 3 4 3 9" xfId="16174" xr:uid="{00000000-0005-0000-0000-0000F13F0000}"/>
    <cellStyle name="Normal 3 4 4" xfId="16175" xr:uid="{00000000-0005-0000-0000-0000F23F0000}"/>
    <cellStyle name="Normal 3 4 4 2" xfId="16176" xr:uid="{00000000-0005-0000-0000-0000F33F0000}"/>
    <cellStyle name="Normal 3 4 4 2 2" xfId="16177" xr:uid="{00000000-0005-0000-0000-0000F43F0000}"/>
    <cellStyle name="Normal 3 4 4 2 2 2" xfId="16178" xr:uid="{00000000-0005-0000-0000-0000F53F0000}"/>
    <cellStyle name="Normal 3 4 4 2 2 2 2" xfId="16179" xr:uid="{00000000-0005-0000-0000-0000F63F0000}"/>
    <cellStyle name="Normal 3 4 4 2 2 2 3" xfId="16180" xr:uid="{00000000-0005-0000-0000-0000F73F0000}"/>
    <cellStyle name="Normal 3 4 4 2 2 2 4" xfId="16181" xr:uid="{00000000-0005-0000-0000-0000F83F0000}"/>
    <cellStyle name="Normal 3 4 4 2 2 3" xfId="16182" xr:uid="{00000000-0005-0000-0000-0000F93F0000}"/>
    <cellStyle name="Normal 3 4 4 2 2 4" xfId="16183" xr:uid="{00000000-0005-0000-0000-0000FA3F0000}"/>
    <cellStyle name="Normal 3 4 4 2 2 5" xfId="16184" xr:uid="{00000000-0005-0000-0000-0000FB3F0000}"/>
    <cellStyle name="Normal 3 4 4 2 3" xfId="16185" xr:uid="{00000000-0005-0000-0000-0000FC3F0000}"/>
    <cellStyle name="Normal 3 4 4 2 3 2" xfId="16186" xr:uid="{00000000-0005-0000-0000-0000FD3F0000}"/>
    <cellStyle name="Normal 3 4 4 2 3 3" xfId="16187" xr:uid="{00000000-0005-0000-0000-0000FE3F0000}"/>
    <cellStyle name="Normal 3 4 4 2 3 4" xfId="16188" xr:uid="{00000000-0005-0000-0000-0000FF3F0000}"/>
    <cellStyle name="Normal 3 4 4 2 4" xfId="16189" xr:uid="{00000000-0005-0000-0000-000000400000}"/>
    <cellStyle name="Normal 3 4 4 2 4 2" xfId="16190" xr:uid="{00000000-0005-0000-0000-000001400000}"/>
    <cellStyle name="Normal 3 4 4 2 4 3" xfId="16191" xr:uid="{00000000-0005-0000-0000-000002400000}"/>
    <cellStyle name="Normal 3 4 4 2 4 4" xfId="16192" xr:uid="{00000000-0005-0000-0000-000003400000}"/>
    <cellStyle name="Normal 3 4 4 3" xfId="16193" xr:uid="{00000000-0005-0000-0000-000004400000}"/>
    <cellStyle name="Normal 3 4 4 3 2" xfId="16194" xr:uid="{00000000-0005-0000-0000-000005400000}"/>
    <cellStyle name="Normal 3 4 4 3 2 2" xfId="16195" xr:uid="{00000000-0005-0000-0000-000006400000}"/>
    <cellStyle name="Normal 3 4 4 3 2 2 2" xfId="16196" xr:uid="{00000000-0005-0000-0000-000007400000}"/>
    <cellStyle name="Normal 3 4 4 3 2 2 3" xfId="16197" xr:uid="{00000000-0005-0000-0000-000008400000}"/>
    <cellStyle name="Normal 3 4 4 3 2 2 4" xfId="16198" xr:uid="{00000000-0005-0000-0000-000009400000}"/>
    <cellStyle name="Normal 3 4 4 3 2 3" xfId="16199" xr:uid="{00000000-0005-0000-0000-00000A400000}"/>
    <cellStyle name="Normal 3 4 4 3 2 4" xfId="16200" xr:uid="{00000000-0005-0000-0000-00000B400000}"/>
    <cellStyle name="Normal 3 4 4 3 2 5" xfId="16201" xr:uid="{00000000-0005-0000-0000-00000C400000}"/>
    <cellStyle name="Normal 3 4 4 3 3" xfId="16202" xr:uid="{00000000-0005-0000-0000-00000D400000}"/>
    <cellStyle name="Normal 3 4 4 3 3 2" xfId="16203" xr:uid="{00000000-0005-0000-0000-00000E400000}"/>
    <cellStyle name="Normal 3 4 4 3 3 3" xfId="16204" xr:uid="{00000000-0005-0000-0000-00000F400000}"/>
    <cellStyle name="Normal 3 4 4 3 3 4" xfId="16205" xr:uid="{00000000-0005-0000-0000-000010400000}"/>
    <cellStyle name="Normal 3 4 4 3 4" xfId="16206" xr:uid="{00000000-0005-0000-0000-000011400000}"/>
    <cellStyle name="Normal 3 4 4 3 5" xfId="16207" xr:uid="{00000000-0005-0000-0000-000012400000}"/>
    <cellStyle name="Normal 3 4 4 3 6" xfId="16208" xr:uid="{00000000-0005-0000-0000-000013400000}"/>
    <cellStyle name="Normal 3 4 4 4" xfId="16209" xr:uid="{00000000-0005-0000-0000-000014400000}"/>
    <cellStyle name="Normal 3 4 4 4 2" xfId="16210" xr:uid="{00000000-0005-0000-0000-000015400000}"/>
    <cellStyle name="Normal 3 4 4 4 2 2" xfId="16211" xr:uid="{00000000-0005-0000-0000-000016400000}"/>
    <cellStyle name="Normal 3 4 4 4 2 3" xfId="16212" xr:uid="{00000000-0005-0000-0000-000017400000}"/>
    <cellStyle name="Normal 3 4 4 4 2 4" xfId="16213" xr:uid="{00000000-0005-0000-0000-000018400000}"/>
    <cellStyle name="Normal 3 4 4 4 3" xfId="16214" xr:uid="{00000000-0005-0000-0000-000019400000}"/>
    <cellStyle name="Normal 3 4 4 4 4" xfId="16215" xr:uid="{00000000-0005-0000-0000-00001A400000}"/>
    <cellStyle name="Normal 3 4 4 4 5" xfId="16216" xr:uid="{00000000-0005-0000-0000-00001B400000}"/>
    <cellStyle name="Normal 3 4 4 5" xfId="16217" xr:uid="{00000000-0005-0000-0000-00001C400000}"/>
    <cellStyle name="Normal 3 4 4 5 2" xfId="16218" xr:uid="{00000000-0005-0000-0000-00001D400000}"/>
    <cellStyle name="Normal 3 4 4 5 3" xfId="16219" xr:uid="{00000000-0005-0000-0000-00001E400000}"/>
    <cellStyle name="Normal 3 4 4 5 4" xfId="16220" xr:uid="{00000000-0005-0000-0000-00001F400000}"/>
    <cellStyle name="Normal 3 4 4 6" xfId="16221" xr:uid="{00000000-0005-0000-0000-000020400000}"/>
    <cellStyle name="Normal 3 4 4 6 2" xfId="16222" xr:uid="{00000000-0005-0000-0000-000021400000}"/>
    <cellStyle name="Normal 3 4 4 6 3" xfId="16223" xr:uid="{00000000-0005-0000-0000-000022400000}"/>
    <cellStyle name="Normal 3 4 4 6 4" xfId="16224" xr:uid="{00000000-0005-0000-0000-000023400000}"/>
    <cellStyle name="Normal 3 4 5" xfId="16225" xr:uid="{00000000-0005-0000-0000-000024400000}"/>
    <cellStyle name="Normal 3 4 5 2" xfId="16226" xr:uid="{00000000-0005-0000-0000-000025400000}"/>
    <cellStyle name="Normal 3 4 5 2 2" xfId="16227" xr:uid="{00000000-0005-0000-0000-000026400000}"/>
    <cellStyle name="Normal 3 4 5 2 2 2" xfId="16228" xr:uid="{00000000-0005-0000-0000-000027400000}"/>
    <cellStyle name="Normal 3 4 5 2 2 2 2" xfId="16229" xr:uid="{00000000-0005-0000-0000-000028400000}"/>
    <cellStyle name="Normal 3 4 5 2 2 2 2 2" xfId="16230" xr:uid="{00000000-0005-0000-0000-000029400000}"/>
    <cellStyle name="Normal 3 4 5 2 2 2 2 3" xfId="16231" xr:uid="{00000000-0005-0000-0000-00002A400000}"/>
    <cellStyle name="Normal 3 4 5 2 2 2 2 4" xfId="16232" xr:uid="{00000000-0005-0000-0000-00002B400000}"/>
    <cellStyle name="Normal 3 4 5 2 2 2 3" xfId="16233" xr:uid="{00000000-0005-0000-0000-00002C400000}"/>
    <cellStyle name="Normal 3 4 5 2 2 2 4" xfId="16234" xr:uid="{00000000-0005-0000-0000-00002D400000}"/>
    <cellStyle name="Normal 3 4 5 2 2 2 5" xfId="16235" xr:uid="{00000000-0005-0000-0000-00002E400000}"/>
    <cellStyle name="Normal 3 4 5 2 2 3" xfId="16236" xr:uid="{00000000-0005-0000-0000-00002F400000}"/>
    <cellStyle name="Normal 3 4 5 2 2 3 2" xfId="16237" xr:uid="{00000000-0005-0000-0000-000030400000}"/>
    <cellStyle name="Normal 3 4 5 2 2 3 3" xfId="16238" xr:uid="{00000000-0005-0000-0000-000031400000}"/>
    <cellStyle name="Normal 3 4 5 2 2 3 4" xfId="16239" xr:uid="{00000000-0005-0000-0000-000032400000}"/>
    <cellStyle name="Normal 3 4 5 2 2 4" xfId="16240" xr:uid="{00000000-0005-0000-0000-000033400000}"/>
    <cellStyle name="Normal 3 4 5 2 2 5" xfId="16241" xr:uid="{00000000-0005-0000-0000-000034400000}"/>
    <cellStyle name="Normal 3 4 5 2 2 6" xfId="16242" xr:uid="{00000000-0005-0000-0000-000035400000}"/>
    <cellStyle name="Normal 3 4 5 2 3" xfId="16243" xr:uid="{00000000-0005-0000-0000-000036400000}"/>
    <cellStyle name="Normal 3 4 5 2 3 2" xfId="16244" xr:uid="{00000000-0005-0000-0000-000037400000}"/>
    <cellStyle name="Normal 3 4 5 2 3 2 2" xfId="16245" xr:uid="{00000000-0005-0000-0000-000038400000}"/>
    <cellStyle name="Normal 3 4 5 2 3 2 2 2" xfId="16246" xr:uid="{00000000-0005-0000-0000-000039400000}"/>
    <cellStyle name="Normal 3 4 5 2 3 2 2 3" xfId="16247" xr:uid="{00000000-0005-0000-0000-00003A400000}"/>
    <cellStyle name="Normal 3 4 5 2 3 2 2 4" xfId="16248" xr:uid="{00000000-0005-0000-0000-00003B400000}"/>
    <cellStyle name="Normal 3 4 5 2 3 2 3" xfId="16249" xr:uid="{00000000-0005-0000-0000-00003C400000}"/>
    <cellStyle name="Normal 3 4 5 2 3 2 4" xfId="16250" xr:uid="{00000000-0005-0000-0000-00003D400000}"/>
    <cellStyle name="Normal 3 4 5 2 3 2 5" xfId="16251" xr:uid="{00000000-0005-0000-0000-00003E400000}"/>
    <cellStyle name="Normal 3 4 5 2 3 3" xfId="16252" xr:uid="{00000000-0005-0000-0000-00003F400000}"/>
    <cellStyle name="Normal 3 4 5 2 3 3 2" xfId="16253" xr:uid="{00000000-0005-0000-0000-000040400000}"/>
    <cellStyle name="Normal 3 4 5 2 3 3 3" xfId="16254" xr:uid="{00000000-0005-0000-0000-000041400000}"/>
    <cellStyle name="Normal 3 4 5 2 3 3 4" xfId="16255" xr:uid="{00000000-0005-0000-0000-000042400000}"/>
    <cellStyle name="Normal 3 4 5 2 3 4" xfId="16256" xr:uid="{00000000-0005-0000-0000-000043400000}"/>
    <cellStyle name="Normal 3 4 5 2 3 5" xfId="16257" xr:uid="{00000000-0005-0000-0000-000044400000}"/>
    <cellStyle name="Normal 3 4 5 2 3 6" xfId="16258" xr:uid="{00000000-0005-0000-0000-000045400000}"/>
    <cellStyle name="Normal 3 4 5 2 4" xfId="16259" xr:uid="{00000000-0005-0000-0000-000046400000}"/>
    <cellStyle name="Normal 3 4 5 2 4 2" xfId="16260" xr:uid="{00000000-0005-0000-0000-000047400000}"/>
    <cellStyle name="Normal 3 4 5 2 4 2 2" xfId="16261" xr:uid="{00000000-0005-0000-0000-000048400000}"/>
    <cellStyle name="Normal 3 4 5 2 4 2 3" xfId="16262" xr:uid="{00000000-0005-0000-0000-000049400000}"/>
    <cellStyle name="Normal 3 4 5 2 4 2 4" xfId="16263" xr:uid="{00000000-0005-0000-0000-00004A400000}"/>
    <cellStyle name="Normal 3 4 5 2 4 3" xfId="16264" xr:uid="{00000000-0005-0000-0000-00004B400000}"/>
    <cellStyle name="Normal 3 4 5 2 4 4" xfId="16265" xr:uid="{00000000-0005-0000-0000-00004C400000}"/>
    <cellStyle name="Normal 3 4 5 2 4 5" xfId="16266" xr:uid="{00000000-0005-0000-0000-00004D400000}"/>
    <cellStyle name="Normal 3 4 5 2 5" xfId="16267" xr:uid="{00000000-0005-0000-0000-00004E400000}"/>
    <cellStyle name="Normal 3 4 5 2 5 2" xfId="16268" xr:uid="{00000000-0005-0000-0000-00004F400000}"/>
    <cellStyle name="Normal 3 4 5 2 5 3" xfId="16269" xr:uid="{00000000-0005-0000-0000-000050400000}"/>
    <cellStyle name="Normal 3 4 5 2 5 4" xfId="16270" xr:uid="{00000000-0005-0000-0000-000051400000}"/>
    <cellStyle name="Normal 3 4 5 2 6" xfId="16271" xr:uid="{00000000-0005-0000-0000-000052400000}"/>
    <cellStyle name="Normal 3 4 5 2 7" xfId="16272" xr:uid="{00000000-0005-0000-0000-000053400000}"/>
    <cellStyle name="Normal 3 4 5 2 8" xfId="16273" xr:uid="{00000000-0005-0000-0000-000054400000}"/>
    <cellStyle name="Normal 3 4 5 3" xfId="16274" xr:uid="{00000000-0005-0000-0000-000055400000}"/>
    <cellStyle name="Normal 3 4 5 3 2" xfId="16275" xr:uid="{00000000-0005-0000-0000-000056400000}"/>
    <cellStyle name="Normal 3 4 5 3 2 2" xfId="16276" xr:uid="{00000000-0005-0000-0000-000057400000}"/>
    <cellStyle name="Normal 3 4 5 3 2 2 2" xfId="16277" xr:uid="{00000000-0005-0000-0000-000058400000}"/>
    <cellStyle name="Normal 3 4 5 3 2 2 3" xfId="16278" xr:uid="{00000000-0005-0000-0000-000059400000}"/>
    <cellStyle name="Normal 3 4 5 3 2 2 4" xfId="16279" xr:uid="{00000000-0005-0000-0000-00005A400000}"/>
    <cellStyle name="Normal 3 4 5 3 2 3" xfId="16280" xr:uid="{00000000-0005-0000-0000-00005B400000}"/>
    <cellStyle name="Normal 3 4 5 3 2 3 2" xfId="16281" xr:uid="{00000000-0005-0000-0000-00005C400000}"/>
    <cellStyle name="Normal 3 4 5 3 2 3 3" xfId="16282" xr:uid="{00000000-0005-0000-0000-00005D400000}"/>
    <cellStyle name="Normal 3 4 5 3 2 3 4" xfId="16283" xr:uid="{00000000-0005-0000-0000-00005E400000}"/>
    <cellStyle name="Normal 3 4 5 3 2 4" xfId="16284" xr:uid="{00000000-0005-0000-0000-00005F400000}"/>
    <cellStyle name="Normal 3 4 5 3 2 5" xfId="16285" xr:uid="{00000000-0005-0000-0000-000060400000}"/>
    <cellStyle name="Normal 3 4 5 3 2 6" xfId="16286" xr:uid="{00000000-0005-0000-0000-000061400000}"/>
    <cellStyle name="Normal 3 4 5 3 3" xfId="16287" xr:uid="{00000000-0005-0000-0000-000062400000}"/>
    <cellStyle name="Normal 3 4 5 3 3 2" xfId="16288" xr:uid="{00000000-0005-0000-0000-000063400000}"/>
    <cellStyle name="Normal 3 4 5 3 3 3" xfId="16289" xr:uid="{00000000-0005-0000-0000-000064400000}"/>
    <cellStyle name="Normal 3 4 5 3 3 4" xfId="16290" xr:uid="{00000000-0005-0000-0000-000065400000}"/>
    <cellStyle name="Normal 3 4 5 3 4" xfId="16291" xr:uid="{00000000-0005-0000-0000-000066400000}"/>
    <cellStyle name="Normal 3 4 5 3 4 2" xfId="16292" xr:uid="{00000000-0005-0000-0000-000067400000}"/>
    <cellStyle name="Normal 3 4 5 3 4 3" xfId="16293" xr:uid="{00000000-0005-0000-0000-000068400000}"/>
    <cellStyle name="Normal 3 4 5 3 4 4" xfId="16294" xr:uid="{00000000-0005-0000-0000-000069400000}"/>
    <cellStyle name="Normal 3 4 5 3 5" xfId="16295" xr:uid="{00000000-0005-0000-0000-00006A400000}"/>
    <cellStyle name="Normal 3 4 5 3 6" xfId="16296" xr:uid="{00000000-0005-0000-0000-00006B400000}"/>
    <cellStyle name="Normal 3 4 5 3 7" xfId="16297" xr:uid="{00000000-0005-0000-0000-00006C400000}"/>
    <cellStyle name="Normal 3 4 5 4" xfId="16298" xr:uid="{00000000-0005-0000-0000-00006D400000}"/>
    <cellStyle name="Normal 3 4 5 4 2" xfId="16299" xr:uid="{00000000-0005-0000-0000-00006E400000}"/>
    <cellStyle name="Normal 3 4 5 4 2 2" xfId="16300" xr:uid="{00000000-0005-0000-0000-00006F400000}"/>
    <cellStyle name="Normal 3 4 5 4 2 2 2" xfId="16301" xr:uid="{00000000-0005-0000-0000-000070400000}"/>
    <cellStyle name="Normal 3 4 5 4 2 2 3" xfId="16302" xr:uid="{00000000-0005-0000-0000-000071400000}"/>
    <cellStyle name="Normal 3 4 5 4 2 2 4" xfId="16303" xr:uid="{00000000-0005-0000-0000-000072400000}"/>
    <cellStyle name="Normal 3 4 5 4 2 3" xfId="16304" xr:uid="{00000000-0005-0000-0000-000073400000}"/>
    <cellStyle name="Normal 3 4 5 4 2 4" xfId="16305" xr:uid="{00000000-0005-0000-0000-000074400000}"/>
    <cellStyle name="Normal 3 4 5 4 2 5" xfId="16306" xr:uid="{00000000-0005-0000-0000-000075400000}"/>
    <cellStyle name="Normal 3 4 5 4 3" xfId="16307" xr:uid="{00000000-0005-0000-0000-000076400000}"/>
    <cellStyle name="Normal 3 4 5 4 3 2" xfId="16308" xr:uid="{00000000-0005-0000-0000-000077400000}"/>
    <cellStyle name="Normal 3 4 5 4 3 3" xfId="16309" xr:uid="{00000000-0005-0000-0000-000078400000}"/>
    <cellStyle name="Normal 3 4 5 4 3 4" xfId="16310" xr:uid="{00000000-0005-0000-0000-000079400000}"/>
    <cellStyle name="Normal 3 4 5 4 4" xfId="16311" xr:uid="{00000000-0005-0000-0000-00007A400000}"/>
    <cellStyle name="Normal 3 4 5 4 5" xfId="16312" xr:uid="{00000000-0005-0000-0000-00007B400000}"/>
    <cellStyle name="Normal 3 4 5 4 6" xfId="16313" xr:uid="{00000000-0005-0000-0000-00007C400000}"/>
    <cellStyle name="Normal 3 4 5 5" xfId="16314" xr:uid="{00000000-0005-0000-0000-00007D400000}"/>
    <cellStyle name="Normal 3 4 5 5 2" xfId="16315" xr:uid="{00000000-0005-0000-0000-00007E400000}"/>
    <cellStyle name="Normal 3 4 5 5 2 2" xfId="16316" xr:uid="{00000000-0005-0000-0000-00007F400000}"/>
    <cellStyle name="Normal 3 4 5 5 2 3" xfId="16317" xr:uid="{00000000-0005-0000-0000-000080400000}"/>
    <cellStyle name="Normal 3 4 5 5 2 4" xfId="16318" xr:uid="{00000000-0005-0000-0000-000081400000}"/>
    <cellStyle name="Normal 3 4 5 6" xfId="16319" xr:uid="{00000000-0005-0000-0000-000082400000}"/>
    <cellStyle name="Normal 3 4 5 6 2" xfId="16320" xr:uid="{00000000-0005-0000-0000-000083400000}"/>
    <cellStyle name="Normal 3 4 5 6 2 2" xfId="16321" xr:uid="{00000000-0005-0000-0000-000084400000}"/>
    <cellStyle name="Normal 3 4 5 6 2 3" xfId="16322" xr:uid="{00000000-0005-0000-0000-000085400000}"/>
    <cellStyle name="Normal 3 4 5 6 2 4" xfId="16323" xr:uid="{00000000-0005-0000-0000-000086400000}"/>
    <cellStyle name="Normal 3 4 5 6 3" xfId="16324" xr:uid="{00000000-0005-0000-0000-000087400000}"/>
    <cellStyle name="Normal 3 4 5 6 4" xfId="16325" xr:uid="{00000000-0005-0000-0000-000088400000}"/>
    <cellStyle name="Normal 3 4 5 6 5" xfId="16326" xr:uid="{00000000-0005-0000-0000-000089400000}"/>
    <cellStyle name="Normal 3 4 5 7" xfId="16327" xr:uid="{00000000-0005-0000-0000-00008A400000}"/>
    <cellStyle name="Normal 3 4 5 8" xfId="16328" xr:uid="{00000000-0005-0000-0000-00008B400000}"/>
    <cellStyle name="Normal 3 4 5 9" xfId="16329" xr:uid="{00000000-0005-0000-0000-00008C400000}"/>
    <cellStyle name="Normal 3 4 6" xfId="16330" xr:uid="{00000000-0005-0000-0000-00008D400000}"/>
    <cellStyle name="Normal 3 4 6 2" xfId="16331" xr:uid="{00000000-0005-0000-0000-00008E400000}"/>
    <cellStyle name="Normal 3 4 6 2 2" xfId="16332" xr:uid="{00000000-0005-0000-0000-00008F400000}"/>
    <cellStyle name="Normal 3 4 6 2 2 2" xfId="16333" xr:uid="{00000000-0005-0000-0000-000090400000}"/>
    <cellStyle name="Normal 3 4 6 2 2 2 2" xfId="16334" xr:uid="{00000000-0005-0000-0000-000091400000}"/>
    <cellStyle name="Normal 3 4 6 2 2 2 3" xfId="16335" xr:uid="{00000000-0005-0000-0000-000092400000}"/>
    <cellStyle name="Normal 3 4 6 2 2 2 4" xfId="16336" xr:uid="{00000000-0005-0000-0000-000093400000}"/>
    <cellStyle name="Normal 3 4 6 2 2 3" xfId="16337" xr:uid="{00000000-0005-0000-0000-000094400000}"/>
    <cellStyle name="Normal 3 4 6 2 2 4" xfId="16338" xr:uid="{00000000-0005-0000-0000-000095400000}"/>
    <cellStyle name="Normal 3 4 6 2 2 5" xfId="16339" xr:uid="{00000000-0005-0000-0000-000096400000}"/>
    <cellStyle name="Normal 3 4 6 2 3" xfId="16340" xr:uid="{00000000-0005-0000-0000-000097400000}"/>
    <cellStyle name="Normal 3 4 6 2 3 2" xfId="16341" xr:uid="{00000000-0005-0000-0000-000098400000}"/>
    <cellStyle name="Normal 3 4 6 2 3 3" xfId="16342" xr:uid="{00000000-0005-0000-0000-000099400000}"/>
    <cellStyle name="Normal 3 4 6 2 3 4" xfId="16343" xr:uid="{00000000-0005-0000-0000-00009A400000}"/>
    <cellStyle name="Normal 3 4 6 2 4" xfId="16344" xr:uid="{00000000-0005-0000-0000-00009B400000}"/>
    <cellStyle name="Normal 3 4 6 2 5" xfId="16345" xr:uid="{00000000-0005-0000-0000-00009C400000}"/>
    <cellStyle name="Normal 3 4 6 2 6" xfId="16346" xr:uid="{00000000-0005-0000-0000-00009D400000}"/>
    <cellStyle name="Normal 3 4 6 3" xfId="16347" xr:uid="{00000000-0005-0000-0000-00009E400000}"/>
    <cellStyle name="Normal 3 4 6 3 2" xfId="16348" xr:uid="{00000000-0005-0000-0000-00009F400000}"/>
    <cellStyle name="Normal 3 4 6 3 2 2" xfId="16349" xr:uid="{00000000-0005-0000-0000-0000A0400000}"/>
    <cellStyle name="Normal 3 4 6 3 2 2 2" xfId="16350" xr:uid="{00000000-0005-0000-0000-0000A1400000}"/>
    <cellStyle name="Normal 3 4 6 3 2 2 3" xfId="16351" xr:uid="{00000000-0005-0000-0000-0000A2400000}"/>
    <cellStyle name="Normal 3 4 6 3 2 2 4" xfId="16352" xr:uid="{00000000-0005-0000-0000-0000A3400000}"/>
    <cellStyle name="Normal 3 4 6 3 2 3" xfId="16353" xr:uid="{00000000-0005-0000-0000-0000A4400000}"/>
    <cellStyle name="Normal 3 4 6 3 2 4" xfId="16354" xr:uid="{00000000-0005-0000-0000-0000A5400000}"/>
    <cellStyle name="Normal 3 4 6 3 2 5" xfId="16355" xr:uid="{00000000-0005-0000-0000-0000A6400000}"/>
    <cellStyle name="Normal 3 4 6 3 3" xfId="16356" xr:uid="{00000000-0005-0000-0000-0000A7400000}"/>
    <cellStyle name="Normal 3 4 6 3 3 2" xfId="16357" xr:uid="{00000000-0005-0000-0000-0000A8400000}"/>
    <cellStyle name="Normal 3 4 6 3 3 3" xfId="16358" xr:uid="{00000000-0005-0000-0000-0000A9400000}"/>
    <cellStyle name="Normal 3 4 6 3 3 4" xfId="16359" xr:uid="{00000000-0005-0000-0000-0000AA400000}"/>
    <cellStyle name="Normal 3 4 6 3 4" xfId="16360" xr:uid="{00000000-0005-0000-0000-0000AB400000}"/>
    <cellStyle name="Normal 3 4 6 3 5" xfId="16361" xr:uid="{00000000-0005-0000-0000-0000AC400000}"/>
    <cellStyle name="Normal 3 4 6 3 6" xfId="16362" xr:uid="{00000000-0005-0000-0000-0000AD400000}"/>
    <cellStyle name="Normal 3 4 6 4" xfId="16363" xr:uid="{00000000-0005-0000-0000-0000AE400000}"/>
    <cellStyle name="Normal 3 4 6 4 2" xfId="16364" xr:uid="{00000000-0005-0000-0000-0000AF400000}"/>
    <cellStyle name="Normal 3 4 6 4 2 2" xfId="16365" xr:uid="{00000000-0005-0000-0000-0000B0400000}"/>
    <cellStyle name="Normal 3 4 6 4 2 3" xfId="16366" xr:uid="{00000000-0005-0000-0000-0000B1400000}"/>
    <cellStyle name="Normal 3 4 6 4 2 4" xfId="16367" xr:uid="{00000000-0005-0000-0000-0000B2400000}"/>
    <cellStyle name="Normal 3 4 6 5" xfId="16368" xr:uid="{00000000-0005-0000-0000-0000B3400000}"/>
    <cellStyle name="Normal 3 4 6 5 2" xfId="16369" xr:uid="{00000000-0005-0000-0000-0000B4400000}"/>
    <cellStyle name="Normal 3 4 6 5 2 2" xfId="16370" xr:uid="{00000000-0005-0000-0000-0000B5400000}"/>
    <cellStyle name="Normal 3 4 6 5 2 3" xfId="16371" xr:uid="{00000000-0005-0000-0000-0000B6400000}"/>
    <cellStyle name="Normal 3 4 6 5 2 4" xfId="16372" xr:uid="{00000000-0005-0000-0000-0000B7400000}"/>
    <cellStyle name="Normal 3 4 6 5 3" xfId="16373" xr:uid="{00000000-0005-0000-0000-0000B8400000}"/>
    <cellStyle name="Normal 3 4 6 5 4" xfId="16374" xr:uid="{00000000-0005-0000-0000-0000B9400000}"/>
    <cellStyle name="Normal 3 4 6 5 5" xfId="16375" xr:uid="{00000000-0005-0000-0000-0000BA400000}"/>
    <cellStyle name="Normal 3 4 6 6" xfId="16376" xr:uid="{00000000-0005-0000-0000-0000BB400000}"/>
    <cellStyle name="Normal 3 4 6 7" xfId="16377" xr:uid="{00000000-0005-0000-0000-0000BC400000}"/>
    <cellStyle name="Normal 3 4 6 8" xfId="16378" xr:uid="{00000000-0005-0000-0000-0000BD400000}"/>
    <cellStyle name="Normal 3 4 7" xfId="16379" xr:uid="{00000000-0005-0000-0000-0000BE400000}"/>
    <cellStyle name="Normal 3 4 7 2" xfId="16380" xr:uid="{00000000-0005-0000-0000-0000BF400000}"/>
    <cellStyle name="Normal 3 4 7 2 2" xfId="16381" xr:uid="{00000000-0005-0000-0000-0000C0400000}"/>
    <cellStyle name="Normal 3 4 7 2 2 2" xfId="16382" xr:uid="{00000000-0005-0000-0000-0000C1400000}"/>
    <cellStyle name="Normal 3 4 7 2 2 2 2" xfId="16383" xr:uid="{00000000-0005-0000-0000-0000C2400000}"/>
    <cellStyle name="Normal 3 4 7 2 2 2 3" xfId="16384" xr:uid="{00000000-0005-0000-0000-0000C3400000}"/>
    <cellStyle name="Normal 3 4 7 2 2 2 4" xfId="16385" xr:uid="{00000000-0005-0000-0000-0000C4400000}"/>
    <cellStyle name="Normal 3 4 7 2 2 3" xfId="16386" xr:uid="{00000000-0005-0000-0000-0000C5400000}"/>
    <cellStyle name="Normal 3 4 7 2 2 4" xfId="16387" xr:uid="{00000000-0005-0000-0000-0000C6400000}"/>
    <cellStyle name="Normal 3 4 7 2 2 5" xfId="16388" xr:uid="{00000000-0005-0000-0000-0000C7400000}"/>
    <cellStyle name="Normal 3 4 7 2 3" xfId="16389" xr:uid="{00000000-0005-0000-0000-0000C8400000}"/>
    <cellStyle name="Normal 3 4 7 2 3 2" xfId="16390" xr:uid="{00000000-0005-0000-0000-0000C9400000}"/>
    <cellStyle name="Normal 3 4 7 2 3 3" xfId="16391" xr:uid="{00000000-0005-0000-0000-0000CA400000}"/>
    <cellStyle name="Normal 3 4 7 2 3 4" xfId="16392" xr:uid="{00000000-0005-0000-0000-0000CB400000}"/>
    <cellStyle name="Normal 3 4 7 2 4" xfId="16393" xr:uid="{00000000-0005-0000-0000-0000CC400000}"/>
    <cellStyle name="Normal 3 4 7 2 5" xfId="16394" xr:uid="{00000000-0005-0000-0000-0000CD400000}"/>
    <cellStyle name="Normal 3 4 7 2 6" xfId="16395" xr:uid="{00000000-0005-0000-0000-0000CE400000}"/>
    <cellStyle name="Normal 3 4 7 3" xfId="16396" xr:uid="{00000000-0005-0000-0000-0000CF400000}"/>
    <cellStyle name="Normal 3 4 7 3 2" xfId="16397" xr:uid="{00000000-0005-0000-0000-0000D0400000}"/>
    <cellStyle name="Normal 3 4 7 3 2 2" xfId="16398" xr:uid="{00000000-0005-0000-0000-0000D1400000}"/>
    <cellStyle name="Normal 3 4 7 3 2 2 2" xfId="16399" xr:uid="{00000000-0005-0000-0000-0000D2400000}"/>
    <cellStyle name="Normal 3 4 7 3 2 2 3" xfId="16400" xr:uid="{00000000-0005-0000-0000-0000D3400000}"/>
    <cellStyle name="Normal 3 4 7 3 2 2 4" xfId="16401" xr:uid="{00000000-0005-0000-0000-0000D4400000}"/>
    <cellStyle name="Normal 3 4 7 3 2 3" xfId="16402" xr:uid="{00000000-0005-0000-0000-0000D5400000}"/>
    <cellStyle name="Normal 3 4 7 3 2 4" xfId="16403" xr:uid="{00000000-0005-0000-0000-0000D6400000}"/>
    <cellStyle name="Normal 3 4 7 3 2 5" xfId="16404" xr:uid="{00000000-0005-0000-0000-0000D7400000}"/>
    <cellStyle name="Normal 3 4 7 3 3" xfId="16405" xr:uid="{00000000-0005-0000-0000-0000D8400000}"/>
    <cellStyle name="Normal 3 4 7 3 3 2" xfId="16406" xr:uid="{00000000-0005-0000-0000-0000D9400000}"/>
    <cellStyle name="Normal 3 4 7 3 3 3" xfId="16407" xr:uid="{00000000-0005-0000-0000-0000DA400000}"/>
    <cellStyle name="Normal 3 4 7 3 3 4" xfId="16408" xr:uid="{00000000-0005-0000-0000-0000DB400000}"/>
    <cellStyle name="Normal 3 4 7 3 4" xfId="16409" xr:uid="{00000000-0005-0000-0000-0000DC400000}"/>
    <cellStyle name="Normal 3 4 7 3 5" xfId="16410" xr:uid="{00000000-0005-0000-0000-0000DD400000}"/>
    <cellStyle name="Normal 3 4 7 3 6" xfId="16411" xr:uid="{00000000-0005-0000-0000-0000DE400000}"/>
    <cellStyle name="Normal 3 4 7 4" xfId="16412" xr:uid="{00000000-0005-0000-0000-0000DF400000}"/>
    <cellStyle name="Normal 3 4 7 4 2" xfId="16413" xr:uid="{00000000-0005-0000-0000-0000E0400000}"/>
    <cellStyle name="Normal 3 4 7 4 2 2" xfId="16414" xr:uid="{00000000-0005-0000-0000-0000E1400000}"/>
    <cellStyle name="Normal 3 4 7 4 2 3" xfId="16415" xr:uid="{00000000-0005-0000-0000-0000E2400000}"/>
    <cellStyle name="Normal 3 4 7 4 2 4" xfId="16416" xr:uid="{00000000-0005-0000-0000-0000E3400000}"/>
    <cellStyle name="Normal 3 4 7 5" xfId="16417" xr:uid="{00000000-0005-0000-0000-0000E4400000}"/>
    <cellStyle name="Normal 3 4 7 5 2" xfId="16418" xr:uid="{00000000-0005-0000-0000-0000E5400000}"/>
    <cellStyle name="Normal 3 4 7 5 2 2" xfId="16419" xr:uid="{00000000-0005-0000-0000-0000E6400000}"/>
    <cellStyle name="Normal 3 4 7 5 2 3" xfId="16420" xr:uid="{00000000-0005-0000-0000-0000E7400000}"/>
    <cellStyle name="Normal 3 4 7 5 2 4" xfId="16421" xr:uid="{00000000-0005-0000-0000-0000E8400000}"/>
    <cellStyle name="Normal 3 4 7 5 3" xfId="16422" xr:uid="{00000000-0005-0000-0000-0000E9400000}"/>
    <cellStyle name="Normal 3 4 7 5 4" xfId="16423" xr:uid="{00000000-0005-0000-0000-0000EA400000}"/>
    <cellStyle name="Normal 3 4 7 5 5" xfId="16424" xr:uid="{00000000-0005-0000-0000-0000EB400000}"/>
    <cellStyle name="Normal 3 4 7 6" xfId="16425" xr:uid="{00000000-0005-0000-0000-0000EC400000}"/>
    <cellStyle name="Normal 3 4 7 7" xfId="16426" xr:uid="{00000000-0005-0000-0000-0000ED400000}"/>
    <cellStyle name="Normal 3 4 7 8" xfId="16427" xr:uid="{00000000-0005-0000-0000-0000EE400000}"/>
    <cellStyle name="Normal 3 4 8" xfId="16428" xr:uid="{00000000-0005-0000-0000-0000EF400000}"/>
    <cellStyle name="Normal 3 4 8 2" xfId="16429" xr:uid="{00000000-0005-0000-0000-0000F0400000}"/>
    <cellStyle name="Normal 3 4 8 2 2" xfId="16430" xr:uid="{00000000-0005-0000-0000-0000F1400000}"/>
    <cellStyle name="Normal 3 4 8 2 2 2" xfId="16431" xr:uid="{00000000-0005-0000-0000-0000F2400000}"/>
    <cellStyle name="Normal 3 4 8 2 2 3" xfId="16432" xr:uid="{00000000-0005-0000-0000-0000F3400000}"/>
    <cellStyle name="Normal 3 4 8 2 2 4" xfId="16433" xr:uid="{00000000-0005-0000-0000-0000F4400000}"/>
    <cellStyle name="Normal 3 4 8 3" xfId="16434" xr:uid="{00000000-0005-0000-0000-0000F5400000}"/>
    <cellStyle name="Normal 3 4 8 3 2" xfId="16435" xr:uid="{00000000-0005-0000-0000-0000F6400000}"/>
    <cellStyle name="Normal 3 4 8 3 2 2" xfId="16436" xr:uid="{00000000-0005-0000-0000-0000F7400000}"/>
    <cellStyle name="Normal 3 4 8 3 2 3" xfId="16437" xr:uid="{00000000-0005-0000-0000-0000F8400000}"/>
    <cellStyle name="Normal 3 4 8 3 2 4" xfId="16438" xr:uid="{00000000-0005-0000-0000-0000F9400000}"/>
    <cellStyle name="Normal 3 4 8 3 3" xfId="16439" xr:uid="{00000000-0005-0000-0000-0000FA400000}"/>
    <cellStyle name="Normal 3 4 8 3 4" xfId="16440" xr:uid="{00000000-0005-0000-0000-0000FB400000}"/>
    <cellStyle name="Normal 3 4 8 3 5" xfId="16441" xr:uid="{00000000-0005-0000-0000-0000FC400000}"/>
    <cellStyle name="Normal 3 4 8 4" xfId="16442" xr:uid="{00000000-0005-0000-0000-0000FD400000}"/>
    <cellStyle name="Normal 3 4 8 5" xfId="16443" xr:uid="{00000000-0005-0000-0000-0000FE400000}"/>
    <cellStyle name="Normal 3 4 8 6" xfId="16444" xr:uid="{00000000-0005-0000-0000-0000FF400000}"/>
    <cellStyle name="Normal 3 4 9" xfId="16445" xr:uid="{00000000-0005-0000-0000-000000410000}"/>
    <cellStyle name="Normal 3 4 9 2" xfId="16446" xr:uid="{00000000-0005-0000-0000-000001410000}"/>
    <cellStyle name="Normal 3 4 9 2 2" xfId="16447" xr:uid="{00000000-0005-0000-0000-000002410000}"/>
    <cellStyle name="Normal 3 4 9 2 2 2" xfId="16448" xr:uid="{00000000-0005-0000-0000-000003410000}"/>
    <cellStyle name="Normal 3 4 9 2 2 3" xfId="16449" xr:uid="{00000000-0005-0000-0000-000004410000}"/>
    <cellStyle name="Normal 3 4 9 2 2 4" xfId="16450" xr:uid="{00000000-0005-0000-0000-000005410000}"/>
    <cellStyle name="Normal 3 4 9 3" xfId="16451" xr:uid="{00000000-0005-0000-0000-000006410000}"/>
    <cellStyle name="Normal 3 4 9 3 2" xfId="16452" xr:uid="{00000000-0005-0000-0000-000007410000}"/>
    <cellStyle name="Normal 3 4 9 3 2 2" xfId="16453" xr:uid="{00000000-0005-0000-0000-000008410000}"/>
    <cellStyle name="Normal 3 4 9 3 2 3" xfId="16454" xr:uid="{00000000-0005-0000-0000-000009410000}"/>
    <cellStyle name="Normal 3 4 9 3 2 4" xfId="16455" xr:uid="{00000000-0005-0000-0000-00000A410000}"/>
    <cellStyle name="Normal 3 4 9 3 3" xfId="16456" xr:uid="{00000000-0005-0000-0000-00000B410000}"/>
    <cellStyle name="Normal 3 4 9 3 4" xfId="16457" xr:uid="{00000000-0005-0000-0000-00000C410000}"/>
    <cellStyle name="Normal 3 4 9 3 5" xfId="16458" xr:uid="{00000000-0005-0000-0000-00000D410000}"/>
    <cellStyle name="Normal 3 4 9 4" xfId="16459" xr:uid="{00000000-0005-0000-0000-00000E410000}"/>
    <cellStyle name="Normal 3 4 9 5" xfId="16460" xr:uid="{00000000-0005-0000-0000-00000F410000}"/>
    <cellStyle name="Normal 3 4 9 6" xfId="16461" xr:uid="{00000000-0005-0000-0000-000010410000}"/>
    <cellStyle name="Normal 3 4 9 7" xfId="16462" xr:uid="{00000000-0005-0000-0000-000011410000}"/>
    <cellStyle name="Normal 3 40" xfId="16463" xr:uid="{00000000-0005-0000-0000-000012410000}"/>
    <cellStyle name="Normal 3 40 2" xfId="16464" xr:uid="{00000000-0005-0000-0000-000013410000}"/>
    <cellStyle name="Normal 3 41" xfId="16465" xr:uid="{00000000-0005-0000-0000-000014410000}"/>
    <cellStyle name="Normal 3 41 2" xfId="16466" xr:uid="{00000000-0005-0000-0000-000015410000}"/>
    <cellStyle name="Normal 3 42" xfId="16467" xr:uid="{00000000-0005-0000-0000-000016410000}"/>
    <cellStyle name="Normal 3 42 2" xfId="16468" xr:uid="{00000000-0005-0000-0000-000017410000}"/>
    <cellStyle name="Normal 3 43" xfId="16469" xr:uid="{00000000-0005-0000-0000-000018410000}"/>
    <cellStyle name="Normal 3 43 2" xfId="16470" xr:uid="{00000000-0005-0000-0000-000019410000}"/>
    <cellStyle name="Normal 3 44" xfId="16471" xr:uid="{00000000-0005-0000-0000-00001A410000}"/>
    <cellStyle name="Normal 3 44 2" xfId="16472" xr:uid="{00000000-0005-0000-0000-00001B410000}"/>
    <cellStyle name="Normal 3 45" xfId="16473" xr:uid="{00000000-0005-0000-0000-00001C410000}"/>
    <cellStyle name="Normal 3 45 2" xfId="16474" xr:uid="{00000000-0005-0000-0000-00001D410000}"/>
    <cellStyle name="Normal 3 46" xfId="16475" xr:uid="{00000000-0005-0000-0000-00001E410000}"/>
    <cellStyle name="Normal 3 46 2" xfId="16476" xr:uid="{00000000-0005-0000-0000-00001F410000}"/>
    <cellStyle name="Normal 3 47" xfId="16477" xr:uid="{00000000-0005-0000-0000-000020410000}"/>
    <cellStyle name="Normal 3 47 2" xfId="16478" xr:uid="{00000000-0005-0000-0000-000021410000}"/>
    <cellStyle name="Normal 3 5" xfId="16479" xr:uid="{00000000-0005-0000-0000-000022410000}"/>
    <cellStyle name="Normal 3 5 10" xfId="16480" xr:uid="{00000000-0005-0000-0000-000023410000}"/>
    <cellStyle name="Normal 3 5 10 2" xfId="16481" xr:uid="{00000000-0005-0000-0000-000024410000}"/>
    <cellStyle name="Normal 3 5 11" xfId="16482" xr:uid="{00000000-0005-0000-0000-000025410000}"/>
    <cellStyle name="Normal 3 5 11 2" xfId="16483" xr:uid="{00000000-0005-0000-0000-000026410000}"/>
    <cellStyle name="Normal 3 5 12" xfId="16484" xr:uid="{00000000-0005-0000-0000-000027410000}"/>
    <cellStyle name="Normal 3 5 12 2" xfId="16485" xr:uid="{00000000-0005-0000-0000-000028410000}"/>
    <cellStyle name="Normal 3 5 13" xfId="16486" xr:uid="{00000000-0005-0000-0000-000029410000}"/>
    <cellStyle name="Normal 3 5 13 2" xfId="16487" xr:uid="{00000000-0005-0000-0000-00002A410000}"/>
    <cellStyle name="Normal 3 5 14" xfId="16488" xr:uid="{00000000-0005-0000-0000-00002B410000}"/>
    <cellStyle name="Normal 3 5 14 2" xfId="16489" xr:uid="{00000000-0005-0000-0000-00002C410000}"/>
    <cellStyle name="Normal 3 5 14 3" xfId="16490" xr:uid="{00000000-0005-0000-0000-00002D410000}"/>
    <cellStyle name="Normal 3 5 14 3 2" xfId="16491" xr:uid="{00000000-0005-0000-0000-00002E410000}"/>
    <cellStyle name="Normal 3 5 14 3 3" xfId="16492" xr:uid="{00000000-0005-0000-0000-00002F410000}"/>
    <cellStyle name="Normal 3 5 14 3 4" xfId="16493" xr:uid="{00000000-0005-0000-0000-000030410000}"/>
    <cellStyle name="Normal 3 5 14 4" xfId="16494" xr:uid="{00000000-0005-0000-0000-000031410000}"/>
    <cellStyle name="Normal 3 5 14 5" xfId="16495" xr:uid="{00000000-0005-0000-0000-000032410000}"/>
    <cellStyle name="Normal 3 5 14 6" xfId="16496" xr:uid="{00000000-0005-0000-0000-000033410000}"/>
    <cellStyle name="Normal 3 5 15" xfId="16497" xr:uid="{00000000-0005-0000-0000-000034410000}"/>
    <cellStyle name="Normal 3 5 16" xfId="16498" xr:uid="{00000000-0005-0000-0000-000035410000}"/>
    <cellStyle name="Normal 3 5 17" xfId="16499" xr:uid="{00000000-0005-0000-0000-000036410000}"/>
    <cellStyle name="Normal 3 5 18" xfId="16500" xr:uid="{00000000-0005-0000-0000-000037410000}"/>
    <cellStyle name="Normal 3 5 19" xfId="16501" xr:uid="{00000000-0005-0000-0000-000038410000}"/>
    <cellStyle name="Normal 3 5 2" xfId="16502" xr:uid="{00000000-0005-0000-0000-000039410000}"/>
    <cellStyle name="Normal 3 5 2 2" xfId="16503" xr:uid="{00000000-0005-0000-0000-00003A410000}"/>
    <cellStyle name="Normal 3 5 2 2 2" xfId="16504" xr:uid="{00000000-0005-0000-0000-00003B410000}"/>
    <cellStyle name="Normal 3 5 2 2 2 2" xfId="16505" xr:uid="{00000000-0005-0000-0000-00003C410000}"/>
    <cellStyle name="Normal 3 5 2 2 2 2 2" xfId="16506" xr:uid="{00000000-0005-0000-0000-00003D410000}"/>
    <cellStyle name="Normal 3 5 2 2 2 2 3" xfId="16507" xr:uid="{00000000-0005-0000-0000-00003E410000}"/>
    <cellStyle name="Normal 3 5 2 2 2 2 4" xfId="16508" xr:uid="{00000000-0005-0000-0000-00003F410000}"/>
    <cellStyle name="Normal 3 5 2 2 2 3" xfId="16509" xr:uid="{00000000-0005-0000-0000-000040410000}"/>
    <cellStyle name="Normal 3 5 2 2 2 4" xfId="16510" xr:uid="{00000000-0005-0000-0000-000041410000}"/>
    <cellStyle name="Normal 3 5 2 2 2 5" xfId="16511" xr:uid="{00000000-0005-0000-0000-000042410000}"/>
    <cellStyle name="Normal 3 5 2 2 3" xfId="16512" xr:uid="{00000000-0005-0000-0000-000043410000}"/>
    <cellStyle name="Normal 3 5 2 2 4" xfId="16513" xr:uid="{00000000-0005-0000-0000-000044410000}"/>
    <cellStyle name="Normal 3 5 2 2 4 2" xfId="16514" xr:uid="{00000000-0005-0000-0000-000045410000}"/>
    <cellStyle name="Normal 3 5 2 2 4 3" xfId="16515" xr:uid="{00000000-0005-0000-0000-000046410000}"/>
    <cellStyle name="Normal 3 5 2 2 4 4" xfId="16516" xr:uid="{00000000-0005-0000-0000-000047410000}"/>
    <cellStyle name="Normal 3 5 2 2 5" xfId="16517" xr:uid="{00000000-0005-0000-0000-000048410000}"/>
    <cellStyle name="Normal 3 5 2 2 6" xfId="16518" xr:uid="{00000000-0005-0000-0000-000049410000}"/>
    <cellStyle name="Normal 3 5 2 2 7" xfId="16519" xr:uid="{00000000-0005-0000-0000-00004A410000}"/>
    <cellStyle name="Normal 3 5 2 3" xfId="16520" xr:uid="{00000000-0005-0000-0000-00004B410000}"/>
    <cellStyle name="Normal 3 5 2 3 2" xfId="16521" xr:uid="{00000000-0005-0000-0000-00004C410000}"/>
    <cellStyle name="Normal 3 5 2 3 2 2" xfId="16522" xr:uid="{00000000-0005-0000-0000-00004D410000}"/>
    <cellStyle name="Normal 3 5 2 3 2 2 2" xfId="16523" xr:uid="{00000000-0005-0000-0000-00004E410000}"/>
    <cellStyle name="Normal 3 5 2 3 2 2 3" xfId="16524" xr:uid="{00000000-0005-0000-0000-00004F410000}"/>
    <cellStyle name="Normal 3 5 2 3 2 2 4" xfId="16525" xr:uid="{00000000-0005-0000-0000-000050410000}"/>
    <cellStyle name="Normal 3 5 2 3 2 3" xfId="16526" xr:uid="{00000000-0005-0000-0000-000051410000}"/>
    <cellStyle name="Normal 3 5 2 3 2 4" xfId="16527" xr:uid="{00000000-0005-0000-0000-000052410000}"/>
    <cellStyle name="Normal 3 5 2 3 2 5" xfId="16528" xr:uid="{00000000-0005-0000-0000-000053410000}"/>
    <cellStyle name="Normal 3 5 2 3 3" xfId="16529" xr:uid="{00000000-0005-0000-0000-000054410000}"/>
    <cellStyle name="Normal 3 5 2 3 3 2" xfId="16530" xr:uid="{00000000-0005-0000-0000-000055410000}"/>
    <cellStyle name="Normal 3 5 2 3 3 3" xfId="16531" xr:uid="{00000000-0005-0000-0000-000056410000}"/>
    <cellStyle name="Normal 3 5 2 3 3 4" xfId="16532" xr:uid="{00000000-0005-0000-0000-000057410000}"/>
    <cellStyle name="Normal 3 5 2 3 4" xfId="16533" xr:uid="{00000000-0005-0000-0000-000058410000}"/>
    <cellStyle name="Normal 3 5 2 3 5" xfId="16534" xr:uid="{00000000-0005-0000-0000-000059410000}"/>
    <cellStyle name="Normal 3 5 2 3 6" xfId="16535" xr:uid="{00000000-0005-0000-0000-00005A410000}"/>
    <cellStyle name="Normal 3 5 2 4" xfId="16536" xr:uid="{00000000-0005-0000-0000-00005B410000}"/>
    <cellStyle name="Normal 3 5 2 5" xfId="16537" xr:uid="{00000000-0005-0000-0000-00005C410000}"/>
    <cellStyle name="Normal 3 5 2 5 2" xfId="16538" xr:uid="{00000000-0005-0000-0000-00005D410000}"/>
    <cellStyle name="Normal 3 5 2 5 2 2" xfId="16539" xr:uid="{00000000-0005-0000-0000-00005E410000}"/>
    <cellStyle name="Normal 3 5 2 5 2 3" xfId="16540" xr:uid="{00000000-0005-0000-0000-00005F410000}"/>
    <cellStyle name="Normal 3 5 2 5 2 4" xfId="16541" xr:uid="{00000000-0005-0000-0000-000060410000}"/>
    <cellStyle name="Normal 3 5 2 5 3" xfId="16542" xr:uid="{00000000-0005-0000-0000-000061410000}"/>
    <cellStyle name="Normal 3 5 2 5 4" xfId="16543" xr:uid="{00000000-0005-0000-0000-000062410000}"/>
    <cellStyle name="Normal 3 5 2 5 5" xfId="16544" xr:uid="{00000000-0005-0000-0000-000063410000}"/>
    <cellStyle name="Normal 3 5 2 6" xfId="16545" xr:uid="{00000000-0005-0000-0000-000064410000}"/>
    <cellStyle name="Normal 3 5 2 6 2" xfId="16546" xr:uid="{00000000-0005-0000-0000-000065410000}"/>
    <cellStyle name="Normal 3 5 2 6 3" xfId="16547" xr:uid="{00000000-0005-0000-0000-000066410000}"/>
    <cellStyle name="Normal 3 5 2 6 4" xfId="16548" xr:uid="{00000000-0005-0000-0000-000067410000}"/>
    <cellStyle name="Normal 3 5 2 7" xfId="16549" xr:uid="{00000000-0005-0000-0000-000068410000}"/>
    <cellStyle name="Normal 3 5 2 8" xfId="16550" xr:uid="{00000000-0005-0000-0000-000069410000}"/>
    <cellStyle name="Normal 3 5 2 9" xfId="16551" xr:uid="{00000000-0005-0000-0000-00006A410000}"/>
    <cellStyle name="Normal 3 5 20" xfId="16552" xr:uid="{00000000-0005-0000-0000-00006B410000}"/>
    <cellStyle name="Normal 3 5 21" xfId="16553" xr:uid="{00000000-0005-0000-0000-00006C410000}"/>
    <cellStyle name="Normal 3 5 22" xfId="16554" xr:uid="{00000000-0005-0000-0000-00006D410000}"/>
    <cellStyle name="Normal 3 5 23" xfId="16555" xr:uid="{00000000-0005-0000-0000-00006E410000}"/>
    <cellStyle name="Normal 3 5 24" xfId="16556" xr:uid="{00000000-0005-0000-0000-00006F410000}"/>
    <cellStyle name="Normal 3 5 25" xfId="16557" xr:uid="{00000000-0005-0000-0000-000070410000}"/>
    <cellStyle name="Normal 3 5 26" xfId="16558" xr:uid="{00000000-0005-0000-0000-000071410000}"/>
    <cellStyle name="Normal 3 5 27" xfId="16559" xr:uid="{00000000-0005-0000-0000-000072410000}"/>
    <cellStyle name="Normal 3 5 28" xfId="16560" xr:uid="{00000000-0005-0000-0000-000073410000}"/>
    <cellStyle name="Normal 3 5 29" xfId="16561" xr:uid="{00000000-0005-0000-0000-000074410000}"/>
    <cellStyle name="Normal 3 5 3" xfId="16562" xr:uid="{00000000-0005-0000-0000-000075410000}"/>
    <cellStyle name="Normal 3 5 3 2" xfId="16563" xr:uid="{00000000-0005-0000-0000-000076410000}"/>
    <cellStyle name="Normal 3 5 3 2 2" xfId="16564" xr:uid="{00000000-0005-0000-0000-000077410000}"/>
    <cellStyle name="Normal 3 5 3 3" xfId="16565" xr:uid="{00000000-0005-0000-0000-000078410000}"/>
    <cellStyle name="Normal 3 5 3 3 2" xfId="16566" xr:uid="{00000000-0005-0000-0000-000079410000}"/>
    <cellStyle name="Normal 3 5 3 3 2 2" xfId="16567" xr:uid="{00000000-0005-0000-0000-00007A410000}"/>
    <cellStyle name="Normal 3 5 3 3 2 3" xfId="16568" xr:uid="{00000000-0005-0000-0000-00007B410000}"/>
    <cellStyle name="Normal 3 5 3 3 2 4" xfId="16569" xr:uid="{00000000-0005-0000-0000-00007C410000}"/>
    <cellStyle name="Normal 3 5 3 3 3" xfId="16570" xr:uid="{00000000-0005-0000-0000-00007D410000}"/>
    <cellStyle name="Normal 3 5 3 3 4" xfId="16571" xr:uid="{00000000-0005-0000-0000-00007E410000}"/>
    <cellStyle name="Normal 3 5 3 3 5" xfId="16572" xr:uid="{00000000-0005-0000-0000-00007F410000}"/>
    <cellStyle name="Normal 3 5 3 4" xfId="16573" xr:uid="{00000000-0005-0000-0000-000080410000}"/>
    <cellStyle name="Normal 3 5 3 5" xfId="16574" xr:uid="{00000000-0005-0000-0000-000081410000}"/>
    <cellStyle name="Normal 3 5 3 5 2" xfId="16575" xr:uid="{00000000-0005-0000-0000-000082410000}"/>
    <cellStyle name="Normal 3 5 3 5 3" xfId="16576" xr:uid="{00000000-0005-0000-0000-000083410000}"/>
    <cellStyle name="Normal 3 5 3 5 4" xfId="16577" xr:uid="{00000000-0005-0000-0000-000084410000}"/>
    <cellStyle name="Normal 3 5 3 6" xfId="16578" xr:uid="{00000000-0005-0000-0000-000085410000}"/>
    <cellStyle name="Normal 3 5 3 7" xfId="16579" xr:uid="{00000000-0005-0000-0000-000086410000}"/>
    <cellStyle name="Normal 3 5 3 8" xfId="16580" xr:uid="{00000000-0005-0000-0000-000087410000}"/>
    <cellStyle name="Normal 3 5 30" xfId="16581" xr:uid="{00000000-0005-0000-0000-000088410000}"/>
    <cellStyle name="Normal 3 5 31" xfId="16582" xr:uid="{00000000-0005-0000-0000-000089410000}"/>
    <cellStyle name="Normal 3 5 32" xfId="16583" xr:uid="{00000000-0005-0000-0000-00008A410000}"/>
    <cellStyle name="Normal 3 5 33" xfId="16584" xr:uid="{00000000-0005-0000-0000-00008B410000}"/>
    <cellStyle name="Normal 3 5 34" xfId="16585" xr:uid="{00000000-0005-0000-0000-00008C410000}"/>
    <cellStyle name="Normal 3 5 35" xfId="16586" xr:uid="{00000000-0005-0000-0000-00008D410000}"/>
    <cellStyle name="Normal 3 5 36" xfId="16587" xr:uid="{00000000-0005-0000-0000-00008E410000}"/>
    <cellStyle name="Normal 3 5 37" xfId="16588" xr:uid="{00000000-0005-0000-0000-00008F410000}"/>
    <cellStyle name="Normal 3 5 38" xfId="16589" xr:uid="{00000000-0005-0000-0000-000090410000}"/>
    <cellStyle name="Normal 3 5 39" xfId="16590" xr:uid="{00000000-0005-0000-0000-000091410000}"/>
    <cellStyle name="Normal 3 5 4" xfId="16591" xr:uid="{00000000-0005-0000-0000-000092410000}"/>
    <cellStyle name="Normal 3 5 4 2" xfId="16592" xr:uid="{00000000-0005-0000-0000-000093410000}"/>
    <cellStyle name="Normal 3 5 4 2 2" xfId="16593" xr:uid="{00000000-0005-0000-0000-000094410000}"/>
    <cellStyle name="Normal 3 5 4 3" xfId="16594" xr:uid="{00000000-0005-0000-0000-000095410000}"/>
    <cellStyle name="Normal 3 5 4 3 2" xfId="16595" xr:uid="{00000000-0005-0000-0000-000096410000}"/>
    <cellStyle name="Normal 3 5 4 3 2 2" xfId="16596" xr:uid="{00000000-0005-0000-0000-000097410000}"/>
    <cellStyle name="Normal 3 5 4 3 2 3" xfId="16597" xr:uid="{00000000-0005-0000-0000-000098410000}"/>
    <cellStyle name="Normal 3 5 4 3 2 4" xfId="16598" xr:uid="{00000000-0005-0000-0000-000099410000}"/>
    <cellStyle name="Normal 3 5 4 3 3" xfId="16599" xr:uid="{00000000-0005-0000-0000-00009A410000}"/>
    <cellStyle name="Normal 3 5 4 3 4" xfId="16600" xr:uid="{00000000-0005-0000-0000-00009B410000}"/>
    <cellStyle name="Normal 3 5 4 3 5" xfId="16601" xr:uid="{00000000-0005-0000-0000-00009C410000}"/>
    <cellStyle name="Normal 3 5 4 4" xfId="16602" xr:uid="{00000000-0005-0000-0000-00009D410000}"/>
    <cellStyle name="Normal 3 5 4 5" xfId="16603" xr:uid="{00000000-0005-0000-0000-00009E410000}"/>
    <cellStyle name="Normal 3 5 4 5 2" xfId="16604" xr:uid="{00000000-0005-0000-0000-00009F410000}"/>
    <cellStyle name="Normal 3 5 4 5 3" xfId="16605" xr:uid="{00000000-0005-0000-0000-0000A0410000}"/>
    <cellStyle name="Normal 3 5 4 5 4" xfId="16606" xr:uid="{00000000-0005-0000-0000-0000A1410000}"/>
    <cellStyle name="Normal 3 5 4 6" xfId="16607" xr:uid="{00000000-0005-0000-0000-0000A2410000}"/>
    <cellStyle name="Normal 3 5 4 7" xfId="16608" xr:uid="{00000000-0005-0000-0000-0000A3410000}"/>
    <cellStyle name="Normal 3 5 4 8" xfId="16609" xr:uid="{00000000-0005-0000-0000-0000A4410000}"/>
    <cellStyle name="Normal 3 5 40" xfId="16610" xr:uid="{00000000-0005-0000-0000-0000A5410000}"/>
    <cellStyle name="Normal 3 5 41" xfId="16611" xr:uid="{00000000-0005-0000-0000-0000A6410000}"/>
    <cellStyle name="Normal 3 5 42" xfId="16612" xr:uid="{00000000-0005-0000-0000-0000A7410000}"/>
    <cellStyle name="Normal 3 5 43" xfId="16613" xr:uid="{00000000-0005-0000-0000-0000A8410000}"/>
    <cellStyle name="Normal 3 5 44" xfId="16614" xr:uid="{00000000-0005-0000-0000-0000A9410000}"/>
    <cellStyle name="Normal 3 5 45" xfId="16615" xr:uid="{00000000-0005-0000-0000-0000AA410000}"/>
    <cellStyle name="Normal 3 5 46" xfId="16616" xr:uid="{00000000-0005-0000-0000-0000AB410000}"/>
    <cellStyle name="Normal 3 5 47" xfId="16617" xr:uid="{00000000-0005-0000-0000-0000AC410000}"/>
    <cellStyle name="Normal 3 5 48" xfId="16618" xr:uid="{00000000-0005-0000-0000-0000AD410000}"/>
    <cellStyle name="Normal 3 5 49" xfId="16619" xr:uid="{00000000-0005-0000-0000-0000AE410000}"/>
    <cellStyle name="Normal 3 5 5" xfId="16620" xr:uid="{00000000-0005-0000-0000-0000AF410000}"/>
    <cellStyle name="Normal 3 5 5 2" xfId="16621" xr:uid="{00000000-0005-0000-0000-0000B0410000}"/>
    <cellStyle name="Normal 3 5 5 3" xfId="16622" xr:uid="{00000000-0005-0000-0000-0000B1410000}"/>
    <cellStyle name="Normal 3 5 50" xfId="16623" xr:uid="{00000000-0005-0000-0000-0000B2410000}"/>
    <cellStyle name="Normal 3 5 51" xfId="16624" xr:uid="{00000000-0005-0000-0000-0000B3410000}"/>
    <cellStyle name="Normal 3 5 52" xfId="16625" xr:uid="{00000000-0005-0000-0000-0000B4410000}"/>
    <cellStyle name="Normal 3 5 53" xfId="16626" xr:uid="{00000000-0005-0000-0000-0000B5410000}"/>
    <cellStyle name="Normal 3 5 54" xfId="16627" xr:uid="{00000000-0005-0000-0000-0000B6410000}"/>
    <cellStyle name="Normal 3 5 55" xfId="16628" xr:uid="{00000000-0005-0000-0000-0000B7410000}"/>
    <cellStyle name="Normal 3 5 56" xfId="16629" xr:uid="{00000000-0005-0000-0000-0000B8410000}"/>
    <cellStyle name="Normal 3 5 57" xfId="16630" xr:uid="{00000000-0005-0000-0000-0000B9410000}"/>
    <cellStyle name="Normal 3 5 58" xfId="16631" xr:uid="{00000000-0005-0000-0000-0000BA410000}"/>
    <cellStyle name="Normal 3 5 59" xfId="16632" xr:uid="{00000000-0005-0000-0000-0000BB410000}"/>
    <cellStyle name="Normal 3 5 6" xfId="16633" xr:uid="{00000000-0005-0000-0000-0000BC410000}"/>
    <cellStyle name="Normal 3 5 6 2" xfId="16634" xr:uid="{00000000-0005-0000-0000-0000BD410000}"/>
    <cellStyle name="Normal 3 5 60" xfId="16635" xr:uid="{00000000-0005-0000-0000-0000BE410000}"/>
    <cellStyle name="Normal 3 5 61" xfId="16636" xr:uid="{00000000-0005-0000-0000-0000BF410000}"/>
    <cellStyle name="Normal 3 5 62" xfId="16637" xr:uid="{00000000-0005-0000-0000-0000C0410000}"/>
    <cellStyle name="Normal 3 5 63" xfId="16638" xr:uid="{00000000-0005-0000-0000-0000C1410000}"/>
    <cellStyle name="Normal 3 5 64" xfId="16639" xr:uid="{00000000-0005-0000-0000-0000C2410000}"/>
    <cellStyle name="Normal 3 5 65" xfId="16640" xr:uid="{00000000-0005-0000-0000-0000C3410000}"/>
    <cellStyle name="Normal 3 5 66" xfId="16641" xr:uid="{00000000-0005-0000-0000-0000C4410000}"/>
    <cellStyle name="Normal 3 5 67" xfId="16642" xr:uid="{00000000-0005-0000-0000-0000C5410000}"/>
    <cellStyle name="Normal 3 5 68" xfId="16643" xr:uid="{00000000-0005-0000-0000-0000C6410000}"/>
    <cellStyle name="Normal 3 5 69" xfId="16644" xr:uid="{00000000-0005-0000-0000-0000C7410000}"/>
    <cellStyle name="Normal 3 5 7" xfId="16645" xr:uid="{00000000-0005-0000-0000-0000C8410000}"/>
    <cellStyle name="Normal 3 5 7 2" xfId="16646" xr:uid="{00000000-0005-0000-0000-0000C9410000}"/>
    <cellStyle name="Normal 3 5 70" xfId="16647" xr:uid="{00000000-0005-0000-0000-0000CA410000}"/>
    <cellStyle name="Normal 3 5 71" xfId="16648" xr:uid="{00000000-0005-0000-0000-0000CB410000}"/>
    <cellStyle name="Normal 3 5 72" xfId="16649" xr:uid="{00000000-0005-0000-0000-0000CC410000}"/>
    <cellStyle name="Normal 3 5 73" xfId="16650" xr:uid="{00000000-0005-0000-0000-0000CD410000}"/>
    <cellStyle name="Normal 3 5 74" xfId="16651" xr:uid="{00000000-0005-0000-0000-0000CE410000}"/>
    <cellStyle name="Normal 3 5 75" xfId="16652" xr:uid="{00000000-0005-0000-0000-0000CF410000}"/>
    <cellStyle name="Normal 3 5 76" xfId="16653" xr:uid="{00000000-0005-0000-0000-0000D0410000}"/>
    <cellStyle name="Normal 3 5 77" xfId="16654" xr:uid="{00000000-0005-0000-0000-0000D1410000}"/>
    <cellStyle name="Normal 3 5 78" xfId="16655" xr:uid="{00000000-0005-0000-0000-0000D2410000}"/>
    <cellStyle name="Normal 3 5 79" xfId="16656" xr:uid="{00000000-0005-0000-0000-0000D3410000}"/>
    <cellStyle name="Normal 3 5 8" xfId="16657" xr:uid="{00000000-0005-0000-0000-0000D4410000}"/>
    <cellStyle name="Normal 3 5 8 2" xfId="16658" xr:uid="{00000000-0005-0000-0000-0000D5410000}"/>
    <cellStyle name="Normal 3 5 80" xfId="16659" xr:uid="{00000000-0005-0000-0000-0000D6410000}"/>
    <cellStyle name="Normal 3 5 81" xfId="16660" xr:uid="{00000000-0005-0000-0000-0000D7410000}"/>
    <cellStyle name="Normal 3 5 82" xfId="16661" xr:uid="{00000000-0005-0000-0000-0000D8410000}"/>
    <cellStyle name="Normal 3 5 83" xfId="16662" xr:uid="{00000000-0005-0000-0000-0000D9410000}"/>
    <cellStyle name="Normal 3 5 84" xfId="16663" xr:uid="{00000000-0005-0000-0000-0000DA410000}"/>
    <cellStyle name="Normal 3 5 85" xfId="16664" xr:uid="{00000000-0005-0000-0000-0000DB410000}"/>
    <cellStyle name="Normal 3 5 86" xfId="16665" xr:uid="{00000000-0005-0000-0000-0000DC410000}"/>
    <cellStyle name="Normal 3 5 87" xfId="16666" xr:uid="{00000000-0005-0000-0000-0000DD410000}"/>
    <cellStyle name="Normal 3 5 88" xfId="16667" xr:uid="{00000000-0005-0000-0000-0000DE410000}"/>
    <cellStyle name="Normal 3 5 89" xfId="16668" xr:uid="{00000000-0005-0000-0000-0000DF410000}"/>
    <cellStyle name="Normal 3 5 9" xfId="16669" xr:uid="{00000000-0005-0000-0000-0000E0410000}"/>
    <cellStyle name="Normal 3 5 9 2" xfId="16670" xr:uid="{00000000-0005-0000-0000-0000E1410000}"/>
    <cellStyle name="Normal 3 5 90" xfId="16671" xr:uid="{00000000-0005-0000-0000-0000E2410000}"/>
    <cellStyle name="Normal 3 5 91" xfId="16672" xr:uid="{00000000-0005-0000-0000-0000E3410000}"/>
    <cellStyle name="Normal 3 5 92" xfId="16673" xr:uid="{00000000-0005-0000-0000-0000E4410000}"/>
    <cellStyle name="Normal 3 5 93" xfId="16674" xr:uid="{00000000-0005-0000-0000-0000E5410000}"/>
    <cellStyle name="Normal 3 5 94" xfId="16675" xr:uid="{00000000-0005-0000-0000-0000E6410000}"/>
    <cellStyle name="Normal 3 5 95" xfId="16676" xr:uid="{00000000-0005-0000-0000-0000E7410000}"/>
    <cellStyle name="Normal 3 5 95 2" xfId="16677" xr:uid="{00000000-0005-0000-0000-0000E8410000}"/>
    <cellStyle name="Normal 3 5 95 3" xfId="16678" xr:uid="{00000000-0005-0000-0000-0000E9410000}"/>
    <cellStyle name="Normal 3 5 95 4" xfId="16679" xr:uid="{00000000-0005-0000-0000-0000EA410000}"/>
    <cellStyle name="Normal 3 5 96" xfId="16680" xr:uid="{00000000-0005-0000-0000-0000EB410000}"/>
    <cellStyle name="Normal 3 5 97" xfId="16681" xr:uid="{00000000-0005-0000-0000-0000EC410000}"/>
    <cellStyle name="Normal 3 5 98" xfId="16682" xr:uid="{00000000-0005-0000-0000-0000ED410000}"/>
    <cellStyle name="Normal 3 5 99" xfId="33457" xr:uid="{CAEC62C9-D029-4E7A-9005-923171F6C122}"/>
    <cellStyle name="Normal 3 6" xfId="16683" xr:uid="{00000000-0005-0000-0000-0000EE410000}"/>
    <cellStyle name="Normal 3 6 10" xfId="16684" xr:uid="{00000000-0005-0000-0000-0000EF410000}"/>
    <cellStyle name="Normal 3 6 2" xfId="16685" xr:uid="{00000000-0005-0000-0000-0000F0410000}"/>
    <cellStyle name="Normal 3 6 2 2" xfId="16686" xr:uid="{00000000-0005-0000-0000-0000F1410000}"/>
    <cellStyle name="Normal 3 6 2 2 2" xfId="16687" xr:uid="{00000000-0005-0000-0000-0000F2410000}"/>
    <cellStyle name="Normal 3 6 2 2 3" xfId="16688" xr:uid="{00000000-0005-0000-0000-0000F3410000}"/>
    <cellStyle name="Normal 3 6 2 2 3 2" xfId="16689" xr:uid="{00000000-0005-0000-0000-0000F4410000}"/>
    <cellStyle name="Normal 3 6 2 2 3 2 2" xfId="16690" xr:uid="{00000000-0005-0000-0000-0000F5410000}"/>
    <cellStyle name="Normal 3 6 2 2 3 2 3" xfId="16691" xr:uid="{00000000-0005-0000-0000-0000F6410000}"/>
    <cellStyle name="Normal 3 6 2 2 3 2 4" xfId="16692" xr:uid="{00000000-0005-0000-0000-0000F7410000}"/>
    <cellStyle name="Normal 3 6 2 2 3 3" xfId="16693" xr:uid="{00000000-0005-0000-0000-0000F8410000}"/>
    <cellStyle name="Normal 3 6 2 2 3 4" xfId="16694" xr:uid="{00000000-0005-0000-0000-0000F9410000}"/>
    <cellStyle name="Normal 3 6 2 2 3 5" xfId="16695" xr:uid="{00000000-0005-0000-0000-0000FA410000}"/>
    <cellStyle name="Normal 3 6 2 2 4" xfId="16696" xr:uid="{00000000-0005-0000-0000-0000FB410000}"/>
    <cellStyle name="Normal 3 6 2 2 4 2" xfId="16697" xr:uid="{00000000-0005-0000-0000-0000FC410000}"/>
    <cellStyle name="Normal 3 6 2 2 4 3" xfId="16698" xr:uid="{00000000-0005-0000-0000-0000FD410000}"/>
    <cellStyle name="Normal 3 6 2 2 4 4" xfId="16699" xr:uid="{00000000-0005-0000-0000-0000FE410000}"/>
    <cellStyle name="Normal 3 6 2 2 5" xfId="16700" xr:uid="{00000000-0005-0000-0000-0000FF410000}"/>
    <cellStyle name="Normal 3 6 2 2 6" xfId="16701" xr:uid="{00000000-0005-0000-0000-000000420000}"/>
    <cellStyle name="Normal 3 6 2 2 7" xfId="16702" xr:uid="{00000000-0005-0000-0000-000001420000}"/>
    <cellStyle name="Normal 3 6 2 3" xfId="16703" xr:uid="{00000000-0005-0000-0000-000002420000}"/>
    <cellStyle name="Normal 3 6 2 3 2" xfId="16704" xr:uid="{00000000-0005-0000-0000-000003420000}"/>
    <cellStyle name="Normal 3 6 2 3 2 2" xfId="16705" xr:uid="{00000000-0005-0000-0000-000004420000}"/>
    <cellStyle name="Normal 3 6 2 3 2 2 2" xfId="16706" xr:uid="{00000000-0005-0000-0000-000005420000}"/>
    <cellStyle name="Normal 3 6 2 3 2 2 3" xfId="16707" xr:uid="{00000000-0005-0000-0000-000006420000}"/>
    <cellStyle name="Normal 3 6 2 3 2 2 4" xfId="16708" xr:uid="{00000000-0005-0000-0000-000007420000}"/>
    <cellStyle name="Normal 3 6 2 3 2 3" xfId="16709" xr:uid="{00000000-0005-0000-0000-000008420000}"/>
    <cellStyle name="Normal 3 6 2 3 2 4" xfId="16710" xr:uid="{00000000-0005-0000-0000-000009420000}"/>
    <cellStyle name="Normal 3 6 2 3 2 5" xfId="16711" xr:uid="{00000000-0005-0000-0000-00000A420000}"/>
    <cellStyle name="Normal 3 6 2 3 3" xfId="16712" xr:uid="{00000000-0005-0000-0000-00000B420000}"/>
    <cellStyle name="Normal 3 6 2 3 3 2" xfId="16713" xr:uid="{00000000-0005-0000-0000-00000C420000}"/>
    <cellStyle name="Normal 3 6 2 3 3 3" xfId="16714" xr:uid="{00000000-0005-0000-0000-00000D420000}"/>
    <cellStyle name="Normal 3 6 2 3 3 4" xfId="16715" xr:uid="{00000000-0005-0000-0000-00000E420000}"/>
    <cellStyle name="Normal 3 6 2 3 4" xfId="16716" xr:uid="{00000000-0005-0000-0000-00000F420000}"/>
    <cellStyle name="Normal 3 6 2 3 5" xfId="16717" xr:uid="{00000000-0005-0000-0000-000010420000}"/>
    <cellStyle name="Normal 3 6 2 3 6" xfId="16718" xr:uid="{00000000-0005-0000-0000-000011420000}"/>
    <cellStyle name="Normal 3 6 2 4" xfId="16719" xr:uid="{00000000-0005-0000-0000-000012420000}"/>
    <cellStyle name="Normal 3 6 2 5" xfId="16720" xr:uid="{00000000-0005-0000-0000-000013420000}"/>
    <cellStyle name="Normal 3 6 2 5 2" xfId="16721" xr:uid="{00000000-0005-0000-0000-000014420000}"/>
    <cellStyle name="Normal 3 6 2 5 2 2" xfId="16722" xr:uid="{00000000-0005-0000-0000-000015420000}"/>
    <cellStyle name="Normal 3 6 2 5 2 3" xfId="16723" xr:uid="{00000000-0005-0000-0000-000016420000}"/>
    <cellStyle name="Normal 3 6 2 5 2 4" xfId="16724" xr:uid="{00000000-0005-0000-0000-000017420000}"/>
    <cellStyle name="Normal 3 6 2 5 3" xfId="16725" xr:uid="{00000000-0005-0000-0000-000018420000}"/>
    <cellStyle name="Normal 3 6 2 5 4" xfId="16726" xr:uid="{00000000-0005-0000-0000-000019420000}"/>
    <cellStyle name="Normal 3 6 2 5 5" xfId="16727" xr:uid="{00000000-0005-0000-0000-00001A420000}"/>
    <cellStyle name="Normal 3 6 2 6" xfId="16728" xr:uid="{00000000-0005-0000-0000-00001B420000}"/>
    <cellStyle name="Normal 3 6 2 6 2" xfId="16729" xr:uid="{00000000-0005-0000-0000-00001C420000}"/>
    <cellStyle name="Normal 3 6 2 6 3" xfId="16730" xr:uid="{00000000-0005-0000-0000-00001D420000}"/>
    <cellStyle name="Normal 3 6 2 6 4" xfId="16731" xr:uid="{00000000-0005-0000-0000-00001E420000}"/>
    <cellStyle name="Normal 3 6 2 7" xfId="16732" xr:uid="{00000000-0005-0000-0000-00001F420000}"/>
    <cellStyle name="Normal 3 6 2 8" xfId="16733" xr:uid="{00000000-0005-0000-0000-000020420000}"/>
    <cellStyle name="Normal 3 6 2 9" xfId="16734" xr:uid="{00000000-0005-0000-0000-000021420000}"/>
    <cellStyle name="Normal 3 6 3" xfId="16735" xr:uid="{00000000-0005-0000-0000-000022420000}"/>
    <cellStyle name="Normal 3 6 3 2" xfId="16736" xr:uid="{00000000-0005-0000-0000-000023420000}"/>
    <cellStyle name="Normal 3 6 3 3" xfId="16737" xr:uid="{00000000-0005-0000-0000-000024420000}"/>
    <cellStyle name="Normal 3 6 3 3 2" xfId="16738" xr:uid="{00000000-0005-0000-0000-000025420000}"/>
    <cellStyle name="Normal 3 6 3 3 2 2" xfId="16739" xr:uid="{00000000-0005-0000-0000-000026420000}"/>
    <cellStyle name="Normal 3 6 3 3 2 3" xfId="16740" xr:uid="{00000000-0005-0000-0000-000027420000}"/>
    <cellStyle name="Normal 3 6 3 3 2 4" xfId="16741" xr:uid="{00000000-0005-0000-0000-000028420000}"/>
    <cellStyle name="Normal 3 6 3 3 3" xfId="16742" xr:uid="{00000000-0005-0000-0000-000029420000}"/>
    <cellStyle name="Normal 3 6 3 3 4" xfId="16743" xr:uid="{00000000-0005-0000-0000-00002A420000}"/>
    <cellStyle name="Normal 3 6 3 3 5" xfId="16744" xr:uid="{00000000-0005-0000-0000-00002B420000}"/>
    <cellStyle name="Normal 3 6 3 4" xfId="16745" xr:uid="{00000000-0005-0000-0000-00002C420000}"/>
    <cellStyle name="Normal 3 6 3 5" xfId="16746" xr:uid="{00000000-0005-0000-0000-00002D420000}"/>
    <cellStyle name="Normal 3 6 3 5 2" xfId="16747" xr:uid="{00000000-0005-0000-0000-00002E420000}"/>
    <cellStyle name="Normal 3 6 3 5 3" xfId="16748" xr:uid="{00000000-0005-0000-0000-00002F420000}"/>
    <cellStyle name="Normal 3 6 3 5 4" xfId="16749" xr:uid="{00000000-0005-0000-0000-000030420000}"/>
    <cellStyle name="Normal 3 6 3 6" xfId="16750" xr:uid="{00000000-0005-0000-0000-000031420000}"/>
    <cellStyle name="Normal 3 6 3 7" xfId="16751" xr:uid="{00000000-0005-0000-0000-000032420000}"/>
    <cellStyle name="Normal 3 6 3 8" xfId="16752" xr:uid="{00000000-0005-0000-0000-000033420000}"/>
    <cellStyle name="Normal 3 6 4" xfId="16753" xr:uid="{00000000-0005-0000-0000-000034420000}"/>
    <cellStyle name="Normal 3 6 4 2" xfId="16754" xr:uid="{00000000-0005-0000-0000-000035420000}"/>
    <cellStyle name="Normal 3 6 4 2 2" xfId="16755" xr:uid="{00000000-0005-0000-0000-000036420000}"/>
    <cellStyle name="Normal 3 6 4 2 2 2" xfId="16756" xr:uid="{00000000-0005-0000-0000-000037420000}"/>
    <cellStyle name="Normal 3 6 4 2 2 3" xfId="16757" xr:uid="{00000000-0005-0000-0000-000038420000}"/>
    <cellStyle name="Normal 3 6 4 2 2 4" xfId="16758" xr:uid="{00000000-0005-0000-0000-000039420000}"/>
    <cellStyle name="Normal 3 6 4 2 3" xfId="16759" xr:uid="{00000000-0005-0000-0000-00003A420000}"/>
    <cellStyle name="Normal 3 6 4 2 4" xfId="16760" xr:uid="{00000000-0005-0000-0000-00003B420000}"/>
    <cellStyle name="Normal 3 6 4 2 5" xfId="16761" xr:uid="{00000000-0005-0000-0000-00003C420000}"/>
    <cellStyle name="Normal 3 6 4 3" xfId="16762" xr:uid="{00000000-0005-0000-0000-00003D420000}"/>
    <cellStyle name="Normal 3 6 4 3 2" xfId="16763" xr:uid="{00000000-0005-0000-0000-00003E420000}"/>
    <cellStyle name="Normal 3 6 4 3 3" xfId="16764" xr:uid="{00000000-0005-0000-0000-00003F420000}"/>
    <cellStyle name="Normal 3 6 4 3 4" xfId="16765" xr:uid="{00000000-0005-0000-0000-000040420000}"/>
    <cellStyle name="Normal 3 6 4 4" xfId="16766" xr:uid="{00000000-0005-0000-0000-000041420000}"/>
    <cellStyle name="Normal 3 6 4 5" xfId="16767" xr:uid="{00000000-0005-0000-0000-000042420000}"/>
    <cellStyle name="Normal 3 6 4 6" xfId="16768" xr:uid="{00000000-0005-0000-0000-000043420000}"/>
    <cellStyle name="Normal 3 6 5" xfId="16769" xr:uid="{00000000-0005-0000-0000-000044420000}"/>
    <cellStyle name="Normal 3 6 6" xfId="16770" xr:uid="{00000000-0005-0000-0000-000045420000}"/>
    <cellStyle name="Normal 3 6 6 2" xfId="16771" xr:uid="{00000000-0005-0000-0000-000046420000}"/>
    <cellStyle name="Normal 3 6 6 2 2" xfId="16772" xr:uid="{00000000-0005-0000-0000-000047420000}"/>
    <cellStyle name="Normal 3 6 6 2 3" xfId="16773" xr:uid="{00000000-0005-0000-0000-000048420000}"/>
    <cellStyle name="Normal 3 6 6 2 4" xfId="16774" xr:uid="{00000000-0005-0000-0000-000049420000}"/>
    <cellStyle name="Normal 3 6 6 3" xfId="16775" xr:uid="{00000000-0005-0000-0000-00004A420000}"/>
    <cellStyle name="Normal 3 6 6 4" xfId="16776" xr:uid="{00000000-0005-0000-0000-00004B420000}"/>
    <cellStyle name="Normal 3 6 6 5" xfId="16777" xr:uid="{00000000-0005-0000-0000-00004C420000}"/>
    <cellStyle name="Normal 3 6 7" xfId="16778" xr:uid="{00000000-0005-0000-0000-00004D420000}"/>
    <cellStyle name="Normal 3 6 7 2" xfId="16779" xr:uid="{00000000-0005-0000-0000-00004E420000}"/>
    <cellStyle name="Normal 3 6 7 3" xfId="16780" xr:uid="{00000000-0005-0000-0000-00004F420000}"/>
    <cellStyle name="Normal 3 6 7 4" xfId="16781" xr:uid="{00000000-0005-0000-0000-000050420000}"/>
    <cellStyle name="Normal 3 6 8" xfId="16782" xr:uid="{00000000-0005-0000-0000-000051420000}"/>
    <cellStyle name="Normal 3 6 9" xfId="16783" xr:uid="{00000000-0005-0000-0000-000052420000}"/>
    <cellStyle name="Normal 3 7" xfId="16784" xr:uid="{00000000-0005-0000-0000-000053420000}"/>
    <cellStyle name="Normal 3 7 10" xfId="16785" xr:uid="{00000000-0005-0000-0000-000054420000}"/>
    <cellStyle name="Normal 3 7 2" xfId="16786" xr:uid="{00000000-0005-0000-0000-000055420000}"/>
    <cellStyle name="Normal 3 7 2 2" xfId="16787" xr:uid="{00000000-0005-0000-0000-000056420000}"/>
    <cellStyle name="Normal 3 7 2 2 2" xfId="16788" xr:uid="{00000000-0005-0000-0000-000057420000}"/>
    <cellStyle name="Normal 3 7 2 2 2 2" xfId="16789" xr:uid="{00000000-0005-0000-0000-000058420000}"/>
    <cellStyle name="Normal 3 7 2 2 2 2 2" xfId="16790" xr:uid="{00000000-0005-0000-0000-000059420000}"/>
    <cellStyle name="Normal 3 7 2 2 2 2 3" xfId="16791" xr:uid="{00000000-0005-0000-0000-00005A420000}"/>
    <cellStyle name="Normal 3 7 2 2 2 2 4" xfId="16792" xr:uid="{00000000-0005-0000-0000-00005B420000}"/>
    <cellStyle name="Normal 3 7 2 2 2 3" xfId="16793" xr:uid="{00000000-0005-0000-0000-00005C420000}"/>
    <cellStyle name="Normal 3 7 2 2 2 4" xfId="16794" xr:uid="{00000000-0005-0000-0000-00005D420000}"/>
    <cellStyle name="Normal 3 7 2 2 2 5" xfId="16795" xr:uid="{00000000-0005-0000-0000-00005E420000}"/>
    <cellStyle name="Normal 3 7 2 2 3" xfId="16796" xr:uid="{00000000-0005-0000-0000-00005F420000}"/>
    <cellStyle name="Normal 3 7 2 2 3 2" xfId="16797" xr:uid="{00000000-0005-0000-0000-000060420000}"/>
    <cellStyle name="Normal 3 7 2 2 3 3" xfId="16798" xr:uid="{00000000-0005-0000-0000-000061420000}"/>
    <cellStyle name="Normal 3 7 2 2 3 4" xfId="16799" xr:uid="{00000000-0005-0000-0000-000062420000}"/>
    <cellStyle name="Normal 3 7 2 2 4" xfId="16800" xr:uid="{00000000-0005-0000-0000-000063420000}"/>
    <cellStyle name="Normal 3 7 2 2 5" xfId="16801" xr:uid="{00000000-0005-0000-0000-000064420000}"/>
    <cellStyle name="Normal 3 7 2 2 6" xfId="16802" xr:uid="{00000000-0005-0000-0000-000065420000}"/>
    <cellStyle name="Normal 3 7 2 3" xfId="16803" xr:uid="{00000000-0005-0000-0000-000066420000}"/>
    <cellStyle name="Normal 3 7 2 3 2" xfId="16804" xr:uid="{00000000-0005-0000-0000-000067420000}"/>
    <cellStyle name="Normal 3 7 2 3 2 2" xfId="16805" xr:uid="{00000000-0005-0000-0000-000068420000}"/>
    <cellStyle name="Normal 3 7 2 3 2 2 2" xfId="16806" xr:uid="{00000000-0005-0000-0000-000069420000}"/>
    <cellStyle name="Normal 3 7 2 3 2 2 3" xfId="16807" xr:uid="{00000000-0005-0000-0000-00006A420000}"/>
    <cellStyle name="Normal 3 7 2 3 2 2 4" xfId="16808" xr:uid="{00000000-0005-0000-0000-00006B420000}"/>
    <cellStyle name="Normal 3 7 2 3 2 3" xfId="16809" xr:uid="{00000000-0005-0000-0000-00006C420000}"/>
    <cellStyle name="Normal 3 7 2 3 2 4" xfId="16810" xr:uid="{00000000-0005-0000-0000-00006D420000}"/>
    <cellStyle name="Normal 3 7 2 3 2 5" xfId="16811" xr:uid="{00000000-0005-0000-0000-00006E420000}"/>
    <cellStyle name="Normal 3 7 2 3 3" xfId="16812" xr:uid="{00000000-0005-0000-0000-00006F420000}"/>
    <cellStyle name="Normal 3 7 2 3 3 2" xfId="16813" xr:uid="{00000000-0005-0000-0000-000070420000}"/>
    <cellStyle name="Normal 3 7 2 3 3 3" xfId="16814" xr:uid="{00000000-0005-0000-0000-000071420000}"/>
    <cellStyle name="Normal 3 7 2 3 3 4" xfId="16815" xr:uid="{00000000-0005-0000-0000-000072420000}"/>
    <cellStyle name="Normal 3 7 2 3 4" xfId="16816" xr:uid="{00000000-0005-0000-0000-000073420000}"/>
    <cellStyle name="Normal 3 7 2 3 5" xfId="16817" xr:uid="{00000000-0005-0000-0000-000074420000}"/>
    <cellStyle name="Normal 3 7 2 3 6" xfId="16818" xr:uid="{00000000-0005-0000-0000-000075420000}"/>
    <cellStyle name="Normal 3 7 2 4" xfId="16819" xr:uid="{00000000-0005-0000-0000-000076420000}"/>
    <cellStyle name="Normal 3 7 2 5" xfId="16820" xr:uid="{00000000-0005-0000-0000-000077420000}"/>
    <cellStyle name="Normal 3 7 2 5 2" xfId="16821" xr:uid="{00000000-0005-0000-0000-000078420000}"/>
    <cellStyle name="Normal 3 7 2 5 2 2" xfId="16822" xr:uid="{00000000-0005-0000-0000-000079420000}"/>
    <cellStyle name="Normal 3 7 2 5 2 3" xfId="16823" xr:uid="{00000000-0005-0000-0000-00007A420000}"/>
    <cellStyle name="Normal 3 7 2 5 2 4" xfId="16824" xr:uid="{00000000-0005-0000-0000-00007B420000}"/>
    <cellStyle name="Normal 3 7 2 5 3" xfId="16825" xr:uid="{00000000-0005-0000-0000-00007C420000}"/>
    <cellStyle name="Normal 3 7 2 5 4" xfId="16826" xr:uid="{00000000-0005-0000-0000-00007D420000}"/>
    <cellStyle name="Normal 3 7 2 5 5" xfId="16827" xr:uid="{00000000-0005-0000-0000-00007E420000}"/>
    <cellStyle name="Normal 3 7 2 6" xfId="16828" xr:uid="{00000000-0005-0000-0000-00007F420000}"/>
    <cellStyle name="Normal 3 7 2 6 2" xfId="16829" xr:uid="{00000000-0005-0000-0000-000080420000}"/>
    <cellStyle name="Normal 3 7 2 6 3" xfId="16830" xr:uid="{00000000-0005-0000-0000-000081420000}"/>
    <cellStyle name="Normal 3 7 2 6 4" xfId="16831" xr:uid="{00000000-0005-0000-0000-000082420000}"/>
    <cellStyle name="Normal 3 7 2 7" xfId="16832" xr:uid="{00000000-0005-0000-0000-000083420000}"/>
    <cellStyle name="Normal 3 7 2 8" xfId="16833" xr:uid="{00000000-0005-0000-0000-000084420000}"/>
    <cellStyle name="Normal 3 7 2 9" xfId="16834" xr:uid="{00000000-0005-0000-0000-000085420000}"/>
    <cellStyle name="Normal 3 7 3" xfId="16835" xr:uid="{00000000-0005-0000-0000-000086420000}"/>
    <cellStyle name="Normal 3 7 3 2" xfId="16836" xr:uid="{00000000-0005-0000-0000-000087420000}"/>
    <cellStyle name="Normal 3 7 3 2 2" xfId="16837" xr:uid="{00000000-0005-0000-0000-000088420000}"/>
    <cellStyle name="Normal 3 7 3 2 2 2" xfId="16838" xr:uid="{00000000-0005-0000-0000-000089420000}"/>
    <cellStyle name="Normal 3 7 3 2 2 2 2" xfId="16839" xr:uid="{00000000-0005-0000-0000-00008A420000}"/>
    <cellStyle name="Normal 3 7 3 2 2 2 3" xfId="16840" xr:uid="{00000000-0005-0000-0000-00008B420000}"/>
    <cellStyle name="Normal 3 7 3 2 2 2 4" xfId="16841" xr:uid="{00000000-0005-0000-0000-00008C420000}"/>
    <cellStyle name="Normal 3 7 3 2 2 3" xfId="16842" xr:uid="{00000000-0005-0000-0000-00008D420000}"/>
    <cellStyle name="Normal 3 7 3 2 2 4" xfId="16843" xr:uid="{00000000-0005-0000-0000-00008E420000}"/>
    <cellStyle name="Normal 3 7 3 2 2 5" xfId="16844" xr:uid="{00000000-0005-0000-0000-00008F420000}"/>
    <cellStyle name="Normal 3 7 3 2 3" xfId="16845" xr:uid="{00000000-0005-0000-0000-000090420000}"/>
    <cellStyle name="Normal 3 7 3 2 3 2" xfId="16846" xr:uid="{00000000-0005-0000-0000-000091420000}"/>
    <cellStyle name="Normal 3 7 3 2 3 3" xfId="16847" xr:uid="{00000000-0005-0000-0000-000092420000}"/>
    <cellStyle name="Normal 3 7 3 2 3 4" xfId="16848" xr:uid="{00000000-0005-0000-0000-000093420000}"/>
    <cellStyle name="Normal 3 7 3 2 4" xfId="16849" xr:uid="{00000000-0005-0000-0000-000094420000}"/>
    <cellStyle name="Normal 3 7 3 2 5" xfId="16850" xr:uid="{00000000-0005-0000-0000-000095420000}"/>
    <cellStyle name="Normal 3 7 3 2 6" xfId="16851" xr:uid="{00000000-0005-0000-0000-000096420000}"/>
    <cellStyle name="Normal 3 7 3 3" xfId="16852" xr:uid="{00000000-0005-0000-0000-000097420000}"/>
    <cellStyle name="Normal 3 7 3 3 2" xfId="16853" xr:uid="{00000000-0005-0000-0000-000098420000}"/>
    <cellStyle name="Normal 3 7 3 3 2 2" xfId="16854" xr:uid="{00000000-0005-0000-0000-000099420000}"/>
    <cellStyle name="Normal 3 7 3 3 2 3" xfId="16855" xr:uid="{00000000-0005-0000-0000-00009A420000}"/>
    <cellStyle name="Normal 3 7 3 3 2 4" xfId="16856" xr:uid="{00000000-0005-0000-0000-00009B420000}"/>
    <cellStyle name="Normal 3 7 3 3 3" xfId="16857" xr:uid="{00000000-0005-0000-0000-00009C420000}"/>
    <cellStyle name="Normal 3 7 3 3 4" xfId="16858" xr:uid="{00000000-0005-0000-0000-00009D420000}"/>
    <cellStyle name="Normal 3 7 3 3 5" xfId="16859" xr:uid="{00000000-0005-0000-0000-00009E420000}"/>
    <cellStyle name="Normal 3 7 3 4" xfId="16860" xr:uid="{00000000-0005-0000-0000-00009F420000}"/>
    <cellStyle name="Normal 3 7 3 5" xfId="16861" xr:uid="{00000000-0005-0000-0000-0000A0420000}"/>
    <cellStyle name="Normal 3 7 3 5 2" xfId="16862" xr:uid="{00000000-0005-0000-0000-0000A1420000}"/>
    <cellStyle name="Normal 3 7 3 5 3" xfId="16863" xr:uid="{00000000-0005-0000-0000-0000A2420000}"/>
    <cellStyle name="Normal 3 7 3 5 4" xfId="16864" xr:uid="{00000000-0005-0000-0000-0000A3420000}"/>
    <cellStyle name="Normal 3 7 3 6" xfId="16865" xr:uid="{00000000-0005-0000-0000-0000A4420000}"/>
    <cellStyle name="Normal 3 7 3 7" xfId="16866" xr:uid="{00000000-0005-0000-0000-0000A5420000}"/>
    <cellStyle name="Normal 3 7 3 8" xfId="16867" xr:uid="{00000000-0005-0000-0000-0000A6420000}"/>
    <cellStyle name="Normal 3 7 4" xfId="16868" xr:uid="{00000000-0005-0000-0000-0000A7420000}"/>
    <cellStyle name="Normal 3 7 4 2" xfId="16869" xr:uid="{00000000-0005-0000-0000-0000A8420000}"/>
    <cellStyle name="Normal 3 7 4 2 2" xfId="16870" xr:uid="{00000000-0005-0000-0000-0000A9420000}"/>
    <cellStyle name="Normal 3 7 4 2 2 2" xfId="16871" xr:uid="{00000000-0005-0000-0000-0000AA420000}"/>
    <cellStyle name="Normal 3 7 4 2 2 3" xfId="16872" xr:uid="{00000000-0005-0000-0000-0000AB420000}"/>
    <cellStyle name="Normal 3 7 4 2 2 4" xfId="16873" xr:uid="{00000000-0005-0000-0000-0000AC420000}"/>
    <cellStyle name="Normal 3 7 4 2 3" xfId="16874" xr:uid="{00000000-0005-0000-0000-0000AD420000}"/>
    <cellStyle name="Normal 3 7 4 2 4" xfId="16875" xr:uid="{00000000-0005-0000-0000-0000AE420000}"/>
    <cellStyle name="Normal 3 7 4 2 5" xfId="16876" xr:uid="{00000000-0005-0000-0000-0000AF420000}"/>
    <cellStyle name="Normal 3 7 4 3" xfId="16877" xr:uid="{00000000-0005-0000-0000-0000B0420000}"/>
    <cellStyle name="Normal 3 7 4 3 2" xfId="16878" xr:uid="{00000000-0005-0000-0000-0000B1420000}"/>
    <cellStyle name="Normal 3 7 4 3 3" xfId="16879" xr:uid="{00000000-0005-0000-0000-0000B2420000}"/>
    <cellStyle name="Normal 3 7 4 3 4" xfId="16880" xr:uid="{00000000-0005-0000-0000-0000B3420000}"/>
    <cellStyle name="Normal 3 7 4 4" xfId="16881" xr:uid="{00000000-0005-0000-0000-0000B4420000}"/>
    <cellStyle name="Normal 3 7 4 5" xfId="16882" xr:uid="{00000000-0005-0000-0000-0000B5420000}"/>
    <cellStyle name="Normal 3 7 4 6" xfId="16883" xr:uid="{00000000-0005-0000-0000-0000B6420000}"/>
    <cellStyle name="Normal 3 7 5" xfId="16884" xr:uid="{00000000-0005-0000-0000-0000B7420000}"/>
    <cellStyle name="Normal 3 7 6" xfId="16885" xr:uid="{00000000-0005-0000-0000-0000B8420000}"/>
    <cellStyle name="Normal 3 7 6 2" xfId="16886" xr:uid="{00000000-0005-0000-0000-0000B9420000}"/>
    <cellStyle name="Normal 3 7 6 2 2" xfId="16887" xr:uid="{00000000-0005-0000-0000-0000BA420000}"/>
    <cellStyle name="Normal 3 7 6 2 3" xfId="16888" xr:uid="{00000000-0005-0000-0000-0000BB420000}"/>
    <cellStyle name="Normal 3 7 6 2 4" xfId="16889" xr:uid="{00000000-0005-0000-0000-0000BC420000}"/>
    <cellStyle name="Normal 3 7 6 3" xfId="16890" xr:uid="{00000000-0005-0000-0000-0000BD420000}"/>
    <cellStyle name="Normal 3 7 6 4" xfId="16891" xr:uid="{00000000-0005-0000-0000-0000BE420000}"/>
    <cellStyle name="Normal 3 7 6 5" xfId="16892" xr:uid="{00000000-0005-0000-0000-0000BF420000}"/>
    <cellStyle name="Normal 3 7 7" xfId="16893" xr:uid="{00000000-0005-0000-0000-0000C0420000}"/>
    <cellStyle name="Normal 3 7 7 2" xfId="16894" xr:uid="{00000000-0005-0000-0000-0000C1420000}"/>
    <cellStyle name="Normal 3 7 7 3" xfId="16895" xr:uid="{00000000-0005-0000-0000-0000C2420000}"/>
    <cellStyle name="Normal 3 7 7 4" xfId="16896" xr:uid="{00000000-0005-0000-0000-0000C3420000}"/>
    <cellStyle name="Normal 3 7 8" xfId="16897" xr:uid="{00000000-0005-0000-0000-0000C4420000}"/>
    <cellStyle name="Normal 3 7 9" xfId="16898" xr:uid="{00000000-0005-0000-0000-0000C5420000}"/>
    <cellStyle name="Normal 3 8" xfId="16899" xr:uid="{00000000-0005-0000-0000-0000C6420000}"/>
    <cellStyle name="Normal 3 8 10" xfId="16900" xr:uid="{00000000-0005-0000-0000-0000C7420000}"/>
    <cellStyle name="Normal 3 8 11" xfId="16901" xr:uid="{00000000-0005-0000-0000-0000C8420000}"/>
    <cellStyle name="Normal 3 8 11 2" xfId="16902" xr:uid="{00000000-0005-0000-0000-0000C9420000}"/>
    <cellStyle name="Normal 3 8 11 2 2" xfId="16903" xr:uid="{00000000-0005-0000-0000-0000CA420000}"/>
    <cellStyle name="Normal 3 8 11 2 3" xfId="16904" xr:uid="{00000000-0005-0000-0000-0000CB420000}"/>
    <cellStyle name="Normal 3 8 11 2 4" xfId="16905" xr:uid="{00000000-0005-0000-0000-0000CC420000}"/>
    <cellStyle name="Normal 3 8 11 3" xfId="16906" xr:uid="{00000000-0005-0000-0000-0000CD420000}"/>
    <cellStyle name="Normal 3 8 11 4" xfId="16907" xr:uid="{00000000-0005-0000-0000-0000CE420000}"/>
    <cellStyle name="Normal 3 8 11 5" xfId="16908" xr:uid="{00000000-0005-0000-0000-0000CF420000}"/>
    <cellStyle name="Normal 3 8 12" xfId="16909" xr:uid="{00000000-0005-0000-0000-0000D0420000}"/>
    <cellStyle name="Normal 3 8 12 2" xfId="16910" xr:uid="{00000000-0005-0000-0000-0000D1420000}"/>
    <cellStyle name="Normal 3 8 12 3" xfId="16911" xr:uid="{00000000-0005-0000-0000-0000D2420000}"/>
    <cellStyle name="Normal 3 8 12 4" xfId="16912" xr:uid="{00000000-0005-0000-0000-0000D3420000}"/>
    <cellStyle name="Normal 3 8 13" xfId="16913" xr:uid="{00000000-0005-0000-0000-0000D4420000}"/>
    <cellStyle name="Normal 3 8 14" xfId="16914" xr:uid="{00000000-0005-0000-0000-0000D5420000}"/>
    <cellStyle name="Normal 3 8 15" xfId="16915" xr:uid="{00000000-0005-0000-0000-0000D6420000}"/>
    <cellStyle name="Normal 3 8 2" xfId="16916" xr:uid="{00000000-0005-0000-0000-0000D7420000}"/>
    <cellStyle name="Normal 3 8 2 10" xfId="16917" xr:uid="{00000000-0005-0000-0000-0000D8420000}"/>
    <cellStyle name="Normal 3 8 2 10 2" xfId="16918" xr:uid="{00000000-0005-0000-0000-0000D9420000}"/>
    <cellStyle name="Normal 3 8 2 10 2 2" xfId="16919" xr:uid="{00000000-0005-0000-0000-0000DA420000}"/>
    <cellStyle name="Normal 3 8 2 10 2 3" xfId="16920" xr:uid="{00000000-0005-0000-0000-0000DB420000}"/>
    <cellStyle name="Normal 3 8 2 10 2 4" xfId="16921" xr:uid="{00000000-0005-0000-0000-0000DC420000}"/>
    <cellStyle name="Normal 3 8 2 10 3" xfId="16922" xr:uid="{00000000-0005-0000-0000-0000DD420000}"/>
    <cellStyle name="Normal 3 8 2 10 4" xfId="16923" xr:uid="{00000000-0005-0000-0000-0000DE420000}"/>
    <cellStyle name="Normal 3 8 2 10 5" xfId="16924" xr:uid="{00000000-0005-0000-0000-0000DF420000}"/>
    <cellStyle name="Normal 3 8 2 11" xfId="16925" xr:uid="{00000000-0005-0000-0000-0000E0420000}"/>
    <cellStyle name="Normal 3 8 2 11 2" xfId="16926" xr:uid="{00000000-0005-0000-0000-0000E1420000}"/>
    <cellStyle name="Normal 3 8 2 11 3" xfId="16927" xr:uid="{00000000-0005-0000-0000-0000E2420000}"/>
    <cellStyle name="Normal 3 8 2 11 4" xfId="16928" xr:uid="{00000000-0005-0000-0000-0000E3420000}"/>
    <cellStyle name="Normal 3 8 2 12" xfId="16929" xr:uid="{00000000-0005-0000-0000-0000E4420000}"/>
    <cellStyle name="Normal 3 8 2 13" xfId="16930" xr:uid="{00000000-0005-0000-0000-0000E5420000}"/>
    <cellStyle name="Normal 3 8 2 14" xfId="16931" xr:uid="{00000000-0005-0000-0000-0000E6420000}"/>
    <cellStyle name="Normal 3 8 2 2" xfId="16932" xr:uid="{00000000-0005-0000-0000-0000E7420000}"/>
    <cellStyle name="Normal 3 8 2 2 2" xfId="16933" xr:uid="{00000000-0005-0000-0000-0000E8420000}"/>
    <cellStyle name="Normal 3 8 2 2 3" xfId="16934" xr:uid="{00000000-0005-0000-0000-0000E9420000}"/>
    <cellStyle name="Normal 3 8 2 2 4" xfId="16935" xr:uid="{00000000-0005-0000-0000-0000EA420000}"/>
    <cellStyle name="Normal 3 8 2 2 4 2" xfId="16936" xr:uid="{00000000-0005-0000-0000-0000EB420000}"/>
    <cellStyle name="Normal 3 8 2 2 4 2 2" xfId="16937" xr:uid="{00000000-0005-0000-0000-0000EC420000}"/>
    <cellStyle name="Normal 3 8 2 2 4 2 3" xfId="16938" xr:uid="{00000000-0005-0000-0000-0000ED420000}"/>
    <cellStyle name="Normal 3 8 2 2 4 2 4" xfId="16939" xr:uid="{00000000-0005-0000-0000-0000EE420000}"/>
    <cellStyle name="Normal 3 8 2 2 4 3" xfId="16940" xr:uid="{00000000-0005-0000-0000-0000EF420000}"/>
    <cellStyle name="Normal 3 8 2 2 4 4" xfId="16941" xr:uid="{00000000-0005-0000-0000-0000F0420000}"/>
    <cellStyle name="Normal 3 8 2 2 4 5" xfId="16942" xr:uid="{00000000-0005-0000-0000-0000F1420000}"/>
    <cellStyle name="Normal 3 8 2 2 5" xfId="16943" xr:uid="{00000000-0005-0000-0000-0000F2420000}"/>
    <cellStyle name="Normal 3 8 2 2 5 2" xfId="16944" xr:uid="{00000000-0005-0000-0000-0000F3420000}"/>
    <cellStyle name="Normal 3 8 2 2 5 3" xfId="16945" xr:uid="{00000000-0005-0000-0000-0000F4420000}"/>
    <cellStyle name="Normal 3 8 2 2 5 4" xfId="16946" xr:uid="{00000000-0005-0000-0000-0000F5420000}"/>
    <cellStyle name="Normal 3 8 2 2 6" xfId="16947" xr:uid="{00000000-0005-0000-0000-0000F6420000}"/>
    <cellStyle name="Normal 3 8 2 2 7" xfId="16948" xr:uid="{00000000-0005-0000-0000-0000F7420000}"/>
    <cellStyle name="Normal 3 8 2 2 8" xfId="16949" xr:uid="{00000000-0005-0000-0000-0000F8420000}"/>
    <cellStyle name="Normal 3 8 2 3" xfId="16950" xr:uid="{00000000-0005-0000-0000-0000F9420000}"/>
    <cellStyle name="Normal 3 8 2 3 2" xfId="16951" xr:uid="{00000000-0005-0000-0000-0000FA420000}"/>
    <cellStyle name="Normal 3 8 2 3 3" xfId="16952" xr:uid="{00000000-0005-0000-0000-0000FB420000}"/>
    <cellStyle name="Normal 3 8 2 3 3 2" xfId="16953" xr:uid="{00000000-0005-0000-0000-0000FC420000}"/>
    <cellStyle name="Normal 3 8 2 3 3 2 2" xfId="16954" xr:uid="{00000000-0005-0000-0000-0000FD420000}"/>
    <cellStyle name="Normal 3 8 2 3 3 2 3" xfId="16955" xr:uid="{00000000-0005-0000-0000-0000FE420000}"/>
    <cellStyle name="Normal 3 8 2 3 3 2 4" xfId="16956" xr:uid="{00000000-0005-0000-0000-0000FF420000}"/>
    <cellStyle name="Normal 3 8 2 3 3 3" xfId="16957" xr:uid="{00000000-0005-0000-0000-000000430000}"/>
    <cellStyle name="Normal 3 8 2 3 3 4" xfId="16958" xr:uid="{00000000-0005-0000-0000-000001430000}"/>
    <cellStyle name="Normal 3 8 2 3 3 5" xfId="16959" xr:uid="{00000000-0005-0000-0000-000002430000}"/>
    <cellStyle name="Normal 3 8 2 3 4" xfId="16960" xr:uid="{00000000-0005-0000-0000-000003430000}"/>
    <cellStyle name="Normal 3 8 2 3 4 2" xfId="16961" xr:uid="{00000000-0005-0000-0000-000004430000}"/>
    <cellStyle name="Normal 3 8 2 3 4 3" xfId="16962" xr:uid="{00000000-0005-0000-0000-000005430000}"/>
    <cellStyle name="Normal 3 8 2 3 4 4" xfId="16963" xr:uid="{00000000-0005-0000-0000-000006430000}"/>
    <cellStyle name="Normal 3 8 2 3 5" xfId="16964" xr:uid="{00000000-0005-0000-0000-000007430000}"/>
    <cellStyle name="Normal 3 8 2 3 6" xfId="16965" xr:uid="{00000000-0005-0000-0000-000008430000}"/>
    <cellStyle name="Normal 3 8 2 3 7" xfId="16966" xr:uid="{00000000-0005-0000-0000-000009430000}"/>
    <cellStyle name="Normal 3 8 2 4" xfId="16967" xr:uid="{00000000-0005-0000-0000-00000A430000}"/>
    <cellStyle name="Normal 3 8 2 5" xfId="16968" xr:uid="{00000000-0005-0000-0000-00000B430000}"/>
    <cellStyle name="Normal 3 8 2 6" xfId="16969" xr:uid="{00000000-0005-0000-0000-00000C430000}"/>
    <cellStyle name="Normal 3 8 2 7" xfId="16970" xr:uid="{00000000-0005-0000-0000-00000D430000}"/>
    <cellStyle name="Normal 3 8 2 8" xfId="16971" xr:uid="{00000000-0005-0000-0000-00000E430000}"/>
    <cellStyle name="Normal 3 8 2 9" xfId="16972" xr:uid="{00000000-0005-0000-0000-00000F430000}"/>
    <cellStyle name="Normal 3 8 3" xfId="16973" xr:uid="{00000000-0005-0000-0000-000010430000}"/>
    <cellStyle name="Normal 3 8 3 2" xfId="16974" xr:uid="{00000000-0005-0000-0000-000011430000}"/>
    <cellStyle name="Normal 3 8 3 3" xfId="16975" xr:uid="{00000000-0005-0000-0000-000012430000}"/>
    <cellStyle name="Normal 3 8 3 4" xfId="16976" xr:uid="{00000000-0005-0000-0000-000013430000}"/>
    <cellStyle name="Normal 3 8 3 4 2" xfId="16977" xr:uid="{00000000-0005-0000-0000-000014430000}"/>
    <cellStyle name="Normal 3 8 3 4 2 2" xfId="16978" xr:uid="{00000000-0005-0000-0000-000015430000}"/>
    <cellStyle name="Normal 3 8 3 4 2 3" xfId="16979" xr:uid="{00000000-0005-0000-0000-000016430000}"/>
    <cellStyle name="Normal 3 8 3 4 2 4" xfId="16980" xr:uid="{00000000-0005-0000-0000-000017430000}"/>
    <cellStyle name="Normal 3 8 3 4 3" xfId="16981" xr:uid="{00000000-0005-0000-0000-000018430000}"/>
    <cellStyle name="Normal 3 8 3 4 4" xfId="16982" xr:uid="{00000000-0005-0000-0000-000019430000}"/>
    <cellStyle name="Normal 3 8 3 4 5" xfId="16983" xr:uid="{00000000-0005-0000-0000-00001A430000}"/>
    <cellStyle name="Normal 3 8 3 5" xfId="16984" xr:uid="{00000000-0005-0000-0000-00001B430000}"/>
    <cellStyle name="Normal 3 8 3 5 2" xfId="16985" xr:uid="{00000000-0005-0000-0000-00001C430000}"/>
    <cellStyle name="Normal 3 8 3 5 3" xfId="16986" xr:uid="{00000000-0005-0000-0000-00001D430000}"/>
    <cellStyle name="Normal 3 8 3 5 4" xfId="16987" xr:uid="{00000000-0005-0000-0000-00001E430000}"/>
    <cellStyle name="Normal 3 8 3 6" xfId="16988" xr:uid="{00000000-0005-0000-0000-00001F430000}"/>
    <cellStyle name="Normal 3 8 3 7" xfId="16989" xr:uid="{00000000-0005-0000-0000-000020430000}"/>
    <cellStyle name="Normal 3 8 3 8" xfId="16990" xr:uid="{00000000-0005-0000-0000-000021430000}"/>
    <cellStyle name="Normal 3 8 4" xfId="16991" xr:uid="{00000000-0005-0000-0000-000022430000}"/>
    <cellStyle name="Normal 3 8 4 2" xfId="16992" xr:uid="{00000000-0005-0000-0000-000023430000}"/>
    <cellStyle name="Normal 3 8 4 3" xfId="16993" xr:uid="{00000000-0005-0000-0000-000024430000}"/>
    <cellStyle name="Normal 3 8 4 3 2" xfId="16994" xr:uid="{00000000-0005-0000-0000-000025430000}"/>
    <cellStyle name="Normal 3 8 4 3 2 2" xfId="16995" xr:uid="{00000000-0005-0000-0000-000026430000}"/>
    <cellStyle name="Normal 3 8 4 3 2 3" xfId="16996" xr:uid="{00000000-0005-0000-0000-000027430000}"/>
    <cellStyle name="Normal 3 8 4 3 2 4" xfId="16997" xr:uid="{00000000-0005-0000-0000-000028430000}"/>
    <cellStyle name="Normal 3 8 4 3 3" xfId="16998" xr:uid="{00000000-0005-0000-0000-000029430000}"/>
    <cellStyle name="Normal 3 8 4 3 4" xfId="16999" xr:uid="{00000000-0005-0000-0000-00002A430000}"/>
    <cellStyle name="Normal 3 8 4 3 5" xfId="17000" xr:uid="{00000000-0005-0000-0000-00002B430000}"/>
    <cellStyle name="Normal 3 8 4 4" xfId="17001" xr:uid="{00000000-0005-0000-0000-00002C430000}"/>
    <cellStyle name="Normal 3 8 4 4 2" xfId="17002" xr:uid="{00000000-0005-0000-0000-00002D430000}"/>
    <cellStyle name="Normal 3 8 4 4 3" xfId="17003" xr:uid="{00000000-0005-0000-0000-00002E430000}"/>
    <cellStyle name="Normal 3 8 4 4 4" xfId="17004" xr:uid="{00000000-0005-0000-0000-00002F430000}"/>
    <cellStyle name="Normal 3 8 4 5" xfId="17005" xr:uid="{00000000-0005-0000-0000-000030430000}"/>
    <cellStyle name="Normal 3 8 4 6" xfId="17006" xr:uid="{00000000-0005-0000-0000-000031430000}"/>
    <cellStyle name="Normal 3 8 4 7" xfId="17007" xr:uid="{00000000-0005-0000-0000-000032430000}"/>
    <cellStyle name="Normal 3 8 5" xfId="17008" xr:uid="{00000000-0005-0000-0000-000033430000}"/>
    <cellStyle name="Normal 3 8 6" xfId="17009" xr:uid="{00000000-0005-0000-0000-000034430000}"/>
    <cellStyle name="Normal 3 8 7" xfId="17010" xr:uid="{00000000-0005-0000-0000-000035430000}"/>
    <cellStyle name="Normal 3 8 8" xfId="17011" xr:uid="{00000000-0005-0000-0000-000036430000}"/>
    <cellStyle name="Normal 3 8 9" xfId="17012" xr:uid="{00000000-0005-0000-0000-000037430000}"/>
    <cellStyle name="Normal 3 8 9 2" xfId="17013" xr:uid="{00000000-0005-0000-0000-000038430000}"/>
    <cellStyle name="Normal 3 8 9 2 2" xfId="17014" xr:uid="{00000000-0005-0000-0000-000039430000}"/>
    <cellStyle name="Normal 3 8 9 2 2 2" xfId="17015" xr:uid="{00000000-0005-0000-0000-00003A430000}"/>
    <cellStyle name="Normal 3 8 9 2 2 3" xfId="17016" xr:uid="{00000000-0005-0000-0000-00003B430000}"/>
    <cellStyle name="Normal 3 8 9 2 2 4" xfId="17017" xr:uid="{00000000-0005-0000-0000-00003C430000}"/>
    <cellStyle name="Normal 3 8 9 2 3" xfId="17018" xr:uid="{00000000-0005-0000-0000-00003D430000}"/>
    <cellStyle name="Normal 3 8 9 2 4" xfId="17019" xr:uid="{00000000-0005-0000-0000-00003E430000}"/>
    <cellStyle name="Normal 3 8 9 2 5" xfId="17020" xr:uid="{00000000-0005-0000-0000-00003F430000}"/>
    <cellStyle name="Normal 3 8 9 3" xfId="17021" xr:uid="{00000000-0005-0000-0000-000040430000}"/>
    <cellStyle name="Normal 3 8 9 4" xfId="17022" xr:uid="{00000000-0005-0000-0000-000041430000}"/>
    <cellStyle name="Normal 3 8 9 4 2" xfId="17023" xr:uid="{00000000-0005-0000-0000-000042430000}"/>
    <cellStyle name="Normal 3 8 9 4 3" xfId="17024" xr:uid="{00000000-0005-0000-0000-000043430000}"/>
    <cellStyle name="Normal 3 8 9 4 4" xfId="17025" xr:uid="{00000000-0005-0000-0000-000044430000}"/>
    <cellStyle name="Normal 3 8 9 5" xfId="17026" xr:uid="{00000000-0005-0000-0000-000045430000}"/>
    <cellStyle name="Normal 3 8 9 6" xfId="17027" xr:uid="{00000000-0005-0000-0000-000046430000}"/>
    <cellStyle name="Normal 3 8 9 7" xfId="17028" xr:uid="{00000000-0005-0000-0000-000047430000}"/>
    <cellStyle name="Normal 3 9" xfId="17029" xr:uid="{00000000-0005-0000-0000-000048430000}"/>
    <cellStyle name="Normal 3 9 2" xfId="17030" xr:uid="{00000000-0005-0000-0000-000049430000}"/>
    <cellStyle name="Normal 3 9 2 2" xfId="17031" xr:uid="{00000000-0005-0000-0000-00004A430000}"/>
    <cellStyle name="Normal 3 9 2 3" xfId="17032" xr:uid="{00000000-0005-0000-0000-00004B430000}"/>
    <cellStyle name="Normal 3 9 2 3 2" xfId="17033" xr:uid="{00000000-0005-0000-0000-00004C430000}"/>
    <cellStyle name="Normal 3 9 2 3 2 2" xfId="17034" xr:uid="{00000000-0005-0000-0000-00004D430000}"/>
    <cellStyle name="Normal 3 9 2 3 2 3" xfId="17035" xr:uid="{00000000-0005-0000-0000-00004E430000}"/>
    <cellStyle name="Normal 3 9 2 3 2 4" xfId="17036" xr:uid="{00000000-0005-0000-0000-00004F430000}"/>
    <cellStyle name="Normal 3 9 2 3 3" xfId="17037" xr:uid="{00000000-0005-0000-0000-000050430000}"/>
    <cellStyle name="Normal 3 9 2 3 4" xfId="17038" xr:uid="{00000000-0005-0000-0000-000051430000}"/>
    <cellStyle name="Normal 3 9 2 3 5" xfId="17039" xr:uid="{00000000-0005-0000-0000-000052430000}"/>
    <cellStyle name="Normal 3 9 2 4" xfId="17040" xr:uid="{00000000-0005-0000-0000-000053430000}"/>
    <cellStyle name="Normal 3 9 2 4 2" xfId="17041" xr:uid="{00000000-0005-0000-0000-000054430000}"/>
    <cellStyle name="Normal 3 9 2 4 3" xfId="17042" xr:uid="{00000000-0005-0000-0000-000055430000}"/>
    <cellStyle name="Normal 3 9 2 4 4" xfId="17043" xr:uid="{00000000-0005-0000-0000-000056430000}"/>
    <cellStyle name="Normal 3 9 2 5" xfId="17044" xr:uid="{00000000-0005-0000-0000-000057430000}"/>
    <cellStyle name="Normal 3 9 2 6" xfId="17045" xr:uid="{00000000-0005-0000-0000-000058430000}"/>
    <cellStyle name="Normal 3 9 2 7" xfId="17046" xr:uid="{00000000-0005-0000-0000-000059430000}"/>
    <cellStyle name="Normal 3 9 3" xfId="17047" xr:uid="{00000000-0005-0000-0000-00005A430000}"/>
    <cellStyle name="Normal 3 9 3 2" xfId="17048" xr:uid="{00000000-0005-0000-0000-00005B430000}"/>
    <cellStyle name="Normal 3 9 3 2 2" xfId="17049" xr:uid="{00000000-0005-0000-0000-00005C430000}"/>
    <cellStyle name="Normal 3 9 3 2 2 2" xfId="17050" xr:uid="{00000000-0005-0000-0000-00005D430000}"/>
    <cellStyle name="Normal 3 9 3 2 2 3" xfId="17051" xr:uid="{00000000-0005-0000-0000-00005E430000}"/>
    <cellStyle name="Normal 3 9 3 2 2 4" xfId="17052" xr:uid="{00000000-0005-0000-0000-00005F430000}"/>
    <cellStyle name="Normal 3 9 3 2 3" xfId="17053" xr:uid="{00000000-0005-0000-0000-000060430000}"/>
    <cellStyle name="Normal 3 9 3 2 4" xfId="17054" xr:uid="{00000000-0005-0000-0000-000061430000}"/>
    <cellStyle name="Normal 3 9 3 2 5" xfId="17055" xr:uid="{00000000-0005-0000-0000-000062430000}"/>
    <cellStyle name="Normal 3 9 3 3" xfId="17056" xr:uid="{00000000-0005-0000-0000-000063430000}"/>
    <cellStyle name="Normal 3 9 3 3 2" xfId="17057" xr:uid="{00000000-0005-0000-0000-000064430000}"/>
    <cellStyle name="Normal 3 9 3 3 3" xfId="17058" xr:uid="{00000000-0005-0000-0000-000065430000}"/>
    <cellStyle name="Normal 3 9 3 3 4" xfId="17059" xr:uid="{00000000-0005-0000-0000-000066430000}"/>
    <cellStyle name="Normal 3 9 3 4" xfId="17060" xr:uid="{00000000-0005-0000-0000-000067430000}"/>
    <cellStyle name="Normal 3 9 3 5" xfId="17061" xr:uid="{00000000-0005-0000-0000-000068430000}"/>
    <cellStyle name="Normal 3 9 3 6" xfId="17062" xr:uid="{00000000-0005-0000-0000-000069430000}"/>
    <cellStyle name="Normal 3 9 4" xfId="17063" xr:uid="{00000000-0005-0000-0000-00006A430000}"/>
    <cellStyle name="Normal 3 9 5" xfId="17064" xr:uid="{00000000-0005-0000-0000-00006B430000}"/>
    <cellStyle name="Normal 3 9 5 2" xfId="17065" xr:uid="{00000000-0005-0000-0000-00006C430000}"/>
    <cellStyle name="Normal 3 9 5 2 2" xfId="17066" xr:uid="{00000000-0005-0000-0000-00006D430000}"/>
    <cellStyle name="Normal 3 9 5 2 3" xfId="17067" xr:uid="{00000000-0005-0000-0000-00006E430000}"/>
    <cellStyle name="Normal 3 9 5 2 4" xfId="17068" xr:uid="{00000000-0005-0000-0000-00006F430000}"/>
    <cellStyle name="Normal 3 9 5 3" xfId="17069" xr:uid="{00000000-0005-0000-0000-000070430000}"/>
    <cellStyle name="Normal 3 9 5 4" xfId="17070" xr:uid="{00000000-0005-0000-0000-000071430000}"/>
    <cellStyle name="Normal 3 9 5 5" xfId="17071" xr:uid="{00000000-0005-0000-0000-000072430000}"/>
    <cellStyle name="Normal 3 9 6" xfId="17072" xr:uid="{00000000-0005-0000-0000-000073430000}"/>
    <cellStyle name="Normal 3 9 7" xfId="17073" xr:uid="{00000000-0005-0000-0000-000074430000}"/>
    <cellStyle name="Normal 3 9 8" xfId="17074" xr:uid="{00000000-0005-0000-0000-000075430000}"/>
    <cellStyle name="Normal 3_Annexe 6 IAS" xfId="33458" xr:uid="{4B848F64-E407-47DD-B185-71F17B5066E3}"/>
    <cellStyle name="Normal 30" xfId="17075" xr:uid="{00000000-0005-0000-0000-000076430000}"/>
    <cellStyle name="Normal 30 10" xfId="17076" xr:uid="{00000000-0005-0000-0000-000077430000}"/>
    <cellStyle name="Normal 30 10 2" xfId="17077" xr:uid="{00000000-0005-0000-0000-000078430000}"/>
    <cellStyle name="Normal 30 11" xfId="17078" xr:uid="{00000000-0005-0000-0000-000079430000}"/>
    <cellStyle name="Normal 30 11 2" xfId="17079" xr:uid="{00000000-0005-0000-0000-00007A430000}"/>
    <cellStyle name="Normal 30 12" xfId="17080" xr:uid="{00000000-0005-0000-0000-00007B430000}"/>
    <cellStyle name="Normal 30 12 2" xfId="17081" xr:uid="{00000000-0005-0000-0000-00007C430000}"/>
    <cellStyle name="Normal 30 13" xfId="17082" xr:uid="{00000000-0005-0000-0000-00007D430000}"/>
    <cellStyle name="Normal 30 13 2" xfId="17083" xr:uid="{00000000-0005-0000-0000-00007E430000}"/>
    <cellStyle name="Normal 30 13 2 2" xfId="17084" xr:uid="{00000000-0005-0000-0000-00007F430000}"/>
    <cellStyle name="Normal 30 13 2 3" xfId="17085" xr:uid="{00000000-0005-0000-0000-000080430000}"/>
    <cellStyle name="Normal 30 13 2 4" xfId="17086" xr:uid="{00000000-0005-0000-0000-000081430000}"/>
    <cellStyle name="Normal 30 13 3" xfId="17087" xr:uid="{00000000-0005-0000-0000-000082430000}"/>
    <cellStyle name="Normal 30 13 4" xfId="17088" xr:uid="{00000000-0005-0000-0000-000083430000}"/>
    <cellStyle name="Normal 30 13 5" xfId="17089" xr:uid="{00000000-0005-0000-0000-000084430000}"/>
    <cellStyle name="Normal 30 14" xfId="17090" xr:uid="{00000000-0005-0000-0000-000085430000}"/>
    <cellStyle name="Normal 30 14 2" xfId="17091" xr:uid="{00000000-0005-0000-0000-000086430000}"/>
    <cellStyle name="Normal 30 14 3" xfId="17092" xr:uid="{00000000-0005-0000-0000-000087430000}"/>
    <cellStyle name="Normal 30 14 4" xfId="17093" xr:uid="{00000000-0005-0000-0000-000088430000}"/>
    <cellStyle name="Normal 30 15" xfId="17094" xr:uid="{00000000-0005-0000-0000-000089430000}"/>
    <cellStyle name="Normal 30 16" xfId="17095" xr:uid="{00000000-0005-0000-0000-00008A430000}"/>
    <cellStyle name="Normal 30 17" xfId="17096" xr:uid="{00000000-0005-0000-0000-00008B430000}"/>
    <cellStyle name="Normal 30 18" xfId="33459" xr:uid="{519182F7-E8A6-4F3D-9F55-A702B4B3F41D}"/>
    <cellStyle name="Normal 30 2" xfId="17097" xr:uid="{00000000-0005-0000-0000-00008C430000}"/>
    <cellStyle name="Normal 30 2 2" xfId="17098" xr:uid="{00000000-0005-0000-0000-00008D430000}"/>
    <cellStyle name="Normal 30 2 3" xfId="33460" xr:uid="{BA093E5E-588C-4A71-81A8-7995D652BFCD}"/>
    <cellStyle name="Normal 30 3" xfId="17099" xr:uid="{00000000-0005-0000-0000-00008E430000}"/>
    <cellStyle name="Normal 30 3 2" xfId="17100" xr:uid="{00000000-0005-0000-0000-00008F430000}"/>
    <cellStyle name="Normal 30 4" xfId="17101" xr:uid="{00000000-0005-0000-0000-000090430000}"/>
    <cellStyle name="Normal 30 4 2" xfId="17102" xr:uid="{00000000-0005-0000-0000-000091430000}"/>
    <cellStyle name="Normal 30 5" xfId="17103" xr:uid="{00000000-0005-0000-0000-000092430000}"/>
    <cellStyle name="Normal 30 5 2" xfId="17104" xr:uid="{00000000-0005-0000-0000-000093430000}"/>
    <cellStyle name="Normal 30 6" xfId="17105" xr:uid="{00000000-0005-0000-0000-000094430000}"/>
    <cellStyle name="Normal 30 6 2" xfId="17106" xr:uid="{00000000-0005-0000-0000-000095430000}"/>
    <cellStyle name="Normal 30 7" xfId="17107" xr:uid="{00000000-0005-0000-0000-000096430000}"/>
    <cellStyle name="Normal 30 7 2" xfId="17108" xr:uid="{00000000-0005-0000-0000-000097430000}"/>
    <cellStyle name="Normal 30 8" xfId="17109" xr:uid="{00000000-0005-0000-0000-000098430000}"/>
    <cellStyle name="Normal 30 8 2" xfId="17110" xr:uid="{00000000-0005-0000-0000-000099430000}"/>
    <cellStyle name="Normal 30 9" xfId="17111" xr:uid="{00000000-0005-0000-0000-00009A430000}"/>
    <cellStyle name="Normal 30 9 2" xfId="17112" xr:uid="{00000000-0005-0000-0000-00009B430000}"/>
    <cellStyle name="Normal 31" xfId="17113" xr:uid="{00000000-0005-0000-0000-00009C430000}"/>
    <cellStyle name="Normal 31 2" xfId="17114" xr:uid="{00000000-0005-0000-0000-00009D430000}"/>
    <cellStyle name="Normal 31 2 2" xfId="33462" xr:uid="{F1409622-71D9-49EB-8B81-93C49578A9FB}"/>
    <cellStyle name="Normal 31 3" xfId="17115" xr:uid="{00000000-0005-0000-0000-00009E430000}"/>
    <cellStyle name="Normal 31 3 2" xfId="17116" xr:uid="{00000000-0005-0000-0000-00009F430000}"/>
    <cellStyle name="Normal 31 3 2 2" xfId="17117" xr:uid="{00000000-0005-0000-0000-0000A0430000}"/>
    <cellStyle name="Normal 31 3 2 2 2" xfId="17118" xr:uid="{00000000-0005-0000-0000-0000A1430000}"/>
    <cellStyle name="Normal 31 3 2 2 3" xfId="17119" xr:uid="{00000000-0005-0000-0000-0000A2430000}"/>
    <cellStyle name="Normal 31 3 2 2 4" xfId="17120" xr:uid="{00000000-0005-0000-0000-0000A3430000}"/>
    <cellStyle name="Normal 31 3 2 3" xfId="17121" xr:uid="{00000000-0005-0000-0000-0000A4430000}"/>
    <cellStyle name="Normal 31 3 2 4" xfId="17122" xr:uid="{00000000-0005-0000-0000-0000A5430000}"/>
    <cellStyle name="Normal 31 3 2 5" xfId="17123" xr:uid="{00000000-0005-0000-0000-0000A6430000}"/>
    <cellStyle name="Normal 31 3 3" xfId="17124" xr:uid="{00000000-0005-0000-0000-0000A7430000}"/>
    <cellStyle name="Normal 31 3 3 2" xfId="17125" xr:uid="{00000000-0005-0000-0000-0000A8430000}"/>
    <cellStyle name="Normal 31 3 3 3" xfId="17126" xr:uid="{00000000-0005-0000-0000-0000A9430000}"/>
    <cellStyle name="Normal 31 3 3 4" xfId="17127" xr:uid="{00000000-0005-0000-0000-0000AA430000}"/>
    <cellStyle name="Normal 31 3 4" xfId="17128" xr:uid="{00000000-0005-0000-0000-0000AB430000}"/>
    <cellStyle name="Normal 31 3 5" xfId="17129" xr:uid="{00000000-0005-0000-0000-0000AC430000}"/>
    <cellStyle name="Normal 31 3 6" xfId="17130" xr:uid="{00000000-0005-0000-0000-0000AD430000}"/>
    <cellStyle name="Normal 31 4" xfId="33461" xr:uid="{12AD6970-F5E8-408F-8893-2B3F4009E3D4}"/>
    <cellStyle name="Normal 32" xfId="17131" xr:uid="{00000000-0005-0000-0000-0000AE430000}"/>
    <cellStyle name="Normal 32 2" xfId="17132" xr:uid="{00000000-0005-0000-0000-0000AF430000}"/>
    <cellStyle name="Normal 32 2 2" xfId="33464" xr:uid="{6B04B465-5E53-4CC9-8B9D-A8B49CC3BE4E}"/>
    <cellStyle name="Normal 32 3" xfId="17133" xr:uid="{00000000-0005-0000-0000-0000B0430000}"/>
    <cellStyle name="Normal 32 3 2" xfId="17134" xr:uid="{00000000-0005-0000-0000-0000B1430000}"/>
    <cellStyle name="Normal 32 3 2 2" xfId="17135" xr:uid="{00000000-0005-0000-0000-0000B2430000}"/>
    <cellStyle name="Normal 32 3 2 2 2" xfId="17136" xr:uid="{00000000-0005-0000-0000-0000B3430000}"/>
    <cellStyle name="Normal 32 3 2 2 3" xfId="17137" xr:uid="{00000000-0005-0000-0000-0000B4430000}"/>
    <cellStyle name="Normal 32 3 2 2 4" xfId="17138" xr:uid="{00000000-0005-0000-0000-0000B5430000}"/>
    <cellStyle name="Normal 32 3 2 3" xfId="17139" xr:uid="{00000000-0005-0000-0000-0000B6430000}"/>
    <cellStyle name="Normal 32 3 2 4" xfId="17140" xr:uid="{00000000-0005-0000-0000-0000B7430000}"/>
    <cellStyle name="Normal 32 3 2 5" xfId="17141" xr:uid="{00000000-0005-0000-0000-0000B8430000}"/>
    <cellStyle name="Normal 32 3 3" xfId="17142" xr:uid="{00000000-0005-0000-0000-0000B9430000}"/>
    <cellStyle name="Normal 32 3 3 2" xfId="17143" xr:uid="{00000000-0005-0000-0000-0000BA430000}"/>
    <cellStyle name="Normal 32 3 3 3" xfId="17144" xr:uid="{00000000-0005-0000-0000-0000BB430000}"/>
    <cellStyle name="Normal 32 3 3 4" xfId="17145" xr:uid="{00000000-0005-0000-0000-0000BC430000}"/>
    <cellStyle name="Normal 32 3 4" xfId="17146" xr:uid="{00000000-0005-0000-0000-0000BD430000}"/>
    <cellStyle name="Normal 32 3 5" xfId="17147" xr:uid="{00000000-0005-0000-0000-0000BE430000}"/>
    <cellStyle name="Normal 32 3 6" xfId="17148" xr:uid="{00000000-0005-0000-0000-0000BF430000}"/>
    <cellStyle name="Normal 32 4" xfId="33463" xr:uid="{D2F1C551-4BE1-4EF1-929E-863DDE90D8D9}"/>
    <cellStyle name="Normal 33" xfId="17149" xr:uid="{00000000-0005-0000-0000-0000C0430000}"/>
    <cellStyle name="Normal 33 2" xfId="17150" xr:uid="{00000000-0005-0000-0000-0000C1430000}"/>
    <cellStyle name="Normal 33 2 2" xfId="33466" xr:uid="{AA0FAF58-C3C5-4B1C-B885-CA2675D9E8A6}"/>
    <cellStyle name="Normal 33 3" xfId="17151" xr:uid="{00000000-0005-0000-0000-0000C2430000}"/>
    <cellStyle name="Normal 33 3 2" xfId="17152" xr:uid="{00000000-0005-0000-0000-0000C3430000}"/>
    <cellStyle name="Normal 33 3 2 2" xfId="17153" xr:uid="{00000000-0005-0000-0000-0000C4430000}"/>
    <cellStyle name="Normal 33 3 2 2 2" xfId="17154" xr:uid="{00000000-0005-0000-0000-0000C5430000}"/>
    <cellStyle name="Normal 33 3 2 2 3" xfId="17155" xr:uid="{00000000-0005-0000-0000-0000C6430000}"/>
    <cellStyle name="Normal 33 3 2 2 4" xfId="17156" xr:uid="{00000000-0005-0000-0000-0000C7430000}"/>
    <cellStyle name="Normal 33 3 2 3" xfId="17157" xr:uid="{00000000-0005-0000-0000-0000C8430000}"/>
    <cellStyle name="Normal 33 3 2 4" xfId="17158" xr:uid="{00000000-0005-0000-0000-0000C9430000}"/>
    <cellStyle name="Normal 33 3 2 5" xfId="17159" xr:uid="{00000000-0005-0000-0000-0000CA430000}"/>
    <cellStyle name="Normal 33 3 3" xfId="17160" xr:uid="{00000000-0005-0000-0000-0000CB430000}"/>
    <cellStyle name="Normal 33 3 3 2" xfId="17161" xr:uid="{00000000-0005-0000-0000-0000CC430000}"/>
    <cellStyle name="Normal 33 3 3 3" xfId="17162" xr:uid="{00000000-0005-0000-0000-0000CD430000}"/>
    <cellStyle name="Normal 33 3 3 4" xfId="17163" xr:uid="{00000000-0005-0000-0000-0000CE430000}"/>
    <cellStyle name="Normal 33 3 4" xfId="17164" xr:uid="{00000000-0005-0000-0000-0000CF430000}"/>
    <cellStyle name="Normal 33 3 5" xfId="17165" xr:uid="{00000000-0005-0000-0000-0000D0430000}"/>
    <cellStyle name="Normal 33 3 6" xfId="17166" xr:uid="{00000000-0005-0000-0000-0000D1430000}"/>
    <cellStyle name="Normal 33 4" xfId="33465" xr:uid="{AD904FE4-239E-4E59-8F2E-F62D855E510C}"/>
    <cellStyle name="Normal 34" xfId="17167" xr:uid="{00000000-0005-0000-0000-0000D2430000}"/>
    <cellStyle name="Normal 34 2" xfId="17168" xr:uid="{00000000-0005-0000-0000-0000D3430000}"/>
    <cellStyle name="Normal 34 2 2" xfId="17169" xr:uid="{00000000-0005-0000-0000-0000D4430000}"/>
    <cellStyle name="Normal 34 2 2 2" xfId="17170" xr:uid="{00000000-0005-0000-0000-0000D5430000}"/>
    <cellStyle name="Normal 34 2 2 3" xfId="17171" xr:uid="{00000000-0005-0000-0000-0000D6430000}"/>
    <cellStyle name="Normal 34 2 2 4" xfId="17172" xr:uid="{00000000-0005-0000-0000-0000D7430000}"/>
    <cellStyle name="Normal 34 2 3" xfId="17173" xr:uid="{00000000-0005-0000-0000-0000D8430000}"/>
    <cellStyle name="Normal 34 2 4" xfId="17174" xr:uid="{00000000-0005-0000-0000-0000D9430000}"/>
    <cellStyle name="Normal 34 2 5" xfId="17175" xr:uid="{00000000-0005-0000-0000-0000DA430000}"/>
    <cellStyle name="Normal 34 2 6" xfId="33468" xr:uid="{C9778EB0-8C8D-48FE-BD16-9BEB4116FE1F}"/>
    <cellStyle name="Normal 34 3" xfId="17176" xr:uid="{00000000-0005-0000-0000-0000DB430000}"/>
    <cellStyle name="Normal 34 4" xfId="17177" xr:uid="{00000000-0005-0000-0000-0000DC430000}"/>
    <cellStyle name="Normal 34 4 2" xfId="17178" xr:uid="{00000000-0005-0000-0000-0000DD430000}"/>
    <cellStyle name="Normal 34 4 3" xfId="17179" xr:uid="{00000000-0005-0000-0000-0000DE430000}"/>
    <cellStyle name="Normal 34 4 4" xfId="17180" xr:uid="{00000000-0005-0000-0000-0000DF430000}"/>
    <cellStyle name="Normal 34 5" xfId="17181" xr:uid="{00000000-0005-0000-0000-0000E0430000}"/>
    <cellStyle name="Normal 34 6" xfId="17182" xr:uid="{00000000-0005-0000-0000-0000E1430000}"/>
    <cellStyle name="Normal 34 7" xfId="17183" xr:uid="{00000000-0005-0000-0000-0000E2430000}"/>
    <cellStyle name="Normal 34 8" xfId="33467" xr:uid="{A01920B2-E8D7-4554-8210-FB9569C2C28B}"/>
    <cellStyle name="Normal 35" xfId="17184" xr:uid="{00000000-0005-0000-0000-0000E3430000}"/>
    <cellStyle name="Normal 35 2" xfId="17185" xr:uid="{00000000-0005-0000-0000-0000E4430000}"/>
    <cellStyle name="Normal 35 2 2" xfId="17186" xr:uid="{00000000-0005-0000-0000-0000E5430000}"/>
    <cellStyle name="Normal 35 2 2 2" xfId="17187" xr:uid="{00000000-0005-0000-0000-0000E6430000}"/>
    <cellStyle name="Normal 35 2 2 2 2" xfId="17188" xr:uid="{00000000-0005-0000-0000-0000E7430000}"/>
    <cellStyle name="Normal 35 2 2 2 3" xfId="17189" xr:uid="{00000000-0005-0000-0000-0000E8430000}"/>
    <cellStyle name="Normal 35 2 2 2 4" xfId="17190" xr:uid="{00000000-0005-0000-0000-0000E9430000}"/>
    <cellStyle name="Normal 35 2 2 3" xfId="17191" xr:uid="{00000000-0005-0000-0000-0000EA430000}"/>
    <cellStyle name="Normal 35 2 2 4" xfId="17192" xr:uid="{00000000-0005-0000-0000-0000EB430000}"/>
    <cellStyle name="Normal 35 2 2 5" xfId="17193" xr:uid="{00000000-0005-0000-0000-0000EC430000}"/>
    <cellStyle name="Normal 35 2 3" xfId="17194" xr:uid="{00000000-0005-0000-0000-0000ED430000}"/>
    <cellStyle name="Normal 35 2 3 2" xfId="17195" xr:uid="{00000000-0005-0000-0000-0000EE430000}"/>
    <cellStyle name="Normal 35 2 3 3" xfId="17196" xr:uid="{00000000-0005-0000-0000-0000EF430000}"/>
    <cellStyle name="Normal 35 2 3 4" xfId="17197" xr:uid="{00000000-0005-0000-0000-0000F0430000}"/>
    <cellStyle name="Normal 35 2 4" xfId="17198" xr:uid="{00000000-0005-0000-0000-0000F1430000}"/>
    <cellStyle name="Normal 35 2 5" xfId="17199" xr:uid="{00000000-0005-0000-0000-0000F2430000}"/>
    <cellStyle name="Normal 35 2 6" xfId="17200" xr:uid="{00000000-0005-0000-0000-0000F3430000}"/>
    <cellStyle name="Normal 35 2 7" xfId="33470" xr:uid="{D7028B12-2947-444F-9A25-2894946DE6A2}"/>
    <cellStyle name="Normal 35 3" xfId="33469" xr:uid="{B9C50A1F-F7BD-45B7-BDC7-6439490A7E7F}"/>
    <cellStyle name="Normal 36" xfId="17201" xr:uid="{00000000-0005-0000-0000-0000F4430000}"/>
    <cellStyle name="Normal 36 2" xfId="17202" xr:uid="{00000000-0005-0000-0000-0000F5430000}"/>
    <cellStyle name="Normal 36 2 2" xfId="17203" xr:uid="{00000000-0005-0000-0000-0000F6430000}"/>
    <cellStyle name="Normal 36 2 2 2" xfId="17204" xr:uid="{00000000-0005-0000-0000-0000F7430000}"/>
    <cellStyle name="Normal 36 2 2 3" xfId="17205" xr:uid="{00000000-0005-0000-0000-0000F8430000}"/>
    <cellStyle name="Normal 36 2 2 4" xfId="17206" xr:uid="{00000000-0005-0000-0000-0000F9430000}"/>
    <cellStyle name="Normal 36 2 3" xfId="17207" xr:uid="{00000000-0005-0000-0000-0000FA430000}"/>
    <cellStyle name="Normal 36 2 4" xfId="17208" xr:uid="{00000000-0005-0000-0000-0000FB430000}"/>
    <cellStyle name="Normal 36 2 5" xfId="17209" xr:uid="{00000000-0005-0000-0000-0000FC430000}"/>
    <cellStyle name="Normal 36 2 6" xfId="33472" xr:uid="{B5738470-7943-4C3B-9535-05739D9495B0}"/>
    <cellStyle name="Normal 36 3" xfId="17210" xr:uid="{00000000-0005-0000-0000-0000FD430000}"/>
    <cellStyle name="Normal 36 4" xfId="17211" xr:uid="{00000000-0005-0000-0000-0000FE430000}"/>
    <cellStyle name="Normal 36 4 2" xfId="17212" xr:uid="{00000000-0005-0000-0000-0000FF430000}"/>
    <cellStyle name="Normal 36 4 3" xfId="17213" xr:uid="{00000000-0005-0000-0000-000000440000}"/>
    <cellStyle name="Normal 36 4 4" xfId="17214" xr:uid="{00000000-0005-0000-0000-000001440000}"/>
    <cellStyle name="Normal 36 5" xfId="17215" xr:uid="{00000000-0005-0000-0000-000002440000}"/>
    <cellStyle name="Normal 36 6" xfId="17216" xr:uid="{00000000-0005-0000-0000-000003440000}"/>
    <cellStyle name="Normal 36 7" xfId="17217" xr:uid="{00000000-0005-0000-0000-000004440000}"/>
    <cellStyle name="Normal 36 8" xfId="33471" xr:uid="{4AF1D227-D798-4608-B774-3559FBDCFC6F}"/>
    <cellStyle name="Normal 37" xfId="17218" xr:uid="{00000000-0005-0000-0000-000005440000}"/>
    <cellStyle name="Normal 37 2" xfId="17219" xr:uid="{00000000-0005-0000-0000-000006440000}"/>
    <cellStyle name="Normal 37 3" xfId="17220" xr:uid="{00000000-0005-0000-0000-000007440000}"/>
    <cellStyle name="Normal 37 3 2" xfId="17221" xr:uid="{00000000-0005-0000-0000-000008440000}"/>
    <cellStyle name="Normal 37 3 2 2" xfId="17222" xr:uid="{00000000-0005-0000-0000-000009440000}"/>
    <cellStyle name="Normal 37 3 2 2 2" xfId="17223" xr:uid="{00000000-0005-0000-0000-00000A440000}"/>
    <cellStyle name="Normal 37 3 2 2 3" xfId="17224" xr:uid="{00000000-0005-0000-0000-00000B440000}"/>
    <cellStyle name="Normal 37 3 2 2 4" xfId="17225" xr:uid="{00000000-0005-0000-0000-00000C440000}"/>
    <cellStyle name="Normal 37 3 2 3" xfId="17226" xr:uid="{00000000-0005-0000-0000-00000D440000}"/>
    <cellStyle name="Normal 37 3 2 4" xfId="17227" xr:uid="{00000000-0005-0000-0000-00000E440000}"/>
    <cellStyle name="Normal 37 3 2 5" xfId="17228" xr:uid="{00000000-0005-0000-0000-00000F440000}"/>
    <cellStyle name="Normal 37 3 3" xfId="17229" xr:uid="{00000000-0005-0000-0000-000010440000}"/>
    <cellStyle name="Normal 37 3 3 2" xfId="17230" xr:uid="{00000000-0005-0000-0000-000011440000}"/>
    <cellStyle name="Normal 37 3 3 3" xfId="17231" xr:uid="{00000000-0005-0000-0000-000012440000}"/>
    <cellStyle name="Normal 37 3 3 4" xfId="17232" xr:uid="{00000000-0005-0000-0000-000013440000}"/>
    <cellStyle name="Normal 37 3 4" xfId="17233" xr:uid="{00000000-0005-0000-0000-000014440000}"/>
    <cellStyle name="Normal 37 3 5" xfId="17234" xr:uid="{00000000-0005-0000-0000-000015440000}"/>
    <cellStyle name="Normal 37 3 6" xfId="17235" xr:uid="{00000000-0005-0000-0000-000016440000}"/>
    <cellStyle name="Normal 37 4" xfId="33473" xr:uid="{7C313FA7-B05B-4416-88EA-C6445B3C6CA2}"/>
    <cellStyle name="Normal 38" xfId="17236" xr:uid="{00000000-0005-0000-0000-000017440000}"/>
    <cellStyle name="Normal 38 2" xfId="17237" xr:uid="{00000000-0005-0000-0000-000018440000}"/>
    <cellStyle name="Normal 38 3" xfId="17238" xr:uid="{00000000-0005-0000-0000-000019440000}"/>
    <cellStyle name="Normal 38 3 2" xfId="17239" xr:uid="{00000000-0005-0000-0000-00001A440000}"/>
    <cellStyle name="Normal 38 3 2 2" xfId="17240" xr:uid="{00000000-0005-0000-0000-00001B440000}"/>
    <cellStyle name="Normal 38 3 2 2 2" xfId="17241" xr:uid="{00000000-0005-0000-0000-00001C440000}"/>
    <cellStyle name="Normal 38 3 2 2 3" xfId="17242" xr:uid="{00000000-0005-0000-0000-00001D440000}"/>
    <cellStyle name="Normal 38 3 2 2 4" xfId="17243" xr:uid="{00000000-0005-0000-0000-00001E440000}"/>
    <cellStyle name="Normal 38 3 2 3" xfId="17244" xr:uid="{00000000-0005-0000-0000-00001F440000}"/>
    <cellStyle name="Normal 38 3 2 4" xfId="17245" xr:uid="{00000000-0005-0000-0000-000020440000}"/>
    <cellStyle name="Normal 38 3 2 5" xfId="17246" xr:uid="{00000000-0005-0000-0000-000021440000}"/>
    <cellStyle name="Normal 38 3 3" xfId="17247" xr:uid="{00000000-0005-0000-0000-000022440000}"/>
    <cellStyle name="Normal 38 3 3 2" xfId="17248" xr:uid="{00000000-0005-0000-0000-000023440000}"/>
    <cellStyle name="Normal 38 3 3 3" xfId="17249" xr:uid="{00000000-0005-0000-0000-000024440000}"/>
    <cellStyle name="Normal 38 3 3 4" xfId="17250" xr:uid="{00000000-0005-0000-0000-000025440000}"/>
    <cellStyle name="Normal 38 3 4" xfId="17251" xr:uid="{00000000-0005-0000-0000-000026440000}"/>
    <cellStyle name="Normal 38 3 5" xfId="17252" xr:uid="{00000000-0005-0000-0000-000027440000}"/>
    <cellStyle name="Normal 38 3 6" xfId="17253" xr:uid="{00000000-0005-0000-0000-000028440000}"/>
    <cellStyle name="Normal 38 4" xfId="33474" xr:uid="{5BB1A2CA-97B7-4247-A35D-F755C8146513}"/>
    <cellStyle name="Normal 39" xfId="17254" xr:uid="{00000000-0005-0000-0000-000029440000}"/>
    <cellStyle name="Normal 39 2" xfId="17255" xr:uid="{00000000-0005-0000-0000-00002A440000}"/>
    <cellStyle name="Normal 39 3" xfId="17256" xr:uid="{00000000-0005-0000-0000-00002B440000}"/>
    <cellStyle name="Normal 39 3 2" xfId="17257" xr:uid="{00000000-0005-0000-0000-00002C440000}"/>
    <cellStyle name="Normal 39 3 2 2" xfId="17258" xr:uid="{00000000-0005-0000-0000-00002D440000}"/>
    <cellStyle name="Normal 39 3 2 2 2" xfId="17259" xr:uid="{00000000-0005-0000-0000-00002E440000}"/>
    <cellStyle name="Normal 39 3 2 2 3" xfId="17260" xr:uid="{00000000-0005-0000-0000-00002F440000}"/>
    <cellStyle name="Normal 39 3 2 2 4" xfId="17261" xr:uid="{00000000-0005-0000-0000-000030440000}"/>
    <cellStyle name="Normal 39 3 2 3" xfId="17262" xr:uid="{00000000-0005-0000-0000-000031440000}"/>
    <cellStyle name="Normal 39 3 2 4" xfId="17263" xr:uid="{00000000-0005-0000-0000-000032440000}"/>
    <cellStyle name="Normal 39 3 2 5" xfId="17264" xr:uid="{00000000-0005-0000-0000-000033440000}"/>
    <cellStyle name="Normal 39 3 3" xfId="17265" xr:uid="{00000000-0005-0000-0000-000034440000}"/>
    <cellStyle name="Normal 39 3 3 2" xfId="17266" xr:uid="{00000000-0005-0000-0000-000035440000}"/>
    <cellStyle name="Normal 39 3 3 3" xfId="17267" xr:uid="{00000000-0005-0000-0000-000036440000}"/>
    <cellStyle name="Normal 39 3 3 4" xfId="17268" xr:uid="{00000000-0005-0000-0000-000037440000}"/>
    <cellStyle name="Normal 39 3 4" xfId="17269" xr:uid="{00000000-0005-0000-0000-000038440000}"/>
    <cellStyle name="Normal 39 3 5" xfId="17270" xr:uid="{00000000-0005-0000-0000-000039440000}"/>
    <cellStyle name="Normal 39 3 6" xfId="17271" xr:uid="{00000000-0005-0000-0000-00003A440000}"/>
    <cellStyle name="Normal 39 4" xfId="33475" xr:uid="{8742FED3-BCB6-4984-BE74-216AB63F24CF}"/>
    <cellStyle name="Normal 4 10" xfId="17272" xr:uid="{00000000-0005-0000-0000-00003C440000}"/>
    <cellStyle name="Normal 4 11" xfId="17273" xr:uid="{00000000-0005-0000-0000-00003D440000}"/>
    <cellStyle name="Normal 4 12" xfId="17274" xr:uid="{00000000-0005-0000-0000-00003E440000}"/>
    <cellStyle name="Normal 4 13" xfId="17275" xr:uid="{00000000-0005-0000-0000-00003F440000}"/>
    <cellStyle name="Normal 4 13 2" xfId="17276" xr:uid="{00000000-0005-0000-0000-000040440000}"/>
    <cellStyle name="Normal 4 13 3" xfId="17277" xr:uid="{00000000-0005-0000-0000-000041440000}"/>
    <cellStyle name="Normal 4 13 4" xfId="17278" xr:uid="{00000000-0005-0000-0000-000042440000}"/>
    <cellStyle name="Normal 4 14" xfId="17279" xr:uid="{00000000-0005-0000-0000-000043440000}"/>
    <cellStyle name="Normal 4 14 2" xfId="17280" xr:uid="{00000000-0005-0000-0000-000044440000}"/>
    <cellStyle name="Normal 4 14 3" xfId="17281" xr:uid="{00000000-0005-0000-0000-000045440000}"/>
    <cellStyle name="Normal 4 2" xfId="17282" xr:uid="{00000000-0005-0000-0000-000048440000}"/>
    <cellStyle name="Normal 4 2 10" xfId="17283" xr:uid="{00000000-0005-0000-0000-000049440000}"/>
    <cellStyle name="Normal 4 2 11" xfId="17284" xr:uid="{00000000-0005-0000-0000-00004A440000}"/>
    <cellStyle name="Normal 4 2 11 2" xfId="17285" xr:uid="{00000000-0005-0000-0000-00004B440000}"/>
    <cellStyle name="Normal 4 2 11 2 2" xfId="17286" xr:uid="{00000000-0005-0000-0000-00004C440000}"/>
    <cellStyle name="Normal 4 2 11 2 3" xfId="17287" xr:uid="{00000000-0005-0000-0000-00004D440000}"/>
    <cellStyle name="Normal 4 2 11 2 4" xfId="17288" xr:uid="{00000000-0005-0000-0000-00004E440000}"/>
    <cellStyle name="Normal 4 2 11 3" xfId="17289" xr:uid="{00000000-0005-0000-0000-00004F440000}"/>
    <cellStyle name="Normal 4 2 11 4" xfId="17290" xr:uid="{00000000-0005-0000-0000-000050440000}"/>
    <cellStyle name="Normal 4 2 11 5" xfId="17291" xr:uid="{00000000-0005-0000-0000-000051440000}"/>
    <cellStyle name="Normal 4 2 12" xfId="17292" xr:uid="{00000000-0005-0000-0000-000052440000}"/>
    <cellStyle name="Normal 4 2 13" xfId="17293" xr:uid="{00000000-0005-0000-0000-000053440000}"/>
    <cellStyle name="Normal 4 2 14" xfId="17294" xr:uid="{00000000-0005-0000-0000-000054440000}"/>
    <cellStyle name="Normal 4 2 2" xfId="17295" xr:uid="{00000000-0005-0000-0000-000055440000}"/>
    <cellStyle name="Normal 4 2 2 10" xfId="17296" xr:uid="{00000000-0005-0000-0000-000056440000}"/>
    <cellStyle name="Normal 4 2 2 10 2" xfId="17297" xr:uid="{00000000-0005-0000-0000-000057440000}"/>
    <cellStyle name="Normal 4 2 2 10 2 2" xfId="17298" xr:uid="{00000000-0005-0000-0000-000058440000}"/>
    <cellStyle name="Normal 4 2 2 10 2 3" xfId="17299" xr:uid="{00000000-0005-0000-0000-000059440000}"/>
    <cellStyle name="Normal 4 2 2 10 2 4" xfId="17300" xr:uid="{00000000-0005-0000-0000-00005A440000}"/>
    <cellStyle name="Normal 4 2 2 10 3" xfId="17301" xr:uid="{00000000-0005-0000-0000-00005B440000}"/>
    <cellStyle name="Normal 4 2 2 10 4" xfId="17302" xr:uid="{00000000-0005-0000-0000-00005C440000}"/>
    <cellStyle name="Normal 4 2 2 10 5" xfId="17303" xr:uid="{00000000-0005-0000-0000-00005D440000}"/>
    <cellStyle name="Normal 4 2 2 11" xfId="17304" xr:uid="{00000000-0005-0000-0000-00005E440000}"/>
    <cellStyle name="Normal 4 2 2 12" xfId="17305" xr:uid="{00000000-0005-0000-0000-00005F440000}"/>
    <cellStyle name="Normal 4 2 2 13" xfId="17306" xr:uid="{00000000-0005-0000-0000-000060440000}"/>
    <cellStyle name="Normal 4 2 2 14" xfId="17307" xr:uid="{00000000-0005-0000-0000-000061440000}"/>
    <cellStyle name="Normal 4 2 2 15" xfId="33476" xr:uid="{1879B4B4-F45D-4A32-9F72-82371022E5D5}"/>
    <cellStyle name="Normal 4 2 2 2" xfId="17308" xr:uid="{00000000-0005-0000-0000-000062440000}"/>
    <cellStyle name="Normal 4 2 2 2 2" xfId="17309" xr:uid="{00000000-0005-0000-0000-000063440000}"/>
    <cellStyle name="Normal 4 2 2 2 2 2" xfId="17310" xr:uid="{00000000-0005-0000-0000-000064440000}"/>
    <cellStyle name="Normal 4 2 2 2 2 2 2" xfId="17311" xr:uid="{00000000-0005-0000-0000-000065440000}"/>
    <cellStyle name="Normal 4 2 2 2 2 2 2 2" xfId="17312" xr:uid="{00000000-0005-0000-0000-000066440000}"/>
    <cellStyle name="Normal 4 2 2 2 2 2 2 2 2" xfId="17313" xr:uid="{00000000-0005-0000-0000-000067440000}"/>
    <cellStyle name="Normal 4 2 2 2 2 2 2 2 3" xfId="17314" xr:uid="{00000000-0005-0000-0000-000068440000}"/>
    <cellStyle name="Normal 4 2 2 2 2 2 2 2 4" xfId="17315" xr:uid="{00000000-0005-0000-0000-000069440000}"/>
    <cellStyle name="Normal 4 2 2 2 2 2 2 3" xfId="17316" xr:uid="{00000000-0005-0000-0000-00006A440000}"/>
    <cellStyle name="Normal 4 2 2 2 2 2 2 4" xfId="17317" xr:uid="{00000000-0005-0000-0000-00006B440000}"/>
    <cellStyle name="Normal 4 2 2 2 2 2 2 5" xfId="17318" xr:uid="{00000000-0005-0000-0000-00006C440000}"/>
    <cellStyle name="Normal 4 2 2 2 2 2 3" xfId="17319" xr:uid="{00000000-0005-0000-0000-00006D440000}"/>
    <cellStyle name="Normal 4 2 2 2 2 2 3 2" xfId="17320" xr:uid="{00000000-0005-0000-0000-00006E440000}"/>
    <cellStyle name="Normal 4 2 2 2 2 2 3 3" xfId="17321" xr:uid="{00000000-0005-0000-0000-00006F440000}"/>
    <cellStyle name="Normal 4 2 2 2 2 2 3 4" xfId="17322" xr:uid="{00000000-0005-0000-0000-000070440000}"/>
    <cellStyle name="Normal 4 2 2 2 2 2 4" xfId="17323" xr:uid="{00000000-0005-0000-0000-000071440000}"/>
    <cellStyle name="Normal 4 2 2 2 2 2 5" xfId="17324" xr:uid="{00000000-0005-0000-0000-000072440000}"/>
    <cellStyle name="Normal 4 2 2 2 2 2 6" xfId="17325" xr:uid="{00000000-0005-0000-0000-000073440000}"/>
    <cellStyle name="Normal 4 2 2 2 2 3" xfId="17326" xr:uid="{00000000-0005-0000-0000-000074440000}"/>
    <cellStyle name="Normal 4 2 2 2 2 3 2" xfId="17327" xr:uid="{00000000-0005-0000-0000-000075440000}"/>
    <cellStyle name="Normal 4 2 2 2 2 3 2 2" xfId="17328" xr:uid="{00000000-0005-0000-0000-000076440000}"/>
    <cellStyle name="Normal 4 2 2 2 2 3 2 2 2" xfId="17329" xr:uid="{00000000-0005-0000-0000-000077440000}"/>
    <cellStyle name="Normal 4 2 2 2 2 3 2 2 3" xfId="17330" xr:uid="{00000000-0005-0000-0000-000078440000}"/>
    <cellStyle name="Normal 4 2 2 2 2 3 2 2 4" xfId="17331" xr:uid="{00000000-0005-0000-0000-000079440000}"/>
    <cellStyle name="Normal 4 2 2 2 2 3 2 3" xfId="17332" xr:uid="{00000000-0005-0000-0000-00007A440000}"/>
    <cellStyle name="Normal 4 2 2 2 2 3 2 4" xfId="17333" xr:uid="{00000000-0005-0000-0000-00007B440000}"/>
    <cellStyle name="Normal 4 2 2 2 2 3 2 5" xfId="17334" xr:uid="{00000000-0005-0000-0000-00007C440000}"/>
    <cellStyle name="Normal 4 2 2 2 2 3 3" xfId="17335" xr:uid="{00000000-0005-0000-0000-00007D440000}"/>
    <cellStyle name="Normal 4 2 2 2 2 3 3 2" xfId="17336" xr:uid="{00000000-0005-0000-0000-00007E440000}"/>
    <cellStyle name="Normal 4 2 2 2 2 3 3 3" xfId="17337" xr:uid="{00000000-0005-0000-0000-00007F440000}"/>
    <cellStyle name="Normal 4 2 2 2 2 3 3 4" xfId="17338" xr:uid="{00000000-0005-0000-0000-000080440000}"/>
    <cellStyle name="Normal 4 2 2 2 2 3 4" xfId="17339" xr:uid="{00000000-0005-0000-0000-000081440000}"/>
    <cellStyle name="Normal 4 2 2 2 2 3 5" xfId="17340" xr:uid="{00000000-0005-0000-0000-000082440000}"/>
    <cellStyle name="Normal 4 2 2 2 2 3 6" xfId="17341" xr:uid="{00000000-0005-0000-0000-000083440000}"/>
    <cellStyle name="Normal 4 2 2 2 2 4" xfId="17342" xr:uid="{00000000-0005-0000-0000-000084440000}"/>
    <cellStyle name="Normal 4 2 2 2 2 4 2" xfId="17343" xr:uid="{00000000-0005-0000-0000-000085440000}"/>
    <cellStyle name="Normal 4 2 2 2 2 4 2 2" xfId="17344" xr:uid="{00000000-0005-0000-0000-000086440000}"/>
    <cellStyle name="Normal 4 2 2 2 2 4 2 3" xfId="17345" xr:uid="{00000000-0005-0000-0000-000087440000}"/>
    <cellStyle name="Normal 4 2 2 2 2 4 2 4" xfId="17346" xr:uid="{00000000-0005-0000-0000-000088440000}"/>
    <cellStyle name="Normal 4 2 2 2 2 4 3" xfId="17347" xr:uid="{00000000-0005-0000-0000-000089440000}"/>
    <cellStyle name="Normal 4 2 2 2 2 4 4" xfId="17348" xr:uid="{00000000-0005-0000-0000-00008A440000}"/>
    <cellStyle name="Normal 4 2 2 2 2 4 5" xfId="17349" xr:uid="{00000000-0005-0000-0000-00008B440000}"/>
    <cellStyle name="Normal 4 2 2 2 2 5" xfId="17350" xr:uid="{00000000-0005-0000-0000-00008C440000}"/>
    <cellStyle name="Normal 4 2 2 2 2 5 2" xfId="17351" xr:uid="{00000000-0005-0000-0000-00008D440000}"/>
    <cellStyle name="Normal 4 2 2 2 2 5 3" xfId="17352" xr:uid="{00000000-0005-0000-0000-00008E440000}"/>
    <cellStyle name="Normal 4 2 2 2 2 5 4" xfId="17353" xr:uid="{00000000-0005-0000-0000-00008F440000}"/>
    <cellStyle name="Normal 4 2 2 2 2 6" xfId="17354" xr:uid="{00000000-0005-0000-0000-000090440000}"/>
    <cellStyle name="Normal 4 2 2 2 2 7" xfId="17355" xr:uid="{00000000-0005-0000-0000-000091440000}"/>
    <cellStyle name="Normal 4 2 2 2 2 8" xfId="17356" xr:uid="{00000000-0005-0000-0000-000092440000}"/>
    <cellStyle name="Normal 4 2 2 2 3" xfId="17357" xr:uid="{00000000-0005-0000-0000-000093440000}"/>
    <cellStyle name="Normal 4 2 2 2 3 2" xfId="17358" xr:uid="{00000000-0005-0000-0000-000094440000}"/>
    <cellStyle name="Normal 4 2 2 2 3 2 2" xfId="17359" xr:uid="{00000000-0005-0000-0000-000095440000}"/>
    <cellStyle name="Normal 4 2 2 2 3 2 2 2" xfId="17360" xr:uid="{00000000-0005-0000-0000-000096440000}"/>
    <cellStyle name="Normal 4 2 2 2 3 2 2 3" xfId="17361" xr:uid="{00000000-0005-0000-0000-000097440000}"/>
    <cellStyle name="Normal 4 2 2 2 3 2 2 4" xfId="17362" xr:uid="{00000000-0005-0000-0000-000098440000}"/>
    <cellStyle name="Normal 4 2 2 2 3 2 3" xfId="17363" xr:uid="{00000000-0005-0000-0000-000099440000}"/>
    <cellStyle name="Normal 4 2 2 2 3 2 4" xfId="17364" xr:uid="{00000000-0005-0000-0000-00009A440000}"/>
    <cellStyle name="Normal 4 2 2 2 3 2 5" xfId="17365" xr:uid="{00000000-0005-0000-0000-00009B440000}"/>
    <cellStyle name="Normal 4 2 2 2 3 3" xfId="17366" xr:uid="{00000000-0005-0000-0000-00009C440000}"/>
    <cellStyle name="Normal 4 2 2 2 3 3 2" xfId="17367" xr:uid="{00000000-0005-0000-0000-00009D440000}"/>
    <cellStyle name="Normal 4 2 2 2 3 3 3" xfId="17368" xr:uid="{00000000-0005-0000-0000-00009E440000}"/>
    <cellStyle name="Normal 4 2 2 2 3 3 4" xfId="17369" xr:uid="{00000000-0005-0000-0000-00009F440000}"/>
    <cellStyle name="Normal 4 2 2 2 3 4" xfId="17370" xr:uid="{00000000-0005-0000-0000-0000A0440000}"/>
    <cellStyle name="Normal 4 2 2 2 3 5" xfId="17371" xr:uid="{00000000-0005-0000-0000-0000A1440000}"/>
    <cellStyle name="Normal 4 2 2 2 3 6" xfId="17372" xr:uid="{00000000-0005-0000-0000-0000A2440000}"/>
    <cellStyle name="Normal 4 2 2 2 4" xfId="17373" xr:uid="{00000000-0005-0000-0000-0000A3440000}"/>
    <cellStyle name="Normal 4 2 2 2 4 2" xfId="17374" xr:uid="{00000000-0005-0000-0000-0000A4440000}"/>
    <cellStyle name="Normal 4 2 2 2 4 2 2" xfId="17375" xr:uid="{00000000-0005-0000-0000-0000A5440000}"/>
    <cellStyle name="Normal 4 2 2 2 4 2 2 2" xfId="17376" xr:uid="{00000000-0005-0000-0000-0000A6440000}"/>
    <cellStyle name="Normal 4 2 2 2 4 2 2 3" xfId="17377" xr:uid="{00000000-0005-0000-0000-0000A7440000}"/>
    <cellStyle name="Normal 4 2 2 2 4 2 2 4" xfId="17378" xr:uid="{00000000-0005-0000-0000-0000A8440000}"/>
    <cellStyle name="Normal 4 2 2 2 4 2 3" xfId="17379" xr:uid="{00000000-0005-0000-0000-0000A9440000}"/>
    <cellStyle name="Normal 4 2 2 2 4 2 4" xfId="17380" xr:uid="{00000000-0005-0000-0000-0000AA440000}"/>
    <cellStyle name="Normal 4 2 2 2 4 2 5" xfId="17381" xr:uid="{00000000-0005-0000-0000-0000AB440000}"/>
    <cellStyle name="Normal 4 2 2 2 4 3" xfId="17382" xr:uid="{00000000-0005-0000-0000-0000AC440000}"/>
    <cellStyle name="Normal 4 2 2 2 4 3 2" xfId="17383" xr:uid="{00000000-0005-0000-0000-0000AD440000}"/>
    <cellStyle name="Normal 4 2 2 2 4 3 3" xfId="17384" xr:uid="{00000000-0005-0000-0000-0000AE440000}"/>
    <cellStyle name="Normal 4 2 2 2 4 3 4" xfId="17385" xr:uid="{00000000-0005-0000-0000-0000AF440000}"/>
    <cellStyle name="Normal 4 2 2 2 4 4" xfId="17386" xr:uid="{00000000-0005-0000-0000-0000B0440000}"/>
    <cellStyle name="Normal 4 2 2 2 4 5" xfId="17387" xr:uid="{00000000-0005-0000-0000-0000B1440000}"/>
    <cellStyle name="Normal 4 2 2 2 4 6" xfId="17388" xr:uid="{00000000-0005-0000-0000-0000B2440000}"/>
    <cellStyle name="Normal 4 2 2 2 5" xfId="17389" xr:uid="{00000000-0005-0000-0000-0000B3440000}"/>
    <cellStyle name="Normal 4 2 2 2 5 2" xfId="17390" xr:uid="{00000000-0005-0000-0000-0000B4440000}"/>
    <cellStyle name="Normal 4 2 2 2 5 2 2" xfId="17391" xr:uid="{00000000-0005-0000-0000-0000B5440000}"/>
    <cellStyle name="Normal 4 2 2 2 5 2 3" xfId="17392" xr:uid="{00000000-0005-0000-0000-0000B6440000}"/>
    <cellStyle name="Normal 4 2 2 2 5 2 4" xfId="17393" xr:uid="{00000000-0005-0000-0000-0000B7440000}"/>
    <cellStyle name="Normal 4 2 2 2 5 3" xfId="17394" xr:uid="{00000000-0005-0000-0000-0000B8440000}"/>
    <cellStyle name="Normal 4 2 2 2 5 4" xfId="17395" xr:uid="{00000000-0005-0000-0000-0000B9440000}"/>
    <cellStyle name="Normal 4 2 2 2 5 5" xfId="17396" xr:uid="{00000000-0005-0000-0000-0000BA440000}"/>
    <cellStyle name="Normal 4 2 2 2 6" xfId="17397" xr:uid="{00000000-0005-0000-0000-0000BB440000}"/>
    <cellStyle name="Normal 4 2 2 2 6 2" xfId="17398" xr:uid="{00000000-0005-0000-0000-0000BC440000}"/>
    <cellStyle name="Normal 4 2 2 2 6 3" xfId="17399" xr:uid="{00000000-0005-0000-0000-0000BD440000}"/>
    <cellStyle name="Normal 4 2 2 2 6 4" xfId="17400" xr:uid="{00000000-0005-0000-0000-0000BE440000}"/>
    <cellStyle name="Normal 4 2 2 2 7" xfId="17401" xr:uid="{00000000-0005-0000-0000-0000BF440000}"/>
    <cellStyle name="Normal 4 2 2 2 8" xfId="17402" xr:uid="{00000000-0005-0000-0000-0000C0440000}"/>
    <cellStyle name="Normal 4 2 2 2 9" xfId="17403" xr:uid="{00000000-0005-0000-0000-0000C1440000}"/>
    <cellStyle name="Normal 4 2 2 3" xfId="17404" xr:uid="{00000000-0005-0000-0000-0000C2440000}"/>
    <cellStyle name="Normal 4 2 2 3 2" xfId="17405" xr:uid="{00000000-0005-0000-0000-0000C3440000}"/>
    <cellStyle name="Normal 4 2 2 3 2 2" xfId="17406" xr:uid="{00000000-0005-0000-0000-0000C4440000}"/>
    <cellStyle name="Normal 4 2 2 3 2 2 2" xfId="17407" xr:uid="{00000000-0005-0000-0000-0000C5440000}"/>
    <cellStyle name="Normal 4 2 2 3 2 2 2 2" xfId="17408" xr:uid="{00000000-0005-0000-0000-0000C6440000}"/>
    <cellStyle name="Normal 4 2 2 3 2 2 2 2 2" xfId="17409" xr:uid="{00000000-0005-0000-0000-0000C7440000}"/>
    <cellStyle name="Normal 4 2 2 3 2 2 2 2 3" xfId="17410" xr:uid="{00000000-0005-0000-0000-0000C8440000}"/>
    <cellStyle name="Normal 4 2 2 3 2 2 2 2 4" xfId="17411" xr:uid="{00000000-0005-0000-0000-0000C9440000}"/>
    <cellStyle name="Normal 4 2 2 3 2 2 2 3" xfId="17412" xr:uid="{00000000-0005-0000-0000-0000CA440000}"/>
    <cellStyle name="Normal 4 2 2 3 2 2 2 4" xfId="17413" xr:uid="{00000000-0005-0000-0000-0000CB440000}"/>
    <cellStyle name="Normal 4 2 2 3 2 2 2 5" xfId="17414" xr:uid="{00000000-0005-0000-0000-0000CC440000}"/>
    <cellStyle name="Normal 4 2 2 3 2 2 3" xfId="17415" xr:uid="{00000000-0005-0000-0000-0000CD440000}"/>
    <cellStyle name="Normal 4 2 2 3 2 2 3 2" xfId="17416" xr:uid="{00000000-0005-0000-0000-0000CE440000}"/>
    <cellStyle name="Normal 4 2 2 3 2 2 3 3" xfId="17417" xr:uid="{00000000-0005-0000-0000-0000CF440000}"/>
    <cellStyle name="Normal 4 2 2 3 2 2 3 4" xfId="17418" xr:uid="{00000000-0005-0000-0000-0000D0440000}"/>
    <cellStyle name="Normal 4 2 2 3 2 2 4" xfId="17419" xr:uid="{00000000-0005-0000-0000-0000D1440000}"/>
    <cellStyle name="Normal 4 2 2 3 2 2 5" xfId="17420" xr:uid="{00000000-0005-0000-0000-0000D2440000}"/>
    <cellStyle name="Normal 4 2 2 3 2 2 6" xfId="17421" xr:uid="{00000000-0005-0000-0000-0000D3440000}"/>
    <cellStyle name="Normal 4 2 2 3 2 3" xfId="17422" xr:uid="{00000000-0005-0000-0000-0000D4440000}"/>
    <cellStyle name="Normal 4 2 2 3 2 3 2" xfId="17423" xr:uid="{00000000-0005-0000-0000-0000D5440000}"/>
    <cellStyle name="Normal 4 2 2 3 2 3 2 2" xfId="17424" xr:uid="{00000000-0005-0000-0000-0000D6440000}"/>
    <cellStyle name="Normal 4 2 2 3 2 3 2 2 2" xfId="17425" xr:uid="{00000000-0005-0000-0000-0000D7440000}"/>
    <cellStyle name="Normal 4 2 2 3 2 3 2 2 3" xfId="17426" xr:uid="{00000000-0005-0000-0000-0000D8440000}"/>
    <cellStyle name="Normal 4 2 2 3 2 3 2 2 4" xfId="17427" xr:uid="{00000000-0005-0000-0000-0000D9440000}"/>
    <cellStyle name="Normal 4 2 2 3 2 3 2 3" xfId="17428" xr:uid="{00000000-0005-0000-0000-0000DA440000}"/>
    <cellStyle name="Normal 4 2 2 3 2 3 2 4" xfId="17429" xr:uid="{00000000-0005-0000-0000-0000DB440000}"/>
    <cellStyle name="Normal 4 2 2 3 2 3 2 5" xfId="17430" xr:uid="{00000000-0005-0000-0000-0000DC440000}"/>
    <cellStyle name="Normal 4 2 2 3 2 3 3" xfId="17431" xr:uid="{00000000-0005-0000-0000-0000DD440000}"/>
    <cellStyle name="Normal 4 2 2 3 2 3 3 2" xfId="17432" xr:uid="{00000000-0005-0000-0000-0000DE440000}"/>
    <cellStyle name="Normal 4 2 2 3 2 3 3 3" xfId="17433" xr:uid="{00000000-0005-0000-0000-0000DF440000}"/>
    <cellStyle name="Normal 4 2 2 3 2 3 3 4" xfId="17434" xr:uid="{00000000-0005-0000-0000-0000E0440000}"/>
    <cellStyle name="Normal 4 2 2 3 2 3 4" xfId="17435" xr:uid="{00000000-0005-0000-0000-0000E1440000}"/>
    <cellStyle name="Normal 4 2 2 3 2 3 5" xfId="17436" xr:uid="{00000000-0005-0000-0000-0000E2440000}"/>
    <cellStyle name="Normal 4 2 2 3 2 3 6" xfId="17437" xr:uid="{00000000-0005-0000-0000-0000E3440000}"/>
    <cellStyle name="Normal 4 2 2 3 2 4" xfId="17438" xr:uid="{00000000-0005-0000-0000-0000E4440000}"/>
    <cellStyle name="Normal 4 2 2 3 2 4 2" xfId="17439" xr:uid="{00000000-0005-0000-0000-0000E5440000}"/>
    <cellStyle name="Normal 4 2 2 3 2 4 2 2" xfId="17440" xr:uid="{00000000-0005-0000-0000-0000E6440000}"/>
    <cellStyle name="Normal 4 2 2 3 2 4 2 3" xfId="17441" xr:uid="{00000000-0005-0000-0000-0000E7440000}"/>
    <cellStyle name="Normal 4 2 2 3 2 4 2 4" xfId="17442" xr:uid="{00000000-0005-0000-0000-0000E8440000}"/>
    <cellStyle name="Normal 4 2 2 3 2 4 3" xfId="17443" xr:uid="{00000000-0005-0000-0000-0000E9440000}"/>
    <cellStyle name="Normal 4 2 2 3 2 4 4" xfId="17444" xr:uid="{00000000-0005-0000-0000-0000EA440000}"/>
    <cellStyle name="Normal 4 2 2 3 2 4 5" xfId="17445" xr:uid="{00000000-0005-0000-0000-0000EB440000}"/>
    <cellStyle name="Normal 4 2 2 3 2 5" xfId="17446" xr:uid="{00000000-0005-0000-0000-0000EC440000}"/>
    <cellStyle name="Normal 4 2 2 3 2 5 2" xfId="17447" xr:uid="{00000000-0005-0000-0000-0000ED440000}"/>
    <cellStyle name="Normal 4 2 2 3 2 5 3" xfId="17448" xr:uid="{00000000-0005-0000-0000-0000EE440000}"/>
    <cellStyle name="Normal 4 2 2 3 2 5 4" xfId="17449" xr:uid="{00000000-0005-0000-0000-0000EF440000}"/>
    <cellStyle name="Normal 4 2 2 3 2 6" xfId="17450" xr:uid="{00000000-0005-0000-0000-0000F0440000}"/>
    <cellStyle name="Normal 4 2 2 3 2 7" xfId="17451" xr:uid="{00000000-0005-0000-0000-0000F1440000}"/>
    <cellStyle name="Normal 4 2 2 3 2 8" xfId="17452" xr:uid="{00000000-0005-0000-0000-0000F2440000}"/>
    <cellStyle name="Normal 4 2 2 3 3" xfId="17453" xr:uid="{00000000-0005-0000-0000-0000F3440000}"/>
    <cellStyle name="Normal 4 2 2 3 3 2" xfId="17454" xr:uid="{00000000-0005-0000-0000-0000F4440000}"/>
    <cellStyle name="Normal 4 2 2 3 3 2 2" xfId="17455" xr:uid="{00000000-0005-0000-0000-0000F5440000}"/>
    <cellStyle name="Normal 4 2 2 3 3 2 2 2" xfId="17456" xr:uid="{00000000-0005-0000-0000-0000F6440000}"/>
    <cellStyle name="Normal 4 2 2 3 3 2 2 3" xfId="17457" xr:uid="{00000000-0005-0000-0000-0000F7440000}"/>
    <cellStyle name="Normal 4 2 2 3 3 2 2 4" xfId="17458" xr:uid="{00000000-0005-0000-0000-0000F8440000}"/>
    <cellStyle name="Normal 4 2 2 3 3 2 3" xfId="17459" xr:uid="{00000000-0005-0000-0000-0000F9440000}"/>
    <cellStyle name="Normal 4 2 2 3 3 2 4" xfId="17460" xr:uid="{00000000-0005-0000-0000-0000FA440000}"/>
    <cellStyle name="Normal 4 2 2 3 3 2 5" xfId="17461" xr:uid="{00000000-0005-0000-0000-0000FB440000}"/>
    <cellStyle name="Normal 4 2 2 3 3 3" xfId="17462" xr:uid="{00000000-0005-0000-0000-0000FC440000}"/>
    <cellStyle name="Normal 4 2 2 3 3 3 2" xfId="17463" xr:uid="{00000000-0005-0000-0000-0000FD440000}"/>
    <cellStyle name="Normal 4 2 2 3 3 3 3" xfId="17464" xr:uid="{00000000-0005-0000-0000-0000FE440000}"/>
    <cellStyle name="Normal 4 2 2 3 3 3 4" xfId="17465" xr:uid="{00000000-0005-0000-0000-0000FF440000}"/>
    <cellStyle name="Normal 4 2 2 3 3 4" xfId="17466" xr:uid="{00000000-0005-0000-0000-000000450000}"/>
    <cellStyle name="Normal 4 2 2 3 3 5" xfId="17467" xr:uid="{00000000-0005-0000-0000-000001450000}"/>
    <cellStyle name="Normal 4 2 2 3 3 6" xfId="17468" xr:uid="{00000000-0005-0000-0000-000002450000}"/>
    <cellStyle name="Normal 4 2 2 3 4" xfId="17469" xr:uid="{00000000-0005-0000-0000-000003450000}"/>
    <cellStyle name="Normal 4 2 2 3 4 2" xfId="17470" xr:uid="{00000000-0005-0000-0000-000004450000}"/>
    <cellStyle name="Normal 4 2 2 3 4 2 2" xfId="17471" xr:uid="{00000000-0005-0000-0000-000005450000}"/>
    <cellStyle name="Normal 4 2 2 3 4 2 2 2" xfId="17472" xr:uid="{00000000-0005-0000-0000-000006450000}"/>
    <cellStyle name="Normal 4 2 2 3 4 2 2 3" xfId="17473" xr:uid="{00000000-0005-0000-0000-000007450000}"/>
    <cellStyle name="Normal 4 2 2 3 4 2 2 4" xfId="17474" xr:uid="{00000000-0005-0000-0000-000008450000}"/>
    <cellStyle name="Normal 4 2 2 3 4 2 3" xfId="17475" xr:uid="{00000000-0005-0000-0000-000009450000}"/>
    <cellStyle name="Normal 4 2 2 3 4 2 4" xfId="17476" xr:uid="{00000000-0005-0000-0000-00000A450000}"/>
    <cellStyle name="Normal 4 2 2 3 4 2 5" xfId="17477" xr:uid="{00000000-0005-0000-0000-00000B450000}"/>
    <cellStyle name="Normal 4 2 2 3 4 3" xfId="17478" xr:uid="{00000000-0005-0000-0000-00000C450000}"/>
    <cellStyle name="Normal 4 2 2 3 4 3 2" xfId="17479" xr:uid="{00000000-0005-0000-0000-00000D450000}"/>
    <cellStyle name="Normal 4 2 2 3 4 3 3" xfId="17480" xr:uid="{00000000-0005-0000-0000-00000E450000}"/>
    <cellStyle name="Normal 4 2 2 3 4 3 4" xfId="17481" xr:uid="{00000000-0005-0000-0000-00000F450000}"/>
    <cellStyle name="Normal 4 2 2 3 4 4" xfId="17482" xr:uid="{00000000-0005-0000-0000-000010450000}"/>
    <cellStyle name="Normal 4 2 2 3 4 5" xfId="17483" xr:uid="{00000000-0005-0000-0000-000011450000}"/>
    <cellStyle name="Normal 4 2 2 3 4 6" xfId="17484" xr:uid="{00000000-0005-0000-0000-000012450000}"/>
    <cellStyle name="Normal 4 2 2 3 5" xfId="17485" xr:uid="{00000000-0005-0000-0000-000013450000}"/>
    <cellStyle name="Normal 4 2 2 3 5 2" xfId="17486" xr:uid="{00000000-0005-0000-0000-000014450000}"/>
    <cellStyle name="Normal 4 2 2 3 5 2 2" xfId="17487" xr:uid="{00000000-0005-0000-0000-000015450000}"/>
    <cellStyle name="Normal 4 2 2 3 5 2 3" xfId="17488" xr:uid="{00000000-0005-0000-0000-000016450000}"/>
    <cellStyle name="Normal 4 2 2 3 5 2 4" xfId="17489" xr:uid="{00000000-0005-0000-0000-000017450000}"/>
    <cellStyle name="Normal 4 2 2 3 5 3" xfId="17490" xr:uid="{00000000-0005-0000-0000-000018450000}"/>
    <cellStyle name="Normal 4 2 2 3 5 4" xfId="17491" xr:uid="{00000000-0005-0000-0000-000019450000}"/>
    <cellStyle name="Normal 4 2 2 3 5 5" xfId="17492" xr:uid="{00000000-0005-0000-0000-00001A450000}"/>
    <cellStyle name="Normal 4 2 2 3 6" xfId="17493" xr:uid="{00000000-0005-0000-0000-00001B450000}"/>
    <cellStyle name="Normal 4 2 2 3 6 2" xfId="17494" xr:uid="{00000000-0005-0000-0000-00001C450000}"/>
    <cellStyle name="Normal 4 2 2 3 6 3" xfId="17495" xr:uid="{00000000-0005-0000-0000-00001D450000}"/>
    <cellStyle name="Normal 4 2 2 3 6 4" xfId="17496" xr:uid="{00000000-0005-0000-0000-00001E450000}"/>
    <cellStyle name="Normal 4 2 2 3 7" xfId="17497" xr:uid="{00000000-0005-0000-0000-00001F450000}"/>
    <cellStyle name="Normal 4 2 2 3 8" xfId="17498" xr:uid="{00000000-0005-0000-0000-000020450000}"/>
    <cellStyle name="Normal 4 2 2 3 9" xfId="17499" xr:uid="{00000000-0005-0000-0000-000021450000}"/>
    <cellStyle name="Normal 4 2 2 4" xfId="17500" xr:uid="{00000000-0005-0000-0000-000022450000}"/>
    <cellStyle name="Normal 4 2 2 4 2" xfId="17501" xr:uid="{00000000-0005-0000-0000-000023450000}"/>
    <cellStyle name="Normal 4 2 2 4 2 2" xfId="17502" xr:uid="{00000000-0005-0000-0000-000024450000}"/>
    <cellStyle name="Normal 4 2 2 4 2 2 2" xfId="17503" xr:uid="{00000000-0005-0000-0000-000025450000}"/>
    <cellStyle name="Normal 4 2 2 4 2 2 2 2" xfId="17504" xr:uid="{00000000-0005-0000-0000-000026450000}"/>
    <cellStyle name="Normal 4 2 2 4 2 2 2 2 2" xfId="17505" xr:uid="{00000000-0005-0000-0000-000027450000}"/>
    <cellStyle name="Normal 4 2 2 4 2 2 2 2 3" xfId="17506" xr:uid="{00000000-0005-0000-0000-000028450000}"/>
    <cellStyle name="Normal 4 2 2 4 2 2 2 2 4" xfId="17507" xr:uid="{00000000-0005-0000-0000-000029450000}"/>
    <cellStyle name="Normal 4 2 2 4 2 2 2 3" xfId="17508" xr:uid="{00000000-0005-0000-0000-00002A450000}"/>
    <cellStyle name="Normal 4 2 2 4 2 2 2 4" xfId="17509" xr:uid="{00000000-0005-0000-0000-00002B450000}"/>
    <cellStyle name="Normal 4 2 2 4 2 2 2 5" xfId="17510" xr:uid="{00000000-0005-0000-0000-00002C450000}"/>
    <cellStyle name="Normal 4 2 2 4 2 2 3" xfId="17511" xr:uid="{00000000-0005-0000-0000-00002D450000}"/>
    <cellStyle name="Normal 4 2 2 4 2 2 3 2" xfId="17512" xr:uid="{00000000-0005-0000-0000-00002E450000}"/>
    <cellStyle name="Normal 4 2 2 4 2 2 3 3" xfId="17513" xr:uid="{00000000-0005-0000-0000-00002F450000}"/>
    <cellStyle name="Normal 4 2 2 4 2 2 3 4" xfId="17514" xr:uid="{00000000-0005-0000-0000-000030450000}"/>
    <cellStyle name="Normal 4 2 2 4 2 2 4" xfId="17515" xr:uid="{00000000-0005-0000-0000-000031450000}"/>
    <cellStyle name="Normal 4 2 2 4 2 2 5" xfId="17516" xr:uid="{00000000-0005-0000-0000-000032450000}"/>
    <cellStyle name="Normal 4 2 2 4 2 2 6" xfId="17517" xr:uid="{00000000-0005-0000-0000-000033450000}"/>
    <cellStyle name="Normal 4 2 2 4 2 3" xfId="17518" xr:uid="{00000000-0005-0000-0000-000034450000}"/>
    <cellStyle name="Normal 4 2 2 4 2 3 2" xfId="17519" xr:uid="{00000000-0005-0000-0000-000035450000}"/>
    <cellStyle name="Normal 4 2 2 4 2 3 2 2" xfId="17520" xr:uid="{00000000-0005-0000-0000-000036450000}"/>
    <cellStyle name="Normal 4 2 2 4 2 3 2 2 2" xfId="17521" xr:uid="{00000000-0005-0000-0000-000037450000}"/>
    <cellStyle name="Normal 4 2 2 4 2 3 2 2 3" xfId="17522" xr:uid="{00000000-0005-0000-0000-000038450000}"/>
    <cellStyle name="Normal 4 2 2 4 2 3 2 2 4" xfId="17523" xr:uid="{00000000-0005-0000-0000-000039450000}"/>
    <cellStyle name="Normal 4 2 2 4 2 3 2 3" xfId="17524" xr:uid="{00000000-0005-0000-0000-00003A450000}"/>
    <cellStyle name="Normal 4 2 2 4 2 3 2 4" xfId="17525" xr:uid="{00000000-0005-0000-0000-00003B450000}"/>
    <cellStyle name="Normal 4 2 2 4 2 3 2 5" xfId="17526" xr:uid="{00000000-0005-0000-0000-00003C450000}"/>
    <cellStyle name="Normal 4 2 2 4 2 3 3" xfId="17527" xr:uid="{00000000-0005-0000-0000-00003D450000}"/>
    <cellStyle name="Normal 4 2 2 4 2 3 3 2" xfId="17528" xr:uid="{00000000-0005-0000-0000-00003E450000}"/>
    <cellStyle name="Normal 4 2 2 4 2 3 3 3" xfId="17529" xr:uid="{00000000-0005-0000-0000-00003F450000}"/>
    <cellStyle name="Normal 4 2 2 4 2 3 3 4" xfId="17530" xr:uid="{00000000-0005-0000-0000-000040450000}"/>
    <cellStyle name="Normal 4 2 2 4 2 3 4" xfId="17531" xr:uid="{00000000-0005-0000-0000-000041450000}"/>
    <cellStyle name="Normal 4 2 2 4 2 3 5" xfId="17532" xr:uid="{00000000-0005-0000-0000-000042450000}"/>
    <cellStyle name="Normal 4 2 2 4 2 3 6" xfId="17533" xr:uid="{00000000-0005-0000-0000-000043450000}"/>
    <cellStyle name="Normal 4 2 2 4 2 4" xfId="17534" xr:uid="{00000000-0005-0000-0000-000044450000}"/>
    <cellStyle name="Normal 4 2 2 4 2 4 2" xfId="17535" xr:uid="{00000000-0005-0000-0000-000045450000}"/>
    <cellStyle name="Normal 4 2 2 4 2 4 2 2" xfId="17536" xr:uid="{00000000-0005-0000-0000-000046450000}"/>
    <cellStyle name="Normal 4 2 2 4 2 4 2 3" xfId="17537" xr:uid="{00000000-0005-0000-0000-000047450000}"/>
    <cellStyle name="Normal 4 2 2 4 2 4 2 4" xfId="17538" xr:uid="{00000000-0005-0000-0000-000048450000}"/>
    <cellStyle name="Normal 4 2 2 4 2 4 3" xfId="17539" xr:uid="{00000000-0005-0000-0000-000049450000}"/>
    <cellStyle name="Normal 4 2 2 4 2 4 4" xfId="17540" xr:uid="{00000000-0005-0000-0000-00004A450000}"/>
    <cellStyle name="Normal 4 2 2 4 2 4 5" xfId="17541" xr:uid="{00000000-0005-0000-0000-00004B450000}"/>
    <cellStyle name="Normal 4 2 2 4 2 5" xfId="17542" xr:uid="{00000000-0005-0000-0000-00004C450000}"/>
    <cellStyle name="Normal 4 2 2 4 2 5 2" xfId="17543" xr:uid="{00000000-0005-0000-0000-00004D450000}"/>
    <cellStyle name="Normal 4 2 2 4 2 5 3" xfId="17544" xr:uid="{00000000-0005-0000-0000-00004E450000}"/>
    <cellStyle name="Normal 4 2 2 4 2 5 4" xfId="17545" xr:uid="{00000000-0005-0000-0000-00004F450000}"/>
    <cellStyle name="Normal 4 2 2 4 2 6" xfId="17546" xr:uid="{00000000-0005-0000-0000-000050450000}"/>
    <cellStyle name="Normal 4 2 2 4 2 7" xfId="17547" xr:uid="{00000000-0005-0000-0000-000051450000}"/>
    <cellStyle name="Normal 4 2 2 4 2 8" xfId="17548" xr:uid="{00000000-0005-0000-0000-000052450000}"/>
    <cellStyle name="Normal 4 2 2 4 3" xfId="17549" xr:uid="{00000000-0005-0000-0000-000053450000}"/>
    <cellStyle name="Normal 4 2 2 4 3 2" xfId="17550" xr:uid="{00000000-0005-0000-0000-000054450000}"/>
    <cellStyle name="Normal 4 2 2 4 3 2 2" xfId="17551" xr:uid="{00000000-0005-0000-0000-000055450000}"/>
    <cellStyle name="Normal 4 2 2 4 3 2 2 2" xfId="17552" xr:uid="{00000000-0005-0000-0000-000056450000}"/>
    <cellStyle name="Normal 4 2 2 4 3 2 2 3" xfId="17553" xr:uid="{00000000-0005-0000-0000-000057450000}"/>
    <cellStyle name="Normal 4 2 2 4 3 2 2 4" xfId="17554" xr:uid="{00000000-0005-0000-0000-000058450000}"/>
    <cellStyle name="Normal 4 2 2 4 3 2 3" xfId="17555" xr:uid="{00000000-0005-0000-0000-000059450000}"/>
    <cellStyle name="Normal 4 2 2 4 3 2 4" xfId="17556" xr:uid="{00000000-0005-0000-0000-00005A450000}"/>
    <cellStyle name="Normal 4 2 2 4 3 2 5" xfId="17557" xr:uid="{00000000-0005-0000-0000-00005B450000}"/>
    <cellStyle name="Normal 4 2 2 4 3 3" xfId="17558" xr:uid="{00000000-0005-0000-0000-00005C450000}"/>
    <cellStyle name="Normal 4 2 2 4 3 3 2" xfId="17559" xr:uid="{00000000-0005-0000-0000-00005D450000}"/>
    <cellStyle name="Normal 4 2 2 4 3 3 3" xfId="17560" xr:uid="{00000000-0005-0000-0000-00005E450000}"/>
    <cellStyle name="Normal 4 2 2 4 3 3 4" xfId="17561" xr:uid="{00000000-0005-0000-0000-00005F450000}"/>
    <cellStyle name="Normal 4 2 2 4 3 4" xfId="17562" xr:uid="{00000000-0005-0000-0000-000060450000}"/>
    <cellStyle name="Normal 4 2 2 4 3 5" xfId="17563" xr:uid="{00000000-0005-0000-0000-000061450000}"/>
    <cellStyle name="Normal 4 2 2 4 3 6" xfId="17564" xr:uid="{00000000-0005-0000-0000-000062450000}"/>
    <cellStyle name="Normal 4 2 2 4 4" xfId="17565" xr:uid="{00000000-0005-0000-0000-000063450000}"/>
    <cellStyle name="Normal 4 2 2 4 4 2" xfId="17566" xr:uid="{00000000-0005-0000-0000-000064450000}"/>
    <cellStyle name="Normal 4 2 2 4 4 2 2" xfId="17567" xr:uid="{00000000-0005-0000-0000-000065450000}"/>
    <cellStyle name="Normal 4 2 2 4 4 2 2 2" xfId="17568" xr:uid="{00000000-0005-0000-0000-000066450000}"/>
    <cellStyle name="Normal 4 2 2 4 4 2 2 3" xfId="17569" xr:uid="{00000000-0005-0000-0000-000067450000}"/>
    <cellStyle name="Normal 4 2 2 4 4 2 2 4" xfId="17570" xr:uid="{00000000-0005-0000-0000-000068450000}"/>
    <cellStyle name="Normal 4 2 2 4 4 2 3" xfId="17571" xr:uid="{00000000-0005-0000-0000-000069450000}"/>
    <cellStyle name="Normal 4 2 2 4 4 2 4" xfId="17572" xr:uid="{00000000-0005-0000-0000-00006A450000}"/>
    <cellStyle name="Normal 4 2 2 4 4 2 5" xfId="17573" xr:uid="{00000000-0005-0000-0000-00006B450000}"/>
    <cellStyle name="Normal 4 2 2 4 4 3" xfId="17574" xr:uid="{00000000-0005-0000-0000-00006C450000}"/>
    <cellStyle name="Normal 4 2 2 4 4 3 2" xfId="17575" xr:uid="{00000000-0005-0000-0000-00006D450000}"/>
    <cellStyle name="Normal 4 2 2 4 4 3 3" xfId="17576" xr:uid="{00000000-0005-0000-0000-00006E450000}"/>
    <cellStyle name="Normal 4 2 2 4 4 3 4" xfId="17577" xr:uid="{00000000-0005-0000-0000-00006F450000}"/>
    <cellStyle name="Normal 4 2 2 4 4 4" xfId="17578" xr:uid="{00000000-0005-0000-0000-000070450000}"/>
    <cellStyle name="Normal 4 2 2 4 4 5" xfId="17579" xr:uid="{00000000-0005-0000-0000-000071450000}"/>
    <cellStyle name="Normal 4 2 2 4 4 6" xfId="17580" xr:uid="{00000000-0005-0000-0000-000072450000}"/>
    <cellStyle name="Normal 4 2 2 4 5" xfId="17581" xr:uid="{00000000-0005-0000-0000-000073450000}"/>
    <cellStyle name="Normal 4 2 2 4 5 2" xfId="17582" xr:uid="{00000000-0005-0000-0000-000074450000}"/>
    <cellStyle name="Normal 4 2 2 4 5 2 2" xfId="17583" xr:uid="{00000000-0005-0000-0000-000075450000}"/>
    <cellStyle name="Normal 4 2 2 4 5 2 3" xfId="17584" xr:uid="{00000000-0005-0000-0000-000076450000}"/>
    <cellStyle name="Normal 4 2 2 4 5 2 4" xfId="17585" xr:uid="{00000000-0005-0000-0000-000077450000}"/>
    <cellStyle name="Normal 4 2 2 4 5 3" xfId="17586" xr:uid="{00000000-0005-0000-0000-000078450000}"/>
    <cellStyle name="Normal 4 2 2 4 5 4" xfId="17587" xr:uid="{00000000-0005-0000-0000-000079450000}"/>
    <cellStyle name="Normal 4 2 2 4 5 5" xfId="17588" xr:uid="{00000000-0005-0000-0000-00007A450000}"/>
    <cellStyle name="Normal 4 2 2 4 6" xfId="17589" xr:uid="{00000000-0005-0000-0000-00007B450000}"/>
    <cellStyle name="Normal 4 2 2 4 6 2" xfId="17590" xr:uid="{00000000-0005-0000-0000-00007C450000}"/>
    <cellStyle name="Normal 4 2 2 4 6 3" xfId="17591" xr:uid="{00000000-0005-0000-0000-00007D450000}"/>
    <cellStyle name="Normal 4 2 2 4 6 4" xfId="17592" xr:uid="{00000000-0005-0000-0000-00007E450000}"/>
    <cellStyle name="Normal 4 2 2 4 7" xfId="17593" xr:uid="{00000000-0005-0000-0000-00007F450000}"/>
    <cellStyle name="Normal 4 2 2 4 8" xfId="17594" xr:uid="{00000000-0005-0000-0000-000080450000}"/>
    <cellStyle name="Normal 4 2 2 4 9" xfId="17595" xr:uid="{00000000-0005-0000-0000-000081450000}"/>
    <cellStyle name="Normal 4 2 2 5" xfId="17596" xr:uid="{00000000-0005-0000-0000-000082450000}"/>
    <cellStyle name="Normal 4 2 2 5 2" xfId="17597" xr:uid="{00000000-0005-0000-0000-000083450000}"/>
    <cellStyle name="Normal 4 2 2 5 2 2" xfId="17598" xr:uid="{00000000-0005-0000-0000-000084450000}"/>
    <cellStyle name="Normal 4 2 2 5 2 2 2" xfId="17599" xr:uid="{00000000-0005-0000-0000-000085450000}"/>
    <cellStyle name="Normal 4 2 2 5 2 2 2 2" xfId="17600" xr:uid="{00000000-0005-0000-0000-000086450000}"/>
    <cellStyle name="Normal 4 2 2 5 2 2 2 3" xfId="17601" xr:uid="{00000000-0005-0000-0000-000087450000}"/>
    <cellStyle name="Normal 4 2 2 5 2 2 2 4" xfId="17602" xr:uid="{00000000-0005-0000-0000-000088450000}"/>
    <cellStyle name="Normal 4 2 2 5 2 2 3" xfId="17603" xr:uid="{00000000-0005-0000-0000-000089450000}"/>
    <cellStyle name="Normal 4 2 2 5 2 2 4" xfId="17604" xr:uid="{00000000-0005-0000-0000-00008A450000}"/>
    <cellStyle name="Normal 4 2 2 5 2 2 5" xfId="17605" xr:uid="{00000000-0005-0000-0000-00008B450000}"/>
    <cellStyle name="Normal 4 2 2 5 2 3" xfId="17606" xr:uid="{00000000-0005-0000-0000-00008C450000}"/>
    <cellStyle name="Normal 4 2 2 5 2 3 2" xfId="17607" xr:uid="{00000000-0005-0000-0000-00008D450000}"/>
    <cellStyle name="Normal 4 2 2 5 2 3 3" xfId="17608" xr:uid="{00000000-0005-0000-0000-00008E450000}"/>
    <cellStyle name="Normal 4 2 2 5 2 3 4" xfId="17609" xr:uid="{00000000-0005-0000-0000-00008F450000}"/>
    <cellStyle name="Normal 4 2 2 5 2 4" xfId="17610" xr:uid="{00000000-0005-0000-0000-000090450000}"/>
    <cellStyle name="Normal 4 2 2 5 2 5" xfId="17611" xr:uid="{00000000-0005-0000-0000-000091450000}"/>
    <cellStyle name="Normal 4 2 2 5 2 6" xfId="17612" xr:uid="{00000000-0005-0000-0000-000092450000}"/>
    <cellStyle name="Normal 4 2 2 5 3" xfId="17613" xr:uid="{00000000-0005-0000-0000-000093450000}"/>
    <cellStyle name="Normal 4 2 2 5 3 2" xfId="17614" xr:uid="{00000000-0005-0000-0000-000094450000}"/>
    <cellStyle name="Normal 4 2 2 5 3 2 2" xfId="17615" xr:uid="{00000000-0005-0000-0000-000095450000}"/>
    <cellStyle name="Normal 4 2 2 5 3 2 2 2" xfId="17616" xr:uid="{00000000-0005-0000-0000-000096450000}"/>
    <cellStyle name="Normal 4 2 2 5 3 2 2 3" xfId="17617" xr:uid="{00000000-0005-0000-0000-000097450000}"/>
    <cellStyle name="Normal 4 2 2 5 3 2 2 4" xfId="17618" xr:uid="{00000000-0005-0000-0000-000098450000}"/>
    <cellStyle name="Normal 4 2 2 5 3 2 3" xfId="17619" xr:uid="{00000000-0005-0000-0000-000099450000}"/>
    <cellStyle name="Normal 4 2 2 5 3 2 4" xfId="17620" xr:uid="{00000000-0005-0000-0000-00009A450000}"/>
    <cellStyle name="Normal 4 2 2 5 3 2 5" xfId="17621" xr:uid="{00000000-0005-0000-0000-00009B450000}"/>
    <cellStyle name="Normal 4 2 2 5 3 3" xfId="17622" xr:uid="{00000000-0005-0000-0000-00009C450000}"/>
    <cellStyle name="Normal 4 2 2 5 3 3 2" xfId="17623" xr:uid="{00000000-0005-0000-0000-00009D450000}"/>
    <cellStyle name="Normal 4 2 2 5 3 3 3" xfId="17624" xr:uid="{00000000-0005-0000-0000-00009E450000}"/>
    <cellStyle name="Normal 4 2 2 5 3 3 4" xfId="17625" xr:uid="{00000000-0005-0000-0000-00009F450000}"/>
    <cellStyle name="Normal 4 2 2 5 3 4" xfId="17626" xr:uid="{00000000-0005-0000-0000-0000A0450000}"/>
    <cellStyle name="Normal 4 2 2 5 3 5" xfId="17627" xr:uid="{00000000-0005-0000-0000-0000A1450000}"/>
    <cellStyle name="Normal 4 2 2 5 3 6" xfId="17628" xr:uid="{00000000-0005-0000-0000-0000A2450000}"/>
    <cellStyle name="Normal 4 2 2 5 4" xfId="17629" xr:uid="{00000000-0005-0000-0000-0000A3450000}"/>
    <cellStyle name="Normal 4 2 2 5 4 2" xfId="17630" xr:uid="{00000000-0005-0000-0000-0000A4450000}"/>
    <cellStyle name="Normal 4 2 2 5 4 2 2" xfId="17631" xr:uid="{00000000-0005-0000-0000-0000A5450000}"/>
    <cellStyle name="Normal 4 2 2 5 4 2 3" xfId="17632" xr:uid="{00000000-0005-0000-0000-0000A6450000}"/>
    <cellStyle name="Normal 4 2 2 5 4 2 4" xfId="17633" xr:uid="{00000000-0005-0000-0000-0000A7450000}"/>
    <cellStyle name="Normal 4 2 2 5 4 3" xfId="17634" xr:uid="{00000000-0005-0000-0000-0000A8450000}"/>
    <cellStyle name="Normal 4 2 2 5 4 4" xfId="17635" xr:uid="{00000000-0005-0000-0000-0000A9450000}"/>
    <cellStyle name="Normal 4 2 2 5 4 5" xfId="17636" xr:uid="{00000000-0005-0000-0000-0000AA450000}"/>
    <cellStyle name="Normal 4 2 2 5 5" xfId="17637" xr:uid="{00000000-0005-0000-0000-0000AB450000}"/>
    <cellStyle name="Normal 4 2 2 5 5 2" xfId="17638" xr:uid="{00000000-0005-0000-0000-0000AC450000}"/>
    <cellStyle name="Normal 4 2 2 5 5 3" xfId="17639" xr:uid="{00000000-0005-0000-0000-0000AD450000}"/>
    <cellStyle name="Normal 4 2 2 5 5 4" xfId="17640" xr:uid="{00000000-0005-0000-0000-0000AE450000}"/>
    <cellStyle name="Normal 4 2 2 5 6" xfId="17641" xr:uid="{00000000-0005-0000-0000-0000AF450000}"/>
    <cellStyle name="Normal 4 2 2 5 7" xfId="17642" xr:uid="{00000000-0005-0000-0000-0000B0450000}"/>
    <cellStyle name="Normal 4 2 2 5 8" xfId="17643" xr:uid="{00000000-0005-0000-0000-0000B1450000}"/>
    <cellStyle name="Normal 4 2 2 6" xfId="17644" xr:uid="{00000000-0005-0000-0000-0000B2450000}"/>
    <cellStyle name="Normal 4 2 2 6 2" xfId="17645" xr:uid="{00000000-0005-0000-0000-0000B3450000}"/>
    <cellStyle name="Normal 4 2 2 6 2 2" xfId="17646" xr:uid="{00000000-0005-0000-0000-0000B4450000}"/>
    <cellStyle name="Normal 4 2 2 6 2 2 2" xfId="17647" xr:uid="{00000000-0005-0000-0000-0000B5450000}"/>
    <cellStyle name="Normal 4 2 2 6 2 2 2 2" xfId="17648" xr:uid="{00000000-0005-0000-0000-0000B6450000}"/>
    <cellStyle name="Normal 4 2 2 6 2 2 2 3" xfId="17649" xr:uid="{00000000-0005-0000-0000-0000B7450000}"/>
    <cellStyle name="Normal 4 2 2 6 2 2 2 4" xfId="17650" xr:uid="{00000000-0005-0000-0000-0000B8450000}"/>
    <cellStyle name="Normal 4 2 2 6 2 2 3" xfId="17651" xr:uid="{00000000-0005-0000-0000-0000B9450000}"/>
    <cellStyle name="Normal 4 2 2 6 2 2 4" xfId="17652" xr:uid="{00000000-0005-0000-0000-0000BA450000}"/>
    <cellStyle name="Normal 4 2 2 6 2 2 5" xfId="17653" xr:uid="{00000000-0005-0000-0000-0000BB450000}"/>
    <cellStyle name="Normal 4 2 2 6 2 3" xfId="17654" xr:uid="{00000000-0005-0000-0000-0000BC450000}"/>
    <cellStyle name="Normal 4 2 2 6 2 3 2" xfId="17655" xr:uid="{00000000-0005-0000-0000-0000BD450000}"/>
    <cellStyle name="Normal 4 2 2 6 2 3 3" xfId="17656" xr:uid="{00000000-0005-0000-0000-0000BE450000}"/>
    <cellStyle name="Normal 4 2 2 6 2 3 4" xfId="17657" xr:uid="{00000000-0005-0000-0000-0000BF450000}"/>
    <cellStyle name="Normal 4 2 2 6 2 4" xfId="17658" xr:uid="{00000000-0005-0000-0000-0000C0450000}"/>
    <cellStyle name="Normal 4 2 2 6 2 5" xfId="17659" xr:uid="{00000000-0005-0000-0000-0000C1450000}"/>
    <cellStyle name="Normal 4 2 2 6 2 6" xfId="17660" xr:uid="{00000000-0005-0000-0000-0000C2450000}"/>
    <cellStyle name="Normal 4 2 2 6 3" xfId="17661" xr:uid="{00000000-0005-0000-0000-0000C3450000}"/>
    <cellStyle name="Normal 4 2 2 6 3 2" xfId="17662" xr:uid="{00000000-0005-0000-0000-0000C4450000}"/>
    <cellStyle name="Normal 4 2 2 6 3 2 2" xfId="17663" xr:uid="{00000000-0005-0000-0000-0000C5450000}"/>
    <cellStyle name="Normal 4 2 2 6 3 2 2 2" xfId="17664" xr:uid="{00000000-0005-0000-0000-0000C6450000}"/>
    <cellStyle name="Normal 4 2 2 6 3 2 2 3" xfId="17665" xr:uid="{00000000-0005-0000-0000-0000C7450000}"/>
    <cellStyle name="Normal 4 2 2 6 3 2 2 4" xfId="17666" xr:uid="{00000000-0005-0000-0000-0000C8450000}"/>
    <cellStyle name="Normal 4 2 2 6 3 2 3" xfId="17667" xr:uid="{00000000-0005-0000-0000-0000C9450000}"/>
    <cellStyle name="Normal 4 2 2 6 3 2 4" xfId="17668" xr:uid="{00000000-0005-0000-0000-0000CA450000}"/>
    <cellStyle name="Normal 4 2 2 6 3 2 5" xfId="17669" xr:uid="{00000000-0005-0000-0000-0000CB450000}"/>
    <cellStyle name="Normal 4 2 2 6 3 3" xfId="17670" xr:uid="{00000000-0005-0000-0000-0000CC450000}"/>
    <cellStyle name="Normal 4 2 2 6 3 3 2" xfId="17671" xr:uid="{00000000-0005-0000-0000-0000CD450000}"/>
    <cellStyle name="Normal 4 2 2 6 3 3 3" xfId="17672" xr:uid="{00000000-0005-0000-0000-0000CE450000}"/>
    <cellStyle name="Normal 4 2 2 6 3 3 4" xfId="17673" xr:uid="{00000000-0005-0000-0000-0000CF450000}"/>
    <cellStyle name="Normal 4 2 2 6 3 4" xfId="17674" xr:uid="{00000000-0005-0000-0000-0000D0450000}"/>
    <cellStyle name="Normal 4 2 2 6 3 5" xfId="17675" xr:uid="{00000000-0005-0000-0000-0000D1450000}"/>
    <cellStyle name="Normal 4 2 2 6 3 6" xfId="17676" xr:uid="{00000000-0005-0000-0000-0000D2450000}"/>
    <cellStyle name="Normal 4 2 2 6 4" xfId="17677" xr:uid="{00000000-0005-0000-0000-0000D3450000}"/>
    <cellStyle name="Normal 4 2 2 6 4 2" xfId="17678" xr:uid="{00000000-0005-0000-0000-0000D4450000}"/>
    <cellStyle name="Normal 4 2 2 6 4 2 2" xfId="17679" xr:uid="{00000000-0005-0000-0000-0000D5450000}"/>
    <cellStyle name="Normal 4 2 2 6 4 2 3" xfId="17680" xr:uid="{00000000-0005-0000-0000-0000D6450000}"/>
    <cellStyle name="Normal 4 2 2 6 4 2 4" xfId="17681" xr:uid="{00000000-0005-0000-0000-0000D7450000}"/>
    <cellStyle name="Normal 4 2 2 6 4 3" xfId="17682" xr:uid="{00000000-0005-0000-0000-0000D8450000}"/>
    <cellStyle name="Normal 4 2 2 6 4 4" xfId="17683" xr:uid="{00000000-0005-0000-0000-0000D9450000}"/>
    <cellStyle name="Normal 4 2 2 6 4 5" xfId="17684" xr:uid="{00000000-0005-0000-0000-0000DA450000}"/>
    <cellStyle name="Normal 4 2 2 6 5" xfId="17685" xr:uid="{00000000-0005-0000-0000-0000DB450000}"/>
    <cellStyle name="Normal 4 2 2 6 5 2" xfId="17686" xr:uid="{00000000-0005-0000-0000-0000DC450000}"/>
    <cellStyle name="Normal 4 2 2 6 5 3" xfId="17687" xr:uid="{00000000-0005-0000-0000-0000DD450000}"/>
    <cellStyle name="Normal 4 2 2 6 5 4" xfId="17688" xr:uid="{00000000-0005-0000-0000-0000DE450000}"/>
    <cellStyle name="Normal 4 2 2 6 6" xfId="17689" xr:uid="{00000000-0005-0000-0000-0000DF450000}"/>
    <cellStyle name="Normal 4 2 2 6 7" xfId="17690" xr:uid="{00000000-0005-0000-0000-0000E0450000}"/>
    <cellStyle name="Normal 4 2 2 6 8" xfId="17691" xr:uid="{00000000-0005-0000-0000-0000E1450000}"/>
    <cellStyle name="Normal 4 2 2 7" xfId="17692" xr:uid="{00000000-0005-0000-0000-0000E2450000}"/>
    <cellStyle name="Normal 4 2 2 7 2" xfId="17693" xr:uid="{00000000-0005-0000-0000-0000E3450000}"/>
    <cellStyle name="Normal 4 2 2 7 2 2" xfId="17694" xr:uid="{00000000-0005-0000-0000-0000E4450000}"/>
    <cellStyle name="Normal 4 2 2 7 2 2 2" xfId="17695" xr:uid="{00000000-0005-0000-0000-0000E5450000}"/>
    <cellStyle name="Normal 4 2 2 7 2 2 3" xfId="17696" xr:uid="{00000000-0005-0000-0000-0000E6450000}"/>
    <cellStyle name="Normal 4 2 2 7 2 2 4" xfId="17697" xr:uid="{00000000-0005-0000-0000-0000E7450000}"/>
    <cellStyle name="Normal 4 2 2 7 2 3" xfId="17698" xr:uid="{00000000-0005-0000-0000-0000E8450000}"/>
    <cellStyle name="Normal 4 2 2 7 2 4" xfId="17699" xr:uid="{00000000-0005-0000-0000-0000E9450000}"/>
    <cellStyle name="Normal 4 2 2 7 2 5" xfId="17700" xr:uid="{00000000-0005-0000-0000-0000EA450000}"/>
    <cellStyle name="Normal 4 2 2 7 3" xfId="17701" xr:uid="{00000000-0005-0000-0000-0000EB450000}"/>
    <cellStyle name="Normal 4 2 2 7 3 2" xfId="17702" xr:uid="{00000000-0005-0000-0000-0000EC450000}"/>
    <cellStyle name="Normal 4 2 2 7 3 3" xfId="17703" xr:uid="{00000000-0005-0000-0000-0000ED450000}"/>
    <cellStyle name="Normal 4 2 2 7 3 4" xfId="17704" xr:uid="{00000000-0005-0000-0000-0000EE450000}"/>
    <cellStyle name="Normal 4 2 2 7 4" xfId="17705" xr:uid="{00000000-0005-0000-0000-0000EF450000}"/>
    <cellStyle name="Normal 4 2 2 7 5" xfId="17706" xr:uid="{00000000-0005-0000-0000-0000F0450000}"/>
    <cellStyle name="Normal 4 2 2 7 6" xfId="17707" xr:uid="{00000000-0005-0000-0000-0000F1450000}"/>
    <cellStyle name="Normal 4 2 2 8" xfId="17708" xr:uid="{00000000-0005-0000-0000-0000F2450000}"/>
    <cellStyle name="Normal 4 2 2 8 2" xfId="17709" xr:uid="{00000000-0005-0000-0000-0000F3450000}"/>
    <cellStyle name="Normal 4 2 2 8 2 2" xfId="17710" xr:uid="{00000000-0005-0000-0000-0000F4450000}"/>
    <cellStyle name="Normal 4 2 2 8 2 2 2" xfId="17711" xr:uid="{00000000-0005-0000-0000-0000F5450000}"/>
    <cellStyle name="Normal 4 2 2 8 2 2 3" xfId="17712" xr:uid="{00000000-0005-0000-0000-0000F6450000}"/>
    <cellStyle name="Normal 4 2 2 8 2 2 4" xfId="17713" xr:uid="{00000000-0005-0000-0000-0000F7450000}"/>
    <cellStyle name="Normal 4 2 2 8 2 3" xfId="17714" xr:uid="{00000000-0005-0000-0000-0000F8450000}"/>
    <cellStyle name="Normal 4 2 2 8 2 4" xfId="17715" xr:uid="{00000000-0005-0000-0000-0000F9450000}"/>
    <cellStyle name="Normal 4 2 2 8 2 5" xfId="17716" xr:uid="{00000000-0005-0000-0000-0000FA450000}"/>
    <cellStyle name="Normal 4 2 2 8 3" xfId="17717" xr:uid="{00000000-0005-0000-0000-0000FB450000}"/>
    <cellStyle name="Normal 4 2 2 8 3 2" xfId="17718" xr:uid="{00000000-0005-0000-0000-0000FC450000}"/>
    <cellStyle name="Normal 4 2 2 8 3 3" xfId="17719" xr:uid="{00000000-0005-0000-0000-0000FD450000}"/>
    <cellStyle name="Normal 4 2 2 8 3 4" xfId="17720" xr:uid="{00000000-0005-0000-0000-0000FE450000}"/>
    <cellStyle name="Normal 4 2 2 8 4" xfId="17721" xr:uid="{00000000-0005-0000-0000-0000FF450000}"/>
    <cellStyle name="Normal 4 2 2 8 5" xfId="17722" xr:uid="{00000000-0005-0000-0000-000000460000}"/>
    <cellStyle name="Normal 4 2 2 8 6" xfId="17723" xr:uid="{00000000-0005-0000-0000-000001460000}"/>
    <cellStyle name="Normal 4 2 2 9" xfId="17724" xr:uid="{00000000-0005-0000-0000-000002460000}"/>
    <cellStyle name="Normal 4 2 3" xfId="17725" xr:uid="{00000000-0005-0000-0000-000003460000}"/>
    <cellStyle name="Normal 4 2 3 10" xfId="17726" xr:uid="{00000000-0005-0000-0000-000004460000}"/>
    <cellStyle name="Normal 4 2 3 11" xfId="33477" xr:uid="{01B6ECF2-63A1-4472-ADF8-7EB92EC0643F}"/>
    <cellStyle name="Normal 4 2 3 2" xfId="17727" xr:uid="{00000000-0005-0000-0000-000005460000}"/>
    <cellStyle name="Normal 4 2 3 2 2" xfId="17728" xr:uid="{00000000-0005-0000-0000-000006460000}"/>
    <cellStyle name="Normal 4 2 3 2 2 2" xfId="17729" xr:uid="{00000000-0005-0000-0000-000007460000}"/>
    <cellStyle name="Normal 4 2 3 2 2 2 2" xfId="17730" xr:uid="{00000000-0005-0000-0000-000008460000}"/>
    <cellStyle name="Normal 4 2 3 2 2 2 2 2" xfId="17731" xr:uid="{00000000-0005-0000-0000-000009460000}"/>
    <cellStyle name="Normal 4 2 3 2 2 2 2 3" xfId="17732" xr:uid="{00000000-0005-0000-0000-00000A460000}"/>
    <cellStyle name="Normal 4 2 3 2 2 2 2 4" xfId="17733" xr:uid="{00000000-0005-0000-0000-00000B460000}"/>
    <cellStyle name="Normal 4 2 3 2 2 2 3" xfId="17734" xr:uid="{00000000-0005-0000-0000-00000C460000}"/>
    <cellStyle name="Normal 4 2 3 2 2 2 4" xfId="17735" xr:uid="{00000000-0005-0000-0000-00000D460000}"/>
    <cellStyle name="Normal 4 2 3 2 2 2 5" xfId="17736" xr:uid="{00000000-0005-0000-0000-00000E460000}"/>
    <cellStyle name="Normal 4 2 3 2 2 3" xfId="17737" xr:uid="{00000000-0005-0000-0000-00000F460000}"/>
    <cellStyle name="Normal 4 2 3 2 2 3 2" xfId="17738" xr:uid="{00000000-0005-0000-0000-000010460000}"/>
    <cellStyle name="Normal 4 2 3 2 2 3 3" xfId="17739" xr:uid="{00000000-0005-0000-0000-000011460000}"/>
    <cellStyle name="Normal 4 2 3 2 2 3 4" xfId="17740" xr:uid="{00000000-0005-0000-0000-000012460000}"/>
    <cellStyle name="Normal 4 2 3 2 2 4" xfId="17741" xr:uid="{00000000-0005-0000-0000-000013460000}"/>
    <cellStyle name="Normal 4 2 3 2 2 5" xfId="17742" xr:uid="{00000000-0005-0000-0000-000014460000}"/>
    <cellStyle name="Normal 4 2 3 2 2 6" xfId="17743" xr:uid="{00000000-0005-0000-0000-000015460000}"/>
    <cellStyle name="Normal 4 2 3 2 3" xfId="17744" xr:uid="{00000000-0005-0000-0000-000016460000}"/>
    <cellStyle name="Normal 4 2 3 2 3 2" xfId="17745" xr:uid="{00000000-0005-0000-0000-000017460000}"/>
    <cellStyle name="Normal 4 2 3 2 3 2 2" xfId="17746" xr:uid="{00000000-0005-0000-0000-000018460000}"/>
    <cellStyle name="Normal 4 2 3 2 3 2 2 2" xfId="17747" xr:uid="{00000000-0005-0000-0000-000019460000}"/>
    <cellStyle name="Normal 4 2 3 2 3 2 2 3" xfId="17748" xr:uid="{00000000-0005-0000-0000-00001A460000}"/>
    <cellStyle name="Normal 4 2 3 2 3 2 2 4" xfId="17749" xr:uid="{00000000-0005-0000-0000-00001B460000}"/>
    <cellStyle name="Normal 4 2 3 2 3 2 3" xfId="17750" xr:uid="{00000000-0005-0000-0000-00001C460000}"/>
    <cellStyle name="Normal 4 2 3 2 3 2 4" xfId="17751" xr:uid="{00000000-0005-0000-0000-00001D460000}"/>
    <cellStyle name="Normal 4 2 3 2 3 2 5" xfId="17752" xr:uid="{00000000-0005-0000-0000-00001E460000}"/>
    <cellStyle name="Normal 4 2 3 2 3 3" xfId="17753" xr:uid="{00000000-0005-0000-0000-00001F460000}"/>
    <cellStyle name="Normal 4 2 3 2 3 3 2" xfId="17754" xr:uid="{00000000-0005-0000-0000-000020460000}"/>
    <cellStyle name="Normal 4 2 3 2 3 3 3" xfId="17755" xr:uid="{00000000-0005-0000-0000-000021460000}"/>
    <cellStyle name="Normal 4 2 3 2 3 3 4" xfId="17756" xr:uid="{00000000-0005-0000-0000-000022460000}"/>
    <cellStyle name="Normal 4 2 3 2 3 4" xfId="17757" xr:uid="{00000000-0005-0000-0000-000023460000}"/>
    <cellStyle name="Normal 4 2 3 2 3 5" xfId="17758" xr:uid="{00000000-0005-0000-0000-000024460000}"/>
    <cellStyle name="Normal 4 2 3 2 3 6" xfId="17759" xr:uid="{00000000-0005-0000-0000-000025460000}"/>
    <cellStyle name="Normal 4 2 3 2 4" xfId="17760" xr:uid="{00000000-0005-0000-0000-000026460000}"/>
    <cellStyle name="Normal 4 2 3 2 4 2" xfId="17761" xr:uid="{00000000-0005-0000-0000-000027460000}"/>
    <cellStyle name="Normal 4 2 3 2 4 2 2" xfId="17762" xr:uid="{00000000-0005-0000-0000-000028460000}"/>
    <cellStyle name="Normal 4 2 3 2 4 2 3" xfId="17763" xr:uid="{00000000-0005-0000-0000-000029460000}"/>
    <cellStyle name="Normal 4 2 3 2 4 2 4" xfId="17764" xr:uid="{00000000-0005-0000-0000-00002A460000}"/>
    <cellStyle name="Normal 4 2 3 2 4 3" xfId="17765" xr:uid="{00000000-0005-0000-0000-00002B460000}"/>
    <cellStyle name="Normal 4 2 3 2 4 4" xfId="17766" xr:uid="{00000000-0005-0000-0000-00002C460000}"/>
    <cellStyle name="Normal 4 2 3 2 4 5" xfId="17767" xr:uid="{00000000-0005-0000-0000-00002D460000}"/>
    <cellStyle name="Normal 4 2 3 2 5" xfId="17768" xr:uid="{00000000-0005-0000-0000-00002E460000}"/>
    <cellStyle name="Normal 4 2 3 2 5 2" xfId="17769" xr:uid="{00000000-0005-0000-0000-00002F460000}"/>
    <cellStyle name="Normal 4 2 3 2 5 3" xfId="17770" xr:uid="{00000000-0005-0000-0000-000030460000}"/>
    <cellStyle name="Normal 4 2 3 2 5 4" xfId="17771" xr:uid="{00000000-0005-0000-0000-000031460000}"/>
    <cellStyle name="Normal 4 2 3 2 6" xfId="17772" xr:uid="{00000000-0005-0000-0000-000032460000}"/>
    <cellStyle name="Normal 4 2 3 2 7" xfId="17773" xr:uid="{00000000-0005-0000-0000-000033460000}"/>
    <cellStyle name="Normal 4 2 3 2 8" xfId="17774" xr:uid="{00000000-0005-0000-0000-000034460000}"/>
    <cellStyle name="Normal 4 2 3 3" xfId="17775" xr:uid="{00000000-0005-0000-0000-000035460000}"/>
    <cellStyle name="Normal 4 2 3 3 2" xfId="17776" xr:uid="{00000000-0005-0000-0000-000036460000}"/>
    <cellStyle name="Normal 4 2 3 3 2 2" xfId="17777" xr:uid="{00000000-0005-0000-0000-000037460000}"/>
    <cellStyle name="Normal 4 2 3 3 2 2 2" xfId="17778" xr:uid="{00000000-0005-0000-0000-000038460000}"/>
    <cellStyle name="Normal 4 2 3 3 2 2 3" xfId="17779" xr:uid="{00000000-0005-0000-0000-000039460000}"/>
    <cellStyle name="Normal 4 2 3 3 2 2 4" xfId="17780" xr:uid="{00000000-0005-0000-0000-00003A460000}"/>
    <cellStyle name="Normal 4 2 3 3 2 3" xfId="17781" xr:uid="{00000000-0005-0000-0000-00003B460000}"/>
    <cellStyle name="Normal 4 2 3 3 2 3 2" xfId="17782" xr:uid="{00000000-0005-0000-0000-00003C460000}"/>
    <cellStyle name="Normal 4 2 3 3 2 3 3" xfId="17783" xr:uid="{00000000-0005-0000-0000-00003D460000}"/>
    <cellStyle name="Normal 4 2 3 3 2 3 4" xfId="17784" xr:uid="{00000000-0005-0000-0000-00003E460000}"/>
    <cellStyle name="Normal 4 2 3 3 2 4" xfId="17785" xr:uid="{00000000-0005-0000-0000-00003F460000}"/>
    <cellStyle name="Normal 4 2 3 3 2 5" xfId="17786" xr:uid="{00000000-0005-0000-0000-000040460000}"/>
    <cellStyle name="Normal 4 2 3 3 2 6" xfId="17787" xr:uid="{00000000-0005-0000-0000-000041460000}"/>
    <cellStyle name="Normal 4 2 3 3 3" xfId="17788" xr:uid="{00000000-0005-0000-0000-000042460000}"/>
    <cellStyle name="Normal 4 2 3 3 3 2" xfId="17789" xr:uid="{00000000-0005-0000-0000-000043460000}"/>
    <cellStyle name="Normal 4 2 3 3 3 3" xfId="17790" xr:uid="{00000000-0005-0000-0000-000044460000}"/>
    <cellStyle name="Normal 4 2 3 3 3 4" xfId="17791" xr:uid="{00000000-0005-0000-0000-000045460000}"/>
    <cellStyle name="Normal 4 2 3 3 4" xfId="17792" xr:uid="{00000000-0005-0000-0000-000046460000}"/>
    <cellStyle name="Normal 4 2 3 3 4 2" xfId="17793" xr:uid="{00000000-0005-0000-0000-000047460000}"/>
    <cellStyle name="Normal 4 2 3 3 4 3" xfId="17794" xr:uid="{00000000-0005-0000-0000-000048460000}"/>
    <cellStyle name="Normal 4 2 3 3 4 4" xfId="17795" xr:uid="{00000000-0005-0000-0000-000049460000}"/>
    <cellStyle name="Normal 4 2 3 3 5" xfId="17796" xr:uid="{00000000-0005-0000-0000-00004A460000}"/>
    <cellStyle name="Normal 4 2 3 3 6" xfId="17797" xr:uid="{00000000-0005-0000-0000-00004B460000}"/>
    <cellStyle name="Normal 4 2 3 3 7" xfId="17798" xr:uid="{00000000-0005-0000-0000-00004C460000}"/>
    <cellStyle name="Normal 4 2 3 4" xfId="17799" xr:uid="{00000000-0005-0000-0000-00004D460000}"/>
    <cellStyle name="Normal 4 2 3 4 2" xfId="17800" xr:uid="{00000000-0005-0000-0000-00004E460000}"/>
    <cellStyle name="Normal 4 2 3 4 2 2" xfId="17801" xr:uid="{00000000-0005-0000-0000-00004F460000}"/>
    <cellStyle name="Normal 4 2 3 4 2 2 2" xfId="17802" xr:uid="{00000000-0005-0000-0000-000050460000}"/>
    <cellStyle name="Normal 4 2 3 4 2 2 3" xfId="17803" xr:uid="{00000000-0005-0000-0000-000051460000}"/>
    <cellStyle name="Normal 4 2 3 4 2 2 4" xfId="17804" xr:uid="{00000000-0005-0000-0000-000052460000}"/>
    <cellStyle name="Normal 4 2 3 4 2 3" xfId="17805" xr:uid="{00000000-0005-0000-0000-000053460000}"/>
    <cellStyle name="Normal 4 2 3 4 2 4" xfId="17806" xr:uid="{00000000-0005-0000-0000-000054460000}"/>
    <cellStyle name="Normal 4 2 3 4 2 5" xfId="17807" xr:uid="{00000000-0005-0000-0000-000055460000}"/>
    <cellStyle name="Normal 4 2 3 4 3" xfId="17808" xr:uid="{00000000-0005-0000-0000-000056460000}"/>
    <cellStyle name="Normal 4 2 3 4 3 2" xfId="17809" xr:uid="{00000000-0005-0000-0000-000057460000}"/>
    <cellStyle name="Normal 4 2 3 4 3 3" xfId="17810" xr:uid="{00000000-0005-0000-0000-000058460000}"/>
    <cellStyle name="Normal 4 2 3 4 3 4" xfId="17811" xr:uid="{00000000-0005-0000-0000-000059460000}"/>
    <cellStyle name="Normal 4 2 3 4 4" xfId="17812" xr:uid="{00000000-0005-0000-0000-00005A460000}"/>
    <cellStyle name="Normal 4 2 3 4 5" xfId="17813" xr:uid="{00000000-0005-0000-0000-00005B460000}"/>
    <cellStyle name="Normal 4 2 3 4 6" xfId="17814" xr:uid="{00000000-0005-0000-0000-00005C460000}"/>
    <cellStyle name="Normal 4 2 3 5" xfId="17815" xr:uid="{00000000-0005-0000-0000-00005D460000}"/>
    <cellStyle name="Normal 4 2 3 5 2" xfId="17816" xr:uid="{00000000-0005-0000-0000-00005E460000}"/>
    <cellStyle name="Normal 4 2 3 5 2 2" xfId="17817" xr:uid="{00000000-0005-0000-0000-00005F460000}"/>
    <cellStyle name="Normal 4 2 3 5 2 2 2" xfId="17818" xr:uid="{00000000-0005-0000-0000-000060460000}"/>
    <cellStyle name="Normal 4 2 3 5 2 2 3" xfId="17819" xr:uid="{00000000-0005-0000-0000-000061460000}"/>
    <cellStyle name="Normal 4 2 3 5 2 2 4" xfId="17820" xr:uid="{00000000-0005-0000-0000-000062460000}"/>
    <cellStyle name="Normal 4 2 3 5 2 3" xfId="17821" xr:uid="{00000000-0005-0000-0000-000063460000}"/>
    <cellStyle name="Normal 4 2 3 5 2 4" xfId="17822" xr:uid="{00000000-0005-0000-0000-000064460000}"/>
    <cellStyle name="Normal 4 2 3 5 2 5" xfId="17823" xr:uid="{00000000-0005-0000-0000-000065460000}"/>
    <cellStyle name="Normal 4 2 3 5 3" xfId="17824" xr:uid="{00000000-0005-0000-0000-000066460000}"/>
    <cellStyle name="Normal 4 2 3 5 3 2" xfId="17825" xr:uid="{00000000-0005-0000-0000-000067460000}"/>
    <cellStyle name="Normal 4 2 3 5 3 3" xfId="17826" xr:uid="{00000000-0005-0000-0000-000068460000}"/>
    <cellStyle name="Normal 4 2 3 5 3 4" xfId="17827" xr:uid="{00000000-0005-0000-0000-000069460000}"/>
    <cellStyle name="Normal 4 2 3 5 4" xfId="17828" xr:uid="{00000000-0005-0000-0000-00006A460000}"/>
    <cellStyle name="Normal 4 2 3 5 4 2" xfId="17829" xr:uid="{00000000-0005-0000-0000-00006B460000}"/>
    <cellStyle name="Normal 4 2 3 5 4 3" xfId="17830" xr:uid="{00000000-0005-0000-0000-00006C460000}"/>
    <cellStyle name="Normal 4 2 3 5 4 4" xfId="17831" xr:uid="{00000000-0005-0000-0000-00006D460000}"/>
    <cellStyle name="Normal 4 2 3 5 5" xfId="17832" xr:uid="{00000000-0005-0000-0000-00006E460000}"/>
    <cellStyle name="Normal 4 2 3 5 6" xfId="17833" xr:uid="{00000000-0005-0000-0000-00006F460000}"/>
    <cellStyle name="Normal 4 2 3 5 7" xfId="17834" xr:uid="{00000000-0005-0000-0000-000070460000}"/>
    <cellStyle name="Normal 4 2 3 6" xfId="17835" xr:uid="{00000000-0005-0000-0000-000071460000}"/>
    <cellStyle name="Normal 4 2 3 6 2" xfId="17836" xr:uid="{00000000-0005-0000-0000-000072460000}"/>
    <cellStyle name="Normal 4 2 3 6 2 2" xfId="17837" xr:uid="{00000000-0005-0000-0000-000073460000}"/>
    <cellStyle name="Normal 4 2 3 6 2 3" xfId="17838" xr:uid="{00000000-0005-0000-0000-000074460000}"/>
    <cellStyle name="Normal 4 2 3 6 2 4" xfId="17839" xr:uid="{00000000-0005-0000-0000-000075460000}"/>
    <cellStyle name="Normal 4 2 3 6 3" xfId="17840" xr:uid="{00000000-0005-0000-0000-000076460000}"/>
    <cellStyle name="Normal 4 2 3 6 4" xfId="17841" xr:uid="{00000000-0005-0000-0000-000077460000}"/>
    <cellStyle name="Normal 4 2 3 6 5" xfId="17842" xr:uid="{00000000-0005-0000-0000-000078460000}"/>
    <cellStyle name="Normal 4 2 3 7" xfId="17843" xr:uid="{00000000-0005-0000-0000-000079460000}"/>
    <cellStyle name="Normal 4 2 3 7 2" xfId="17844" xr:uid="{00000000-0005-0000-0000-00007A460000}"/>
    <cellStyle name="Normal 4 2 3 7 3" xfId="17845" xr:uid="{00000000-0005-0000-0000-00007B460000}"/>
    <cellStyle name="Normal 4 2 3 7 4" xfId="17846" xr:uid="{00000000-0005-0000-0000-00007C460000}"/>
    <cellStyle name="Normal 4 2 3 8" xfId="17847" xr:uid="{00000000-0005-0000-0000-00007D460000}"/>
    <cellStyle name="Normal 4 2 3 9" xfId="17848" xr:uid="{00000000-0005-0000-0000-00007E460000}"/>
    <cellStyle name="Normal 4 2 4" xfId="17849" xr:uid="{00000000-0005-0000-0000-00007F460000}"/>
    <cellStyle name="Normal 4 2 4 10" xfId="17850" xr:uid="{00000000-0005-0000-0000-000080460000}"/>
    <cellStyle name="Normal 4 2 4 2" xfId="17851" xr:uid="{00000000-0005-0000-0000-000081460000}"/>
    <cellStyle name="Normal 4 2 4 2 2" xfId="17852" xr:uid="{00000000-0005-0000-0000-000082460000}"/>
    <cellStyle name="Normal 4 2 4 2 2 2" xfId="17853" xr:uid="{00000000-0005-0000-0000-000083460000}"/>
    <cellStyle name="Normal 4 2 4 2 2 2 2" xfId="17854" xr:uid="{00000000-0005-0000-0000-000084460000}"/>
    <cellStyle name="Normal 4 2 4 2 2 2 2 2" xfId="17855" xr:uid="{00000000-0005-0000-0000-000085460000}"/>
    <cellStyle name="Normal 4 2 4 2 2 2 2 3" xfId="17856" xr:uid="{00000000-0005-0000-0000-000086460000}"/>
    <cellStyle name="Normal 4 2 4 2 2 2 2 4" xfId="17857" xr:uid="{00000000-0005-0000-0000-000087460000}"/>
    <cellStyle name="Normal 4 2 4 2 2 2 3" xfId="17858" xr:uid="{00000000-0005-0000-0000-000088460000}"/>
    <cellStyle name="Normal 4 2 4 2 2 2 4" xfId="17859" xr:uid="{00000000-0005-0000-0000-000089460000}"/>
    <cellStyle name="Normal 4 2 4 2 2 2 5" xfId="17860" xr:uid="{00000000-0005-0000-0000-00008A460000}"/>
    <cellStyle name="Normal 4 2 4 2 2 3" xfId="17861" xr:uid="{00000000-0005-0000-0000-00008B460000}"/>
    <cellStyle name="Normal 4 2 4 2 2 3 2" xfId="17862" xr:uid="{00000000-0005-0000-0000-00008C460000}"/>
    <cellStyle name="Normal 4 2 4 2 2 3 3" xfId="17863" xr:uid="{00000000-0005-0000-0000-00008D460000}"/>
    <cellStyle name="Normal 4 2 4 2 2 3 4" xfId="17864" xr:uid="{00000000-0005-0000-0000-00008E460000}"/>
    <cellStyle name="Normal 4 2 4 2 2 4" xfId="17865" xr:uid="{00000000-0005-0000-0000-00008F460000}"/>
    <cellStyle name="Normal 4 2 4 2 2 5" xfId="17866" xr:uid="{00000000-0005-0000-0000-000090460000}"/>
    <cellStyle name="Normal 4 2 4 2 2 6" xfId="17867" xr:uid="{00000000-0005-0000-0000-000091460000}"/>
    <cellStyle name="Normal 4 2 4 2 3" xfId="17868" xr:uid="{00000000-0005-0000-0000-000092460000}"/>
    <cellStyle name="Normal 4 2 4 2 3 2" xfId="17869" xr:uid="{00000000-0005-0000-0000-000093460000}"/>
    <cellStyle name="Normal 4 2 4 2 3 2 2" xfId="17870" xr:uid="{00000000-0005-0000-0000-000094460000}"/>
    <cellStyle name="Normal 4 2 4 2 3 2 2 2" xfId="17871" xr:uid="{00000000-0005-0000-0000-000095460000}"/>
    <cellStyle name="Normal 4 2 4 2 3 2 2 3" xfId="17872" xr:uid="{00000000-0005-0000-0000-000096460000}"/>
    <cellStyle name="Normal 4 2 4 2 3 2 2 4" xfId="17873" xr:uid="{00000000-0005-0000-0000-000097460000}"/>
    <cellStyle name="Normal 4 2 4 2 3 2 3" xfId="17874" xr:uid="{00000000-0005-0000-0000-000098460000}"/>
    <cellStyle name="Normal 4 2 4 2 3 2 4" xfId="17875" xr:uid="{00000000-0005-0000-0000-000099460000}"/>
    <cellStyle name="Normal 4 2 4 2 3 2 5" xfId="17876" xr:uid="{00000000-0005-0000-0000-00009A460000}"/>
    <cellStyle name="Normal 4 2 4 2 3 3" xfId="17877" xr:uid="{00000000-0005-0000-0000-00009B460000}"/>
    <cellStyle name="Normal 4 2 4 2 3 3 2" xfId="17878" xr:uid="{00000000-0005-0000-0000-00009C460000}"/>
    <cellStyle name="Normal 4 2 4 2 3 3 3" xfId="17879" xr:uid="{00000000-0005-0000-0000-00009D460000}"/>
    <cellStyle name="Normal 4 2 4 2 3 3 4" xfId="17880" xr:uid="{00000000-0005-0000-0000-00009E460000}"/>
    <cellStyle name="Normal 4 2 4 2 3 4" xfId="17881" xr:uid="{00000000-0005-0000-0000-00009F460000}"/>
    <cellStyle name="Normal 4 2 4 2 3 5" xfId="17882" xr:uid="{00000000-0005-0000-0000-0000A0460000}"/>
    <cellStyle name="Normal 4 2 4 2 3 6" xfId="17883" xr:uid="{00000000-0005-0000-0000-0000A1460000}"/>
    <cellStyle name="Normal 4 2 4 2 4" xfId="17884" xr:uid="{00000000-0005-0000-0000-0000A2460000}"/>
    <cellStyle name="Normal 4 2 4 2 4 2" xfId="17885" xr:uid="{00000000-0005-0000-0000-0000A3460000}"/>
    <cellStyle name="Normal 4 2 4 2 4 2 2" xfId="17886" xr:uid="{00000000-0005-0000-0000-0000A4460000}"/>
    <cellStyle name="Normal 4 2 4 2 4 2 3" xfId="17887" xr:uid="{00000000-0005-0000-0000-0000A5460000}"/>
    <cellStyle name="Normal 4 2 4 2 4 2 4" xfId="17888" xr:uid="{00000000-0005-0000-0000-0000A6460000}"/>
    <cellStyle name="Normal 4 2 4 2 4 3" xfId="17889" xr:uid="{00000000-0005-0000-0000-0000A7460000}"/>
    <cellStyle name="Normal 4 2 4 2 4 4" xfId="17890" xr:uid="{00000000-0005-0000-0000-0000A8460000}"/>
    <cellStyle name="Normal 4 2 4 2 4 5" xfId="17891" xr:uid="{00000000-0005-0000-0000-0000A9460000}"/>
    <cellStyle name="Normal 4 2 4 2 5" xfId="17892" xr:uid="{00000000-0005-0000-0000-0000AA460000}"/>
    <cellStyle name="Normal 4 2 4 2 5 2" xfId="17893" xr:uid="{00000000-0005-0000-0000-0000AB460000}"/>
    <cellStyle name="Normal 4 2 4 2 5 3" xfId="17894" xr:uid="{00000000-0005-0000-0000-0000AC460000}"/>
    <cellStyle name="Normal 4 2 4 2 5 4" xfId="17895" xr:uid="{00000000-0005-0000-0000-0000AD460000}"/>
    <cellStyle name="Normal 4 2 4 2 6" xfId="17896" xr:uid="{00000000-0005-0000-0000-0000AE460000}"/>
    <cellStyle name="Normal 4 2 4 2 7" xfId="17897" xr:uid="{00000000-0005-0000-0000-0000AF460000}"/>
    <cellStyle name="Normal 4 2 4 2 8" xfId="17898" xr:uid="{00000000-0005-0000-0000-0000B0460000}"/>
    <cellStyle name="Normal 4 2 4 3" xfId="17899" xr:uid="{00000000-0005-0000-0000-0000B1460000}"/>
    <cellStyle name="Normal 4 2 4 3 2" xfId="17900" xr:uid="{00000000-0005-0000-0000-0000B2460000}"/>
    <cellStyle name="Normal 4 2 4 3 2 2" xfId="17901" xr:uid="{00000000-0005-0000-0000-0000B3460000}"/>
    <cellStyle name="Normal 4 2 4 3 2 2 2" xfId="17902" xr:uid="{00000000-0005-0000-0000-0000B4460000}"/>
    <cellStyle name="Normal 4 2 4 3 2 2 3" xfId="17903" xr:uid="{00000000-0005-0000-0000-0000B5460000}"/>
    <cellStyle name="Normal 4 2 4 3 2 2 4" xfId="17904" xr:uid="{00000000-0005-0000-0000-0000B6460000}"/>
    <cellStyle name="Normal 4 2 4 3 2 3" xfId="17905" xr:uid="{00000000-0005-0000-0000-0000B7460000}"/>
    <cellStyle name="Normal 4 2 4 3 2 4" xfId="17906" xr:uid="{00000000-0005-0000-0000-0000B8460000}"/>
    <cellStyle name="Normal 4 2 4 3 2 5" xfId="17907" xr:uid="{00000000-0005-0000-0000-0000B9460000}"/>
    <cellStyle name="Normal 4 2 4 3 3" xfId="17908" xr:uid="{00000000-0005-0000-0000-0000BA460000}"/>
    <cellStyle name="Normal 4 2 4 3 3 2" xfId="17909" xr:uid="{00000000-0005-0000-0000-0000BB460000}"/>
    <cellStyle name="Normal 4 2 4 3 3 3" xfId="17910" xr:uid="{00000000-0005-0000-0000-0000BC460000}"/>
    <cellStyle name="Normal 4 2 4 3 3 4" xfId="17911" xr:uid="{00000000-0005-0000-0000-0000BD460000}"/>
    <cellStyle name="Normal 4 2 4 3 4" xfId="17912" xr:uid="{00000000-0005-0000-0000-0000BE460000}"/>
    <cellStyle name="Normal 4 2 4 3 5" xfId="17913" xr:uid="{00000000-0005-0000-0000-0000BF460000}"/>
    <cellStyle name="Normal 4 2 4 3 6" xfId="17914" xr:uid="{00000000-0005-0000-0000-0000C0460000}"/>
    <cellStyle name="Normal 4 2 4 4" xfId="17915" xr:uid="{00000000-0005-0000-0000-0000C1460000}"/>
    <cellStyle name="Normal 4 2 4 4 2" xfId="17916" xr:uid="{00000000-0005-0000-0000-0000C2460000}"/>
    <cellStyle name="Normal 4 2 4 4 2 2" xfId="17917" xr:uid="{00000000-0005-0000-0000-0000C3460000}"/>
    <cellStyle name="Normal 4 2 4 4 2 2 2" xfId="17918" xr:uid="{00000000-0005-0000-0000-0000C4460000}"/>
    <cellStyle name="Normal 4 2 4 4 2 2 3" xfId="17919" xr:uid="{00000000-0005-0000-0000-0000C5460000}"/>
    <cellStyle name="Normal 4 2 4 4 2 2 4" xfId="17920" xr:uid="{00000000-0005-0000-0000-0000C6460000}"/>
    <cellStyle name="Normal 4 2 4 4 2 3" xfId="17921" xr:uid="{00000000-0005-0000-0000-0000C7460000}"/>
    <cellStyle name="Normal 4 2 4 4 2 4" xfId="17922" xr:uid="{00000000-0005-0000-0000-0000C8460000}"/>
    <cellStyle name="Normal 4 2 4 4 2 5" xfId="17923" xr:uid="{00000000-0005-0000-0000-0000C9460000}"/>
    <cellStyle name="Normal 4 2 4 4 3" xfId="17924" xr:uid="{00000000-0005-0000-0000-0000CA460000}"/>
    <cellStyle name="Normal 4 2 4 4 3 2" xfId="17925" xr:uid="{00000000-0005-0000-0000-0000CB460000}"/>
    <cellStyle name="Normal 4 2 4 4 3 3" xfId="17926" xr:uid="{00000000-0005-0000-0000-0000CC460000}"/>
    <cellStyle name="Normal 4 2 4 4 3 4" xfId="17927" xr:uid="{00000000-0005-0000-0000-0000CD460000}"/>
    <cellStyle name="Normal 4 2 4 4 4" xfId="17928" xr:uid="{00000000-0005-0000-0000-0000CE460000}"/>
    <cellStyle name="Normal 4 2 4 4 5" xfId="17929" xr:uid="{00000000-0005-0000-0000-0000CF460000}"/>
    <cellStyle name="Normal 4 2 4 4 6" xfId="17930" xr:uid="{00000000-0005-0000-0000-0000D0460000}"/>
    <cellStyle name="Normal 4 2 4 5" xfId="17931" xr:uid="{00000000-0005-0000-0000-0000D1460000}"/>
    <cellStyle name="Normal 4 2 4 5 2" xfId="17932" xr:uid="{00000000-0005-0000-0000-0000D2460000}"/>
    <cellStyle name="Normal 4 2 4 5 2 2" xfId="17933" xr:uid="{00000000-0005-0000-0000-0000D3460000}"/>
    <cellStyle name="Normal 4 2 4 5 2 2 2" xfId="17934" xr:uid="{00000000-0005-0000-0000-0000D4460000}"/>
    <cellStyle name="Normal 4 2 4 5 2 2 3" xfId="17935" xr:uid="{00000000-0005-0000-0000-0000D5460000}"/>
    <cellStyle name="Normal 4 2 4 5 2 2 4" xfId="17936" xr:uid="{00000000-0005-0000-0000-0000D6460000}"/>
    <cellStyle name="Normal 4 2 4 5 2 3" xfId="17937" xr:uid="{00000000-0005-0000-0000-0000D7460000}"/>
    <cellStyle name="Normal 4 2 4 5 2 4" xfId="17938" xr:uid="{00000000-0005-0000-0000-0000D8460000}"/>
    <cellStyle name="Normal 4 2 4 5 2 5" xfId="17939" xr:uid="{00000000-0005-0000-0000-0000D9460000}"/>
    <cellStyle name="Normal 4 2 4 5 3" xfId="17940" xr:uid="{00000000-0005-0000-0000-0000DA460000}"/>
    <cellStyle name="Normal 4 2 4 5 3 2" xfId="17941" xr:uid="{00000000-0005-0000-0000-0000DB460000}"/>
    <cellStyle name="Normal 4 2 4 5 3 3" xfId="17942" xr:uid="{00000000-0005-0000-0000-0000DC460000}"/>
    <cellStyle name="Normal 4 2 4 5 3 4" xfId="17943" xr:uid="{00000000-0005-0000-0000-0000DD460000}"/>
    <cellStyle name="Normal 4 2 4 5 4" xfId="17944" xr:uid="{00000000-0005-0000-0000-0000DE460000}"/>
    <cellStyle name="Normal 4 2 4 5 5" xfId="17945" xr:uid="{00000000-0005-0000-0000-0000DF460000}"/>
    <cellStyle name="Normal 4 2 4 5 6" xfId="17946" xr:uid="{00000000-0005-0000-0000-0000E0460000}"/>
    <cellStyle name="Normal 4 2 4 6" xfId="17947" xr:uid="{00000000-0005-0000-0000-0000E1460000}"/>
    <cellStyle name="Normal 4 2 4 6 2" xfId="17948" xr:uid="{00000000-0005-0000-0000-0000E2460000}"/>
    <cellStyle name="Normal 4 2 4 6 2 2" xfId="17949" xr:uid="{00000000-0005-0000-0000-0000E3460000}"/>
    <cellStyle name="Normal 4 2 4 6 2 3" xfId="17950" xr:uid="{00000000-0005-0000-0000-0000E4460000}"/>
    <cellStyle name="Normal 4 2 4 6 2 4" xfId="17951" xr:uid="{00000000-0005-0000-0000-0000E5460000}"/>
    <cellStyle name="Normal 4 2 4 6 3" xfId="17952" xr:uid="{00000000-0005-0000-0000-0000E6460000}"/>
    <cellStyle name="Normal 4 2 4 6 4" xfId="17953" xr:uid="{00000000-0005-0000-0000-0000E7460000}"/>
    <cellStyle name="Normal 4 2 4 6 5" xfId="17954" xr:uid="{00000000-0005-0000-0000-0000E8460000}"/>
    <cellStyle name="Normal 4 2 4 7" xfId="17955" xr:uid="{00000000-0005-0000-0000-0000E9460000}"/>
    <cellStyle name="Normal 4 2 4 7 2" xfId="17956" xr:uid="{00000000-0005-0000-0000-0000EA460000}"/>
    <cellStyle name="Normal 4 2 4 7 3" xfId="17957" xr:uid="{00000000-0005-0000-0000-0000EB460000}"/>
    <cellStyle name="Normal 4 2 4 7 4" xfId="17958" xr:uid="{00000000-0005-0000-0000-0000EC460000}"/>
    <cellStyle name="Normal 4 2 4 8" xfId="17959" xr:uid="{00000000-0005-0000-0000-0000ED460000}"/>
    <cellStyle name="Normal 4 2 4 9" xfId="17960" xr:uid="{00000000-0005-0000-0000-0000EE460000}"/>
    <cellStyle name="Normal 4 2 5" xfId="17961" xr:uid="{00000000-0005-0000-0000-0000EF460000}"/>
    <cellStyle name="Normal 4 2 5 2" xfId="17962" xr:uid="{00000000-0005-0000-0000-0000F0460000}"/>
    <cellStyle name="Normal 4 2 5 2 2" xfId="17963" xr:uid="{00000000-0005-0000-0000-0000F1460000}"/>
    <cellStyle name="Normal 4 2 5 2 2 2" xfId="17964" xr:uid="{00000000-0005-0000-0000-0000F2460000}"/>
    <cellStyle name="Normal 4 2 5 2 2 2 2" xfId="17965" xr:uid="{00000000-0005-0000-0000-0000F3460000}"/>
    <cellStyle name="Normal 4 2 5 2 2 2 2 2" xfId="17966" xr:uid="{00000000-0005-0000-0000-0000F4460000}"/>
    <cellStyle name="Normal 4 2 5 2 2 2 2 3" xfId="17967" xr:uid="{00000000-0005-0000-0000-0000F5460000}"/>
    <cellStyle name="Normal 4 2 5 2 2 2 2 4" xfId="17968" xr:uid="{00000000-0005-0000-0000-0000F6460000}"/>
    <cellStyle name="Normal 4 2 5 2 2 2 3" xfId="17969" xr:uid="{00000000-0005-0000-0000-0000F7460000}"/>
    <cellStyle name="Normal 4 2 5 2 2 2 4" xfId="17970" xr:uid="{00000000-0005-0000-0000-0000F8460000}"/>
    <cellStyle name="Normal 4 2 5 2 2 2 5" xfId="17971" xr:uid="{00000000-0005-0000-0000-0000F9460000}"/>
    <cellStyle name="Normal 4 2 5 2 2 3" xfId="17972" xr:uid="{00000000-0005-0000-0000-0000FA460000}"/>
    <cellStyle name="Normal 4 2 5 2 2 3 2" xfId="17973" xr:uid="{00000000-0005-0000-0000-0000FB460000}"/>
    <cellStyle name="Normal 4 2 5 2 2 3 3" xfId="17974" xr:uid="{00000000-0005-0000-0000-0000FC460000}"/>
    <cellStyle name="Normal 4 2 5 2 2 3 4" xfId="17975" xr:uid="{00000000-0005-0000-0000-0000FD460000}"/>
    <cellStyle name="Normal 4 2 5 2 2 4" xfId="17976" xr:uid="{00000000-0005-0000-0000-0000FE460000}"/>
    <cellStyle name="Normal 4 2 5 2 2 5" xfId="17977" xr:uid="{00000000-0005-0000-0000-0000FF460000}"/>
    <cellStyle name="Normal 4 2 5 2 2 6" xfId="17978" xr:uid="{00000000-0005-0000-0000-000000470000}"/>
    <cellStyle name="Normal 4 2 5 2 3" xfId="17979" xr:uid="{00000000-0005-0000-0000-000001470000}"/>
    <cellStyle name="Normal 4 2 5 2 3 2" xfId="17980" xr:uid="{00000000-0005-0000-0000-000002470000}"/>
    <cellStyle name="Normal 4 2 5 2 3 2 2" xfId="17981" xr:uid="{00000000-0005-0000-0000-000003470000}"/>
    <cellStyle name="Normal 4 2 5 2 3 2 2 2" xfId="17982" xr:uid="{00000000-0005-0000-0000-000004470000}"/>
    <cellStyle name="Normal 4 2 5 2 3 2 2 3" xfId="17983" xr:uid="{00000000-0005-0000-0000-000005470000}"/>
    <cellStyle name="Normal 4 2 5 2 3 2 2 4" xfId="17984" xr:uid="{00000000-0005-0000-0000-000006470000}"/>
    <cellStyle name="Normal 4 2 5 2 3 2 3" xfId="17985" xr:uid="{00000000-0005-0000-0000-000007470000}"/>
    <cellStyle name="Normal 4 2 5 2 3 2 4" xfId="17986" xr:uid="{00000000-0005-0000-0000-000008470000}"/>
    <cellStyle name="Normal 4 2 5 2 3 2 5" xfId="17987" xr:uid="{00000000-0005-0000-0000-000009470000}"/>
    <cellStyle name="Normal 4 2 5 2 3 3" xfId="17988" xr:uid="{00000000-0005-0000-0000-00000A470000}"/>
    <cellStyle name="Normal 4 2 5 2 3 3 2" xfId="17989" xr:uid="{00000000-0005-0000-0000-00000B470000}"/>
    <cellStyle name="Normal 4 2 5 2 3 3 3" xfId="17990" xr:uid="{00000000-0005-0000-0000-00000C470000}"/>
    <cellStyle name="Normal 4 2 5 2 3 3 4" xfId="17991" xr:uid="{00000000-0005-0000-0000-00000D470000}"/>
    <cellStyle name="Normal 4 2 5 2 3 4" xfId="17992" xr:uid="{00000000-0005-0000-0000-00000E470000}"/>
    <cellStyle name="Normal 4 2 5 2 3 5" xfId="17993" xr:uid="{00000000-0005-0000-0000-00000F470000}"/>
    <cellStyle name="Normal 4 2 5 2 3 6" xfId="17994" xr:uid="{00000000-0005-0000-0000-000010470000}"/>
    <cellStyle name="Normal 4 2 5 2 4" xfId="17995" xr:uid="{00000000-0005-0000-0000-000011470000}"/>
    <cellStyle name="Normal 4 2 5 2 4 2" xfId="17996" xr:uid="{00000000-0005-0000-0000-000012470000}"/>
    <cellStyle name="Normal 4 2 5 2 4 2 2" xfId="17997" xr:uid="{00000000-0005-0000-0000-000013470000}"/>
    <cellStyle name="Normal 4 2 5 2 4 2 3" xfId="17998" xr:uid="{00000000-0005-0000-0000-000014470000}"/>
    <cellStyle name="Normal 4 2 5 2 4 2 4" xfId="17999" xr:uid="{00000000-0005-0000-0000-000015470000}"/>
    <cellStyle name="Normal 4 2 5 2 4 3" xfId="18000" xr:uid="{00000000-0005-0000-0000-000016470000}"/>
    <cellStyle name="Normal 4 2 5 2 4 4" xfId="18001" xr:uid="{00000000-0005-0000-0000-000017470000}"/>
    <cellStyle name="Normal 4 2 5 2 4 5" xfId="18002" xr:uid="{00000000-0005-0000-0000-000018470000}"/>
    <cellStyle name="Normal 4 2 5 2 5" xfId="18003" xr:uid="{00000000-0005-0000-0000-000019470000}"/>
    <cellStyle name="Normal 4 2 5 2 5 2" xfId="18004" xr:uid="{00000000-0005-0000-0000-00001A470000}"/>
    <cellStyle name="Normal 4 2 5 2 5 3" xfId="18005" xr:uid="{00000000-0005-0000-0000-00001B470000}"/>
    <cellStyle name="Normal 4 2 5 2 5 4" xfId="18006" xr:uid="{00000000-0005-0000-0000-00001C470000}"/>
    <cellStyle name="Normal 4 2 5 2 6" xfId="18007" xr:uid="{00000000-0005-0000-0000-00001D470000}"/>
    <cellStyle name="Normal 4 2 5 2 7" xfId="18008" xr:uid="{00000000-0005-0000-0000-00001E470000}"/>
    <cellStyle name="Normal 4 2 5 2 8" xfId="18009" xr:uid="{00000000-0005-0000-0000-00001F470000}"/>
    <cellStyle name="Normal 4 2 5 3" xfId="18010" xr:uid="{00000000-0005-0000-0000-000020470000}"/>
    <cellStyle name="Normal 4 2 5 3 2" xfId="18011" xr:uid="{00000000-0005-0000-0000-000021470000}"/>
    <cellStyle name="Normal 4 2 5 3 2 2" xfId="18012" xr:uid="{00000000-0005-0000-0000-000022470000}"/>
    <cellStyle name="Normal 4 2 5 3 2 2 2" xfId="18013" xr:uid="{00000000-0005-0000-0000-000023470000}"/>
    <cellStyle name="Normal 4 2 5 3 2 2 3" xfId="18014" xr:uid="{00000000-0005-0000-0000-000024470000}"/>
    <cellStyle name="Normal 4 2 5 3 2 2 4" xfId="18015" xr:uid="{00000000-0005-0000-0000-000025470000}"/>
    <cellStyle name="Normal 4 2 5 3 2 3" xfId="18016" xr:uid="{00000000-0005-0000-0000-000026470000}"/>
    <cellStyle name="Normal 4 2 5 3 2 4" xfId="18017" xr:uid="{00000000-0005-0000-0000-000027470000}"/>
    <cellStyle name="Normal 4 2 5 3 2 5" xfId="18018" xr:uid="{00000000-0005-0000-0000-000028470000}"/>
    <cellStyle name="Normal 4 2 5 3 3" xfId="18019" xr:uid="{00000000-0005-0000-0000-000029470000}"/>
    <cellStyle name="Normal 4 2 5 3 3 2" xfId="18020" xr:uid="{00000000-0005-0000-0000-00002A470000}"/>
    <cellStyle name="Normal 4 2 5 3 3 3" xfId="18021" xr:uid="{00000000-0005-0000-0000-00002B470000}"/>
    <cellStyle name="Normal 4 2 5 3 3 4" xfId="18022" xr:uid="{00000000-0005-0000-0000-00002C470000}"/>
    <cellStyle name="Normal 4 2 5 3 4" xfId="18023" xr:uid="{00000000-0005-0000-0000-00002D470000}"/>
    <cellStyle name="Normal 4 2 5 3 5" xfId="18024" xr:uid="{00000000-0005-0000-0000-00002E470000}"/>
    <cellStyle name="Normal 4 2 5 3 6" xfId="18025" xr:uid="{00000000-0005-0000-0000-00002F470000}"/>
    <cellStyle name="Normal 4 2 5 4" xfId="18026" xr:uid="{00000000-0005-0000-0000-000030470000}"/>
    <cellStyle name="Normal 4 2 5 4 2" xfId="18027" xr:uid="{00000000-0005-0000-0000-000031470000}"/>
    <cellStyle name="Normal 4 2 5 4 2 2" xfId="18028" xr:uid="{00000000-0005-0000-0000-000032470000}"/>
    <cellStyle name="Normal 4 2 5 4 2 2 2" xfId="18029" xr:uid="{00000000-0005-0000-0000-000033470000}"/>
    <cellStyle name="Normal 4 2 5 4 2 2 3" xfId="18030" xr:uid="{00000000-0005-0000-0000-000034470000}"/>
    <cellStyle name="Normal 4 2 5 4 2 2 4" xfId="18031" xr:uid="{00000000-0005-0000-0000-000035470000}"/>
    <cellStyle name="Normal 4 2 5 4 2 3" xfId="18032" xr:uid="{00000000-0005-0000-0000-000036470000}"/>
    <cellStyle name="Normal 4 2 5 4 2 4" xfId="18033" xr:uid="{00000000-0005-0000-0000-000037470000}"/>
    <cellStyle name="Normal 4 2 5 4 2 5" xfId="18034" xr:uid="{00000000-0005-0000-0000-000038470000}"/>
    <cellStyle name="Normal 4 2 5 4 3" xfId="18035" xr:uid="{00000000-0005-0000-0000-000039470000}"/>
    <cellStyle name="Normal 4 2 5 4 3 2" xfId="18036" xr:uid="{00000000-0005-0000-0000-00003A470000}"/>
    <cellStyle name="Normal 4 2 5 4 3 3" xfId="18037" xr:uid="{00000000-0005-0000-0000-00003B470000}"/>
    <cellStyle name="Normal 4 2 5 4 3 4" xfId="18038" xr:uid="{00000000-0005-0000-0000-00003C470000}"/>
    <cellStyle name="Normal 4 2 5 4 4" xfId="18039" xr:uid="{00000000-0005-0000-0000-00003D470000}"/>
    <cellStyle name="Normal 4 2 5 4 5" xfId="18040" xr:uid="{00000000-0005-0000-0000-00003E470000}"/>
    <cellStyle name="Normal 4 2 5 4 6" xfId="18041" xr:uid="{00000000-0005-0000-0000-00003F470000}"/>
    <cellStyle name="Normal 4 2 5 5" xfId="18042" xr:uid="{00000000-0005-0000-0000-000040470000}"/>
    <cellStyle name="Normal 4 2 5 5 2" xfId="18043" xr:uid="{00000000-0005-0000-0000-000041470000}"/>
    <cellStyle name="Normal 4 2 5 5 2 2" xfId="18044" xr:uid="{00000000-0005-0000-0000-000042470000}"/>
    <cellStyle name="Normal 4 2 5 5 2 3" xfId="18045" xr:uid="{00000000-0005-0000-0000-000043470000}"/>
    <cellStyle name="Normal 4 2 5 5 2 4" xfId="18046" xr:uid="{00000000-0005-0000-0000-000044470000}"/>
    <cellStyle name="Normal 4 2 5 5 3" xfId="18047" xr:uid="{00000000-0005-0000-0000-000045470000}"/>
    <cellStyle name="Normal 4 2 5 5 4" xfId="18048" xr:uid="{00000000-0005-0000-0000-000046470000}"/>
    <cellStyle name="Normal 4 2 5 5 5" xfId="18049" xr:uid="{00000000-0005-0000-0000-000047470000}"/>
    <cellStyle name="Normal 4 2 5 6" xfId="18050" xr:uid="{00000000-0005-0000-0000-000048470000}"/>
    <cellStyle name="Normal 4 2 5 6 2" xfId="18051" xr:uid="{00000000-0005-0000-0000-000049470000}"/>
    <cellStyle name="Normal 4 2 5 6 3" xfId="18052" xr:uid="{00000000-0005-0000-0000-00004A470000}"/>
    <cellStyle name="Normal 4 2 5 6 4" xfId="18053" xr:uid="{00000000-0005-0000-0000-00004B470000}"/>
    <cellStyle name="Normal 4 2 5 7" xfId="18054" xr:uid="{00000000-0005-0000-0000-00004C470000}"/>
    <cellStyle name="Normal 4 2 5 8" xfId="18055" xr:uid="{00000000-0005-0000-0000-00004D470000}"/>
    <cellStyle name="Normal 4 2 5 9" xfId="18056" xr:uid="{00000000-0005-0000-0000-00004E470000}"/>
    <cellStyle name="Normal 4 2 6" xfId="18057" xr:uid="{00000000-0005-0000-0000-00004F470000}"/>
    <cellStyle name="Normal 4 2 6 2" xfId="18058" xr:uid="{00000000-0005-0000-0000-000050470000}"/>
    <cellStyle name="Normal 4 2 6 2 2" xfId="18059" xr:uid="{00000000-0005-0000-0000-000051470000}"/>
    <cellStyle name="Normal 4 2 6 2 2 2" xfId="18060" xr:uid="{00000000-0005-0000-0000-000052470000}"/>
    <cellStyle name="Normal 4 2 6 2 2 2 2" xfId="18061" xr:uid="{00000000-0005-0000-0000-000053470000}"/>
    <cellStyle name="Normal 4 2 6 2 2 2 3" xfId="18062" xr:uid="{00000000-0005-0000-0000-000054470000}"/>
    <cellStyle name="Normal 4 2 6 2 2 2 4" xfId="18063" xr:uid="{00000000-0005-0000-0000-000055470000}"/>
    <cellStyle name="Normal 4 2 6 2 2 3" xfId="18064" xr:uid="{00000000-0005-0000-0000-000056470000}"/>
    <cellStyle name="Normal 4 2 6 2 2 4" xfId="18065" xr:uid="{00000000-0005-0000-0000-000057470000}"/>
    <cellStyle name="Normal 4 2 6 2 2 5" xfId="18066" xr:uid="{00000000-0005-0000-0000-000058470000}"/>
    <cellStyle name="Normal 4 2 6 2 3" xfId="18067" xr:uid="{00000000-0005-0000-0000-000059470000}"/>
    <cellStyle name="Normal 4 2 6 2 3 2" xfId="18068" xr:uid="{00000000-0005-0000-0000-00005A470000}"/>
    <cellStyle name="Normal 4 2 6 2 3 3" xfId="18069" xr:uid="{00000000-0005-0000-0000-00005B470000}"/>
    <cellStyle name="Normal 4 2 6 2 3 4" xfId="18070" xr:uid="{00000000-0005-0000-0000-00005C470000}"/>
    <cellStyle name="Normal 4 2 6 2 4" xfId="18071" xr:uid="{00000000-0005-0000-0000-00005D470000}"/>
    <cellStyle name="Normal 4 2 6 2 5" xfId="18072" xr:uid="{00000000-0005-0000-0000-00005E470000}"/>
    <cellStyle name="Normal 4 2 6 2 6" xfId="18073" xr:uid="{00000000-0005-0000-0000-00005F470000}"/>
    <cellStyle name="Normal 4 2 6 3" xfId="18074" xr:uid="{00000000-0005-0000-0000-000060470000}"/>
    <cellStyle name="Normal 4 2 6 3 2" xfId="18075" xr:uid="{00000000-0005-0000-0000-000061470000}"/>
    <cellStyle name="Normal 4 2 6 3 2 2" xfId="18076" xr:uid="{00000000-0005-0000-0000-000062470000}"/>
    <cellStyle name="Normal 4 2 6 3 2 2 2" xfId="18077" xr:uid="{00000000-0005-0000-0000-000063470000}"/>
    <cellStyle name="Normal 4 2 6 3 2 2 3" xfId="18078" xr:uid="{00000000-0005-0000-0000-000064470000}"/>
    <cellStyle name="Normal 4 2 6 3 2 2 4" xfId="18079" xr:uid="{00000000-0005-0000-0000-000065470000}"/>
    <cellStyle name="Normal 4 2 6 3 2 3" xfId="18080" xr:uid="{00000000-0005-0000-0000-000066470000}"/>
    <cellStyle name="Normal 4 2 6 3 2 4" xfId="18081" xr:uid="{00000000-0005-0000-0000-000067470000}"/>
    <cellStyle name="Normal 4 2 6 3 2 5" xfId="18082" xr:uid="{00000000-0005-0000-0000-000068470000}"/>
    <cellStyle name="Normal 4 2 6 3 3" xfId="18083" xr:uid="{00000000-0005-0000-0000-000069470000}"/>
    <cellStyle name="Normal 4 2 6 3 3 2" xfId="18084" xr:uid="{00000000-0005-0000-0000-00006A470000}"/>
    <cellStyle name="Normal 4 2 6 3 3 3" xfId="18085" xr:uid="{00000000-0005-0000-0000-00006B470000}"/>
    <cellStyle name="Normal 4 2 6 3 3 4" xfId="18086" xr:uid="{00000000-0005-0000-0000-00006C470000}"/>
    <cellStyle name="Normal 4 2 6 3 4" xfId="18087" xr:uid="{00000000-0005-0000-0000-00006D470000}"/>
    <cellStyle name="Normal 4 2 6 3 5" xfId="18088" xr:uid="{00000000-0005-0000-0000-00006E470000}"/>
    <cellStyle name="Normal 4 2 6 3 6" xfId="18089" xr:uid="{00000000-0005-0000-0000-00006F470000}"/>
    <cellStyle name="Normal 4 2 6 4" xfId="18090" xr:uid="{00000000-0005-0000-0000-000070470000}"/>
    <cellStyle name="Normal 4 2 6 4 2" xfId="18091" xr:uid="{00000000-0005-0000-0000-000071470000}"/>
    <cellStyle name="Normal 4 2 6 4 2 2" xfId="18092" xr:uid="{00000000-0005-0000-0000-000072470000}"/>
    <cellStyle name="Normal 4 2 6 4 2 3" xfId="18093" xr:uid="{00000000-0005-0000-0000-000073470000}"/>
    <cellStyle name="Normal 4 2 6 4 2 4" xfId="18094" xr:uid="{00000000-0005-0000-0000-000074470000}"/>
    <cellStyle name="Normal 4 2 6 4 3" xfId="18095" xr:uid="{00000000-0005-0000-0000-000075470000}"/>
    <cellStyle name="Normal 4 2 6 4 4" xfId="18096" xr:uid="{00000000-0005-0000-0000-000076470000}"/>
    <cellStyle name="Normal 4 2 6 4 5" xfId="18097" xr:uid="{00000000-0005-0000-0000-000077470000}"/>
    <cellStyle name="Normal 4 2 6 5" xfId="18098" xr:uid="{00000000-0005-0000-0000-000078470000}"/>
    <cellStyle name="Normal 4 2 6 5 2" xfId="18099" xr:uid="{00000000-0005-0000-0000-000079470000}"/>
    <cellStyle name="Normal 4 2 6 5 3" xfId="18100" xr:uid="{00000000-0005-0000-0000-00007A470000}"/>
    <cellStyle name="Normal 4 2 6 5 4" xfId="18101" xr:uid="{00000000-0005-0000-0000-00007B470000}"/>
    <cellStyle name="Normal 4 2 6 6" xfId="18102" xr:uid="{00000000-0005-0000-0000-00007C470000}"/>
    <cellStyle name="Normal 4 2 6 7" xfId="18103" xr:uid="{00000000-0005-0000-0000-00007D470000}"/>
    <cellStyle name="Normal 4 2 6 8" xfId="18104" xr:uid="{00000000-0005-0000-0000-00007E470000}"/>
    <cellStyle name="Normal 4 2 7" xfId="18105" xr:uid="{00000000-0005-0000-0000-00007F470000}"/>
    <cellStyle name="Normal 4 2 7 2" xfId="18106" xr:uid="{00000000-0005-0000-0000-000080470000}"/>
    <cellStyle name="Normal 4 2 7 2 2" xfId="18107" xr:uid="{00000000-0005-0000-0000-000081470000}"/>
    <cellStyle name="Normal 4 2 7 2 2 2" xfId="18108" xr:uid="{00000000-0005-0000-0000-000082470000}"/>
    <cellStyle name="Normal 4 2 7 2 2 2 2" xfId="18109" xr:uid="{00000000-0005-0000-0000-000083470000}"/>
    <cellStyle name="Normal 4 2 7 2 2 2 3" xfId="18110" xr:uid="{00000000-0005-0000-0000-000084470000}"/>
    <cellStyle name="Normal 4 2 7 2 2 2 4" xfId="18111" xr:uid="{00000000-0005-0000-0000-000085470000}"/>
    <cellStyle name="Normal 4 2 7 2 2 3" xfId="18112" xr:uid="{00000000-0005-0000-0000-000086470000}"/>
    <cellStyle name="Normal 4 2 7 2 2 4" xfId="18113" xr:uid="{00000000-0005-0000-0000-000087470000}"/>
    <cellStyle name="Normal 4 2 7 2 2 5" xfId="18114" xr:uid="{00000000-0005-0000-0000-000088470000}"/>
    <cellStyle name="Normal 4 2 7 2 3" xfId="18115" xr:uid="{00000000-0005-0000-0000-000089470000}"/>
    <cellStyle name="Normal 4 2 7 2 3 2" xfId="18116" xr:uid="{00000000-0005-0000-0000-00008A470000}"/>
    <cellStyle name="Normal 4 2 7 2 3 3" xfId="18117" xr:uid="{00000000-0005-0000-0000-00008B470000}"/>
    <cellStyle name="Normal 4 2 7 2 3 4" xfId="18118" xr:uid="{00000000-0005-0000-0000-00008C470000}"/>
    <cellStyle name="Normal 4 2 7 2 4" xfId="18119" xr:uid="{00000000-0005-0000-0000-00008D470000}"/>
    <cellStyle name="Normal 4 2 7 2 5" xfId="18120" xr:uid="{00000000-0005-0000-0000-00008E470000}"/>
    <cellStyle name="Normal 4 2 7 2 6" xfId="18121" xr:uid="{00000000-0005-0000-0000-00008F470000}"/>
    <cellStyle name="Normal 4 2 7 3" xfId="18122" xr:uid="{00000000-0005-0000-0000-000090470000}"/>
    <cellStyle name="Normal 4 2 7 3 2" xfId="18123" xr:uid="{00000000-0005-0000-0000-000091470000}"/>
    <cellStyle name="Normal 4 2 7 3 2 2" xfId="18124" xr:uid="{00000000-0005-0000-0000-000092470000}"/>
    <cellStyle name="Normal 4 2 7 3 2 2 2" xfId="18125" xr:uid="{00000000-0005-0000-0000-000093470000}"/>
    <cellStyle name="Normal 4 2 7 3 2 2 3" xfId="18126" xr:uid="{00000000-0005-0000-0000-000094470000}"/>
    <cellStyle name="Normal 4 2 7 3 2 2 4" xfId="18127" xr:uid="{00000000-0005-0000-0000-000095470000}"/>
    <cellStyle name="Normal 4 2 7 3 2 3" xfId="18128" xr:uid="{00000000-0005-0000-0000-000096470000}"/>
    <cellStyle name="Normal 4 2 7 3 2 4" xfId="18129" xr:uid="{00000000-0005-0000-0000-000097470000}"/>
    <cellStyle name="Normal 4 2 7 3 2 5" xfId="18130" xr:uid="{00000000-0005-0000-0000-000098470000}"/>
    <cellStyle name="Normal 4 2 7 3 3" xfId="18131" xr:uid="{00000000-0005-0000-0000-000099470000}"/>
    <cellStyle name="Normal 4 2 7 3 3 2" xfId="18132" xr:uid="{00000000-0005-0000-0000-00009A470000}"/>
    <cellStyle name="Normal 4 2 7 3 3 3" xfId="18133" xr:uid="{00000000-0005-0000-0000-00009B470000}"/>
    <cellStyle name="Normal 4 2 7 3 3 4" xfId="18134" xr:uid="{00000000-0005-0000-0000-00009C470000}"/>
    <cellStyle name="Normal 4 2 7 3 4" xfId="18135" xr:uid="{00000000-0005-0000-0000-00009D470000}"/>
    <cellStyle name="Normal 4 2 7 3 5" xfId="18136" xr:uid="{00000000-0005-0000-0000-00009E470000}"/>
    <cellStyle name="Normal 4 2 7 3 6" xfId="18137" xr:uid="{00000000-0005-0000-0000-00009F470000}"/>
    <cellStyle name="Normal 4 2 7 4" xfId="18138" xr:uid="{00000000-0005-0000-0000-0000A0470000}"/>
    <cellStyle name="Normal 4 2 7 4 2" xfId="18139" xr:uid="{00000000-0005-0000-0000-0000A1470000}"/>
    <cellStyle name="Normal 4 2 7 4 2 2" xfId="18140" xr:uid="{00000000-0005-0000-0000-0000A2470000}"/>
    <cellStyle name="Normal 4 2 7 4 2 3" xfId="18141" xr:uid="{00000000-0005-0000-0000-0000A3470000}"/>
    <cellStyle name="Normal 4 2 7 4 2 4" xfId="18142" xr:uid="{00000000-0005-0000-0000-0000A4470000}"/>
    <cellStyle name="Normal 4 2 7 4 3" xfId="18143" xr:uid="{00000000-0005-0000-0000-0000A5470000}"/>
    <cellStyle name="Normal 4 2 7 4 4" xfId="18144" xr:uid="{00000000-0005-0000-0000-0000A6470000}"/>
    <cellStyle name="Normal 4 2 7 4 5" xfId="18145" xr:uid="{00000000-0005-0000-0000-0000A7470000}"/>
    <cellStyle name="Normal 4 2 7 5" xfId="18146" xr:uid="{00000000-0005-0000-0000-0000A8470000}"/>
    <cellStyle name="Normal 4 2 7 5 2" xfId="18147" xr:uid="{00000000-0005-0000-0000-0000A9470000}"/>
    <cellStyle name="Normal 4 2 7 5 3" xfId="18148" xr:uid="{00000000-0005-0000-0000-0000AA470000}"/>
    <cellStyle name="Normal 4 2 7 5 4" xfId="18149" xr:uid="{00000000-0005-0000-0000-0000AB470000}"/>
    <cellStyle name="Normal 4 2 7 6" xfId="18150" xr:uid="{00000000-0005-0000-0000-0000AC470000}"/>
    <cellStyle name="Normal 4 2 7 7" xfId="18151" xr:uid="{00000000-0005-0000-0000-0000AD470000}"/>
    <cellStyle name="Normal 4 2 7 8" xfId="18152" xr:uid="{00000000-0005-0000-0000-0000AE470000}"/>
    <cellStyle name="Normal 4 2 8" xfId="18153" xr:uid="{00000000-0005-0000-0000-0000AF470000}"/>
    <cellStyle name="Normal 4 2 8 2" xfId="18154" xr:uid="{00000000-0005-0000-0000-0000B0470000}"/>
    <cellStyle name="Normal 4 2 8 2 2" xfId="18155" xr:uid="{00000000-0005-0000-0000-0000B1470000}"/>
    <cellStyle name="Normal 4 2 8 2 2 2" xfId="18156" xr:uid="{00000000-0005-0000-0000-0000B2470000}"/>
    <cellStyle name="Normal 4 2 8 2 2 3" xfId="18157" xr:uid="{00000000-0005-0000-0000-0000B3470000}"/>
    <cellStyle name="Normal 4 2 8 2 2 4" xfId="18158" xr:uid="{00000000-0005-0000-0000-0000B4470000}"/>
    <cellStyle name="Normal 4 2 8 2 3" xfId="18159" xr:uid="{00000000-0005-0000-0000-0000B5470000}"/>
    <cellStyle name="Normal 4 2 8 2 4" xfId="18160" xr:uid="{00000000-0005-0000-0000-0000B6470000}"/>
    <cellStyle name="Normal 4 2 8 2 5" xfId="18161" xr:uid="{00000000-0005-0000-0000-0000B7470000}"/>
    <cellStyle name="Normal 4 2 8 3" xfId="18162" xr:uid="{00000000-0005-0000-0000-0000B8470000}"/>
    <cellStyle name="Normal 4 2 8 3 2" xfId="18163" xr:uid="{00000000-0005-0000-0000-0000B9470000}"/>
    <cellStyle name="Normal 4 2 8 3 3" xfId="18164" xr:uid="{00000000-0005-0000-0000-0000BA470000}"/>
    <cellStyle name="Normal 4 2 8 3 4" xfId="18165" xr:uid="{00000000-0005-0000-0000-0000BB470000}"/>
    <cellStyle name="Normal 4 2 8 4" xfId="18166" xr:uid="{00000000-0005-0000-0000-0000BC470000}"/>
    <cellStyle name="Normal 4 2 8 5" xfId="18167" xr:uid="{00000000-0005-0000-0000-0000BD470000}"/>
    <cellStyle name="Normal 4 2 8 6" xfId="18168" xr:uid="{00000000-0005-0000-0000-0000BE470000}"/>
    <cellStyle name="Normal 4 2 9" xfId="18169" xr:uid="{00000000-0005-0000-0000-0000BF470000}"/>
    <cellStyle name="Normal 4 2 9 2" xfId="18170" xr:uid="{00000000-0005-0000-0000-0000C0470000}"/>
    <cellStyle name="Normal 4 2 9 2 2" xfId="18171" xr:uid="{00000000-0005-0000-0000-0000C1470000}"/>
    <cellStyle name="Normal 4 2 9 2 2 2" xfId="18172" xr:uid="{00000000-0005-0000-0000-0000C2470000}"/>
    <cellStyle name="Normal 4 2 9 2 2 3" xfId="18173" xr:uid="{00000000-0005-0000-0000-0000C3470000}"/>
    <cellStyle name="Normal 4 2 9 2 2 4" xfId="18174" xr:uid="{00000000-0005-0000-0000-0000C4470000}"/>
    <cellStyle name="Normal 4 2 9 2 3" xfId="18175" xr:uid="{00000000-0005-0000-0000-0000C5470000}"/>
    <cellStyle name="Normal 4 2 9 2 4" xfId="18176" xr:uid="{00000000-0005-0000-0000-0000C6470000}"/>
    <cellStyle name="Normal 4 2 9 2 5" xfId="18177" xr:uid="{00000000-0005-0000-0000-0000C7470000}"/>
    <cellStyle name="Normal 4 2 9 3" xfId="18178" xr:uid="{00000000-0005-0000-0000-0000C8470000}"/>
    <cellStyle name="Normal 4 2 9 3 2" xfId="18179" xr:uid="{00000000-0005-0000-0000-0000C9470000}"/>
    <cellStyle name="Normal 4 2 9 3 3" xfId="18180" xr:uid="{00000000-0005-0000-0000-0000CA470000}"/>
    <cellStyle name="Normal 4 2 9 3 4" xfId="18181" xr:uid="{00000000-0005-0000-0000-0000CB470000}"/>
    <cellStyle name="Normal 4 2 9 4" xfId="18182" xr:uid="{00000000-0005-0000-0000-0000CC470000}"/>
    <cellStyle name="Normal 4 2 9 5" xfId="18183" xr:uid="{00000000-0005-0000-0000-0000CD470000}"/>
    <cellStyle name="Normal 4 2 9 6" xfId="18184" xr:uid="{00000000-0005-0000-0000-0000CE470000}"/>
    <cellStyle name="Normal 4 2_Cadrage conso" xfId="33478" xr:uid="{6F7FEE71-A1D2-427B-8814-2534EC3DB685}"/>
    <cellStyle name="Normal 4 3" xfId="18185" xr:uid="{00000000-0005-0000-0000-0000CF470000}"/>
    <cellStyle name="Normal 4 3 10" xfId="18186" xr:uid="{00000000-0005-0000-0000-0000D0470000}"/>
    <cellStyle name="Normal 4 3 11" xfId="18187" xr:uid="{00000000-0005-0000-0000-0000D1470000}"/>
    <cellStyle name="Normal 4 3 12" xfId="33479" xr:uid="{8739763D-F43E-4D95-8BED-ECAED0F5145A}"/>
    <cellStyle name="Normal 4 3 2" xfId="18188" xr:uid="{00000000-0005-0000-0000-0000D2470000}"/>
    <cellStyle name="Normal 4 3 2 10" xfId="18189" xr:uid="{00000000-0005-0000-0000-0000D3470000}"/>
    <cellStyle name="Normal 4 3 2 11" xfId="33480" xr:uid="{F16D067C-4C62-43A6-BC31-03B6C81F427C}"/>
    <cellStyle name="Normal 4 3 2 2" xfId="18190" xr:uid="{00000000-0005-0000-0000-0000D4470000}"/>
    <cellStyle name="Normal 4 3 2 2 2" xfId="18191" xr:uid="{00000000-0005-0000-0000-0000D5470000}"/>
    <cellStyle name="Normal 4 3 2 2 2 2" xfId="18192" xr:uid="{00000000-0005-0000-0000-0000D6470000}"/>
    <cellStyle name="Normal 4 3 2 2 2 2 2" xfId="18193" xr:uid="{00000000-0005-0000-0000-0000D7470000}"/>
    <cellStyle name="Normal 4 3 2 2 2 2 3" xfId="18194" xr:uid="{00000000-0005-0000-0000-0000D8470000}"/>
    <cellStyle name="Normal 4 3 2 2 2 2 4" xfId="18195" xr:uid="{00000000-0005-0000-0000-0000D9470000}"/>
    <cellStyle name="Normal 4 3 2 2 2 3" xfId="18196" xr:uid="{00000000-0005-0000-0000-0000DA470000}"/>
    <cellStyle name="Normal 4 3 2 2 2 3 2" xfId="18197" xr:uid="{00000000-0005-0000-0000-0000DB470000}"/>
    <cellStyle name="Normal 4 3 2 2 2 3 3" xfId="18198" xr:uid="{00000000-0005-0000-0000-0000DC470000}"/>
    <cellStyle name="Normal 4 3 2 2 2 3 4" xfId="18199" xr:uid="{00000000-0005-0000-0000-0000DD470000}"/>
    <cellStyle name="Normal 4 3 2 2 2 4" xfId="18200" xr:uid="{00000000-0005-0000-0000-0000DE470000}"/>
    <cellStyle name="Normal 4 3 2 2 2 5" xfId="18201" xr:uid="{00000000-0005-0000-0000-0000DF470000}"/>
    <cellStyle name="Normal 4 3 2 2 2 6" xfId="18202" xr:uid="{00000000-0005-0000-0000-0000E0470000}"/>
    <cellStyle name="Normal 4 3 2 2 3" xfId="18203" xr:uid="{00000000-0005-0000-0000-0000E1470000}"/>
    <cellStyle name="Normal 4 3 2 2 3 2" xfId="18204" xr:uid="{00000000-0005-0000-0000-0000E2470000}"/>
    <cellStyle name="Normal 4 3 2 2 3 3" xfId="18205" xr:uid="{00000000-0005-0000-0000-0000E3470000}"/>
    <cellStyle name="Normal 4 3 2 2 3 4" xfId="18206" xr:uid="{00000000-0005-0000-0000-0000E4470000}"/>
    <cellStyle name="Normal 4 3 2 2 4" xfId="18207" xr:uid="{00000000-0005-0000-0000-0000E5470000}"/>
    <cellStyle name="Normal 4 3 2 2 4 2" xfId="18208" xr:uid="{00000000-0005-0000-0000-0000E6470000}"/>
    <cellStyle name="Normal 4 3 2 2 4 3" xfId="18209" xr:uid="{00000000-0005-0000-0000-0000E7470000}"/>
    <cellStyle name="Normal 4 3 2 2 4 4" xfId="18210" xr:uid="{00000000-0005-0000-0000-0000E8470000}"/>
    <cellStyle name="Normal 4 3 2 2 5" xfId="18211" xr:uid="{00000000-0005-0000-0000-0000E9470000}"/>
    <cellStyle name="Normal 4 3 2 2 6" xfId="18212" xr:uid="{00000000-0005-0000-0000-0000EA470000}"/>
    <cellStyle name="Normal 4 3 2 2 7" xfId="18213" xr:uid="{00000000-0005-0000-0000-0000EB470000}"/>
    <cellStyle name="Normal 4 3 2 3" xfId="18214" xr:uid="{00000000-0005-0000-0000-0000EC470000}"/>
    <cellStyle name="Normal 4 3 2 3 2" xfId="18215" xr:uid="{00000000-0005-0000-0000-0000ED470000}"/>
    <cellStyle name="Normal 4 3 2 3 2 2" xfId="18216" xr:uid="{00000000-0005-0000-0000-0000EE470000}"/>
    <cellStyle name="Normal 4 3 2 3 2 2 2" xfId="18217" xr:uid="{00000000-0005-0000-0000-0000EF470000}"/>
    <cellStyle name="Normal 4 3 2 3 2 2 3" xfId="18218" xr:uid="{00000000-0005-0000-0000-0000F0470000}"/>
    <cellStyle name="Normal 4 3 2 3 2 2 4" xfId="18219" xr:uid="{00000000-0005-0000-0000-0000F1470000}"/>
    <cellStyle name="Normal 4 3 2 3 2 3" xfId="18220" xr:uid="{00000000-0005-0000-0000-0000F2470000}"/>
    <cellStyle name="Normal 4 3 2 3 2 3 2" xfId="18221" xr:uid="{00000000-0005-0000-0000-0000F3470000}"/>
    <cellStyle name="Normal 4 3 2 3 2 3 3" xfId="18222" xr:uid="{00000000-0005-0000-0000-0000F4470000}"/>
    <cellStyle name="Normal 4 3 2 3 2 3 4" xfId="18223" xr:uid="{00000000-0005-0000-0000-0000F5470000}"/>
    <cellStyle name="Normal 4 3 2 3 2 4" xfId="18224" xr:uid="{00000000-0005-0000-0000-0000F6470000}"/>
    <cellStyle name="Normal 4 3 2 3 2 5" xfId="18225" xr:uid="{00000000-0005-0000-0000-0000F7470000}"/>
    <cellStyle name="Normal 4 3 2 3 2 6" xfId="18226" xr:uid="{00000000-0005-0000-0000-0000F8470000}"/>
    <cellStyle name="Normal 4 3 2 3 3" xfId="18227" xr:uid="{00000000-0005-0000-0000-0000F9470000}"/>
    <cellStyle name="Normal 4 3 2 3 3 2" xfId="18228" xr:uid="{00000000-0005-0000-0000-0000FA470000}"/>
    <cellStyle name="Normal 4 3 2 3 3 3" xfId="18229" xr:uid="{00000000-0005-0000-0000-0000FB470000}"/>
    <cellStyle name="Normal 4 3 2 3 3 4" xfId="18230" xr:uid="{00000000-0005-0000-0000-0000FC470000}"/>
    <cellStyle name="Normal 4 3 2 3 4" xfId="18231" xr:uid="{00000000-0005-0000-0000-0000FD470000}"/>
    <cellStyle name="Normal 4 3 2 3 4 2" xfId="18232" xr:uid="{00000000-0005-0000-0000-0000FE470000}"/>
    <cellStyle name="Normal 4 3 2 3 4 3" xfId="18233" xr:uid="{00000000-0005-0000-0000-0000FF470000}"/>
    <cellStyle name="Normal 4 3 2 3 4 4" xfId="18234" xr:uid="{00000000-0005-0000-0000-000000480000}"/>
    <cellStyle name="Normal 4 3 2 3 5" xfId="18235" xr:uid="{00000000-0005-0000-0000-000001480000}"/>
    <cellStyle name="Normal 4 3 2 3 6" xfId="18236" xr:uid="{00000000-0005-0000-0000-000002480000}"/>
    <cellStyle name="Normal 4 3 2 3 7" xfId="18237" xr:uid="{00000000-0005-0000-0000-000003480000}"/>
    <cellStyle name="Normal 4 3 2 4" xfId="18238" xr:uid="{00000000-0005-0000-0000-000004480000}"/>
    <cellStyle name="Normal 4 3 2 4 2" xfId="18239" xr:uid="{00000000-0005-0000-0000-000005480000}"/>
    <cellStyle name="Normal 4 3 2 4 2 2" xfId="18240" xr:uid="{00000000-0005-0000-0000-000006480000}"/>
    <cellStyle name="Normal 4 3 2 4 2 3" xfId="18241" xr:uid="{00000000-0005-0000-0000-000007480000}"/>
    <cellStyle name="Normal 4 3 2 4 2 4" xfId="18242" xr:uid="{00000000-0005-0000-0000-000008480000}"/>
    <cellStyle name="Normal 4 3 2 4 3" xfId="18243" xr:uid="{00000000-0005-0000-0000-000009480000}"/>
    <cellStyle name="Normal 4 3 2 4 3 2" xfId="18244" xr:uid="{00000000-0005-0000-0000-00000A480000}"/>
    <cellStyle name="Normal 4 3 2 4 3 3" xfId="18245" xr:uid="{00000000-0005-0000-0000-00000B480000}"/>
    <cellStyle name="Normal 4 3 2 4 3 4" xfId="18246" xr:uid="{00000000-0005-0000-0000-00000C480000}"/>
    <cellStyle name="Normal 4 3 2 5" xfId="18247" xr:uid="{00000000-0005-0000-0000-00000D480000}"/>
    <cellStyle name="Normal 4 3 2 5 2" xfId="18248" xr:uid="{00000000-0005-0000-0000-00000E480000}"/>
    <cellStyle name="Normal 4 3 2 5 2 2" xfId="18249" xr:uid="{00000000-0005-0000-0000-00000F480000}"/>
    <cellStyle name="Normal 4 3 2 5 2 3" xfId="18250" xr:uid="{00000000-0005-0000-0000-000010480000}"/>
    <cellStyle name="Normal 4 3 2 5 2 4" xfId="18251" xr:uid="{00000000-0005-0000-0000-000011480000}"/>
    <cellStyle name="Normal 4 3 2 5 3" xfId="18252" xr:uid="{00000000-0005-0000-0000-000012480000}"/>
    <cellStyle name="Normal 4 3 2 5 4" xfId="18253" xr:uid="{00000000-0005-0000-0000-000013480000}"/>
    <cellStyle name="Normal 4 3 2 5 5" xfId="18254" xr:uid="{00000000-0005-0000-0000-000014480000}"/>
    <cellStyle name="Normal 4 3 2 6" xfId="18255" xr:uid="{00000000-0005-0000-0000-000015480000}"/>
    <cellStyle name="Normal 4 3 2 6 2" xfId="18256" xr:uid="{00000000-0005-0000-0000-000016480000}"/>
    <cellStyle name="Normal 4 3 2 6 3" xfId="18257" xr:uid="{00000000-0005-0000-0000-000017480000}"/>
    <cellStyle name="Normal 4 3 2 6 4" xfId="18258" xr:uid="{00000000-0005-0000-0000-000018480000}"/>
    <cellStyle name="Normal 4 3 2 7" xfId="18259" xr:uid="{00000000-0005-0000-0000-000019480000}"/>
    <cellStyle name="Normal 4 3 2 8" xfId="18260" xr:uid="{00000000-0005-0000-0000-00001A480000}"/>
    <cellStyle name="Normal 4 3 2 9" xfId="18261" xr:uid="{00000000-0005-0000-0000-00001B480000}"/>
    <cellStyle name="Normal 4 3 3" xfId="18262" xr:uid="{00000000-0005-0000-0000-00001C480000}"/>
    <cellStyle name="Normal 4 3 3 10" xfId="33481" xr:uid="{D7B6FE14-208A-41F1-B286-CC2387519A73}"/>
    <cellStyle name="Normal 4 3 3 2" xfId="18263" xr:uid="{00000000-0005-0000-0000-00001D480000}"/>
    <cellStyle name="Normal 4 3 3 2 2" xfId="18264" xr:uid="{00000000-0005-0000-0000-00001E480000}"/>
    <cellStyle name="Normal 4 3 3 2 2 2" xfId="18265" xr:uid="{00000000-0005-0000-0000-00001F480000}"/>
    <cellStyle name="Normal 4 3 3 2 2 2 2" xfId="18266" xr:uid="{00000000-0005-0000-0000-000020480000}"/>
    <cellStyle name="Normal 4 3 3 2 2 2 3" xfId="18267" xr:uid="{00000000-0005-0000-0000-000021480000}"/>
    <cellStyle name="Normal 4 3 3 2 2 2 4" xfId="18268" xr:uid="{00000000-0005-0000-0000-000022480000}"/>
    <cellStyle name="Normal 4 3 3 2 2 3" xfId="18269" xr:uid="{00000000-0005-0000-0000-000023480000}"/>
    <cellStyle name="Normal 4 3 3 2 2 3 2" xfId="18270" xr:uid="{00000000-0005-0000-0000-000024480000}"/>
    <cellStyle name="Normal 4 3 3 2 2 3 3" xfId="18271" xr:uid="{00000000-0005-0000-0000-000025480000}"/>
    <cellStyle name="Normal 4 3 3 2 2 3 4" xfId="18272" xr:uid="{00000000-0005-0000-0000-000026480000}"/>
    <cellStyle name="Normal 4 3 3 2 2 4" xfId="18273" xr:uid="{00000000-0005-0000-0000-000027480000}"/>
    <cellStyle name="Normal 4 3 3 2 2 4 2" xfId="18274" xr:uid="{00000000-0005-0000-0000-000028480000}"/>
    <cellStyle name="Normal 4 3 3 2 2 4 3" xfId="18275" xr:uid="{00000000-0005-0000-0000-000029480000}"/>
    <cellStyle name="Normal 4 3 3 2 2 4 4" xfId="18276" xr:uid="{00000000-0005-0000-0000-00002A480000}"/>
    <cellStyle name="Normal 4 3 3 2 2 5" xfId="18277" xr:uid="{00000000-0005-0000-0000-00002B480000}"/>
    <cellStyle name="Normal 4 3 3 2 2 6" xfId="18278" xr:uid="{00000000-0005-0000-0000-00002C480000}"/>
    <cellStyle name="Normal 4 3 3 2 2 7" xfId="18279" xr:uid="{00000000-0005-0000-0000-00002D480000}"/>
    <cellStyle name="Normal 4 3 3 2 3" xfId="18280" xr:uid="{00000000-0005-0000-0000-00002E480000}"/>
    <cellStyle name="Normal 4 3 3 2 3 2" xfId="18281" xr:uid="{00000000-0005-0000-0000-00002F480000}"/>
    <cellStyle name="Normal 4 3 3 2 3 3" xfId="18282" xr:uid="{00000000-0005-0000-0000-000030480000}"/>
    <cellStyle name="Normal 4 3 3 2 3 4" xfId="18283" xr:uid="{00000000-0005-0000-0000-000031480000}"/>
    <cellStyle name="Normal 4 3 3 2 4" xfId="18284" xr:uid="{00000000-0005-0000-0000-000032480000}"/>
    <cellStyle name="Normal 4 3 3 2 4 2" xfId="18285" xr:uid="{00000000-0005-0000-0000-000033480000}"/>
    <cellStyle name="Normal 4 3 3 2 4 3" xfId="18286" xr:uid="{00000000-0005-0000-0000-000034480000}"/>
    <cellStyle name="Normal 4 3 3 2 4 4" xfId="18287" xr:uid="{00000000-0005-0000-0000-000035480000}"/>
    <cellStyle name="Normal 4 3 3 2 5" xfId="18288" xr:uid="{00000000-0005-0000-0000-000036480000}"/>
    <cellStyle name="Normal 4 3 3 2 5 2" xfId="18289" xr:uid="{00000000-0005-0000-0000-000037480000}"/>
    <cellStyle name="Normal 4 3 3 2 5 3" xfId="18290" xr:uid="{00000000-0005-0000-0000-000038480000}"/>
    <cellStyle name="Normal 4 3 3 2 5 4" xfId="18291" xr:uid="{00000000-0005-0000-0000-000039480000}"/>
    <cellStyle name="Normal 4 3 3 2 6" xfId="18292" xr:uid="{00000000-0005-0000-0000-00003A480000}"/>
    <cellStyle name="Normal 4 3 3 2 7" xfId="18293" xr:uid="{00000000-0005-0000-0000-00003B480000}"/>
    <cellStyle name="Normal 4 3 3 2 8" xfId="18294" xr:uid="{00000000-0005-0000-0000-00003C480000}"/>
    <cellStyle name="Normal 4 3 3 3" xfId="18295" xr:uid="{00000000-0005-0000-0000-00003D480000}"/>
    <cellStyle name="Normal 4 3 3 3 2" xfId="18296" xr:uid="{00000000-0005-0000-0000-00003E480000}"/>
    <cellStyle name="Normal 4 3 3 3 2 2" xfId="18297" xr:uid="{00000000-0005-0000-0000-00003F480000}"/>
    <cellStyle name="Normal 4 3 3 3 2 2 2" xfId="18298" xr:uid="{00000000-0005-0000-0000-000040480000}"/>
    <cellStyle name="Normal 4 3 3 3 2 2 3" xfId="18299" xr:uid="{00000000-0005-0000-0000-000041480000}"/>
    <cellStyle name="Normal 4 3 3 3 2 2 4" xfId="18300" xr:uid="{00000000-0005-0000-0000-000042480000}"/>
    <cellStyle name="Normal 4 3 3 3 2 3" xfId="18301" xr:uid="{00000000-0005-0000-0000-000043480000}"/>
    <cellStyle name="Normal 4 3 3 3 2 4" xfId="18302" xr:uid="{00000000-0005-0000-0000-000044480000}"/>
    <cellStyle name="Normal 4 3 3 3 2 5" xfId="18303" xr:uid="{00000000-0005-0000-0000-000045480000}"/>
    <cellStyle name="Normal 4 3 3 3 3" xfId="18304" xr:uid="{00000000-0005-0000-0000-000046480000}"/>
    <cellStyle name="Normal 4 3 3 3 3 2" xfId="18305" xr:uid="{00000000-0005-0000-0000-000047480000}"/>
    <cellStyle name="Normal 4 3 3 3 3 3" xfId="18306" xr:uid="{00000000-0005-0000-0000-000048480000}"/>
    <cellStyle name="Normal 4 3 3 3 3 4" xfId="18307" xr:uid="{00000000-0005-0000-0000-000049480000}"/>
    <cellStyle name="Normal 4 3 3 3 4" xfId="18308" xr:uid="{00000000-0005-0000-0000-00004A480000}"/>
    <cellStyle name="Normal 4 3 3 3 4 2" xfId="18309" xr:uid="{00000000-0005-0000-0000-00004B480000}"/>
    <cellStyle name="Normal 4 3 3 3 4 3" xfId="18310" xr:uid="{00000000-0005-0000-0000-00004C480000}"/>
    <cellStyle name="Normal 4 3 3 3 4 4" xfId="18311" xr:uid="{00000000-0005-0000-0000-00004D480000}"/>
    <cellStyle name="Normal 4 3 3 3 5" xfId="18312" xr:uid="{00000000-0005-0000-0000-00004E480000}"/>
    <cellStyle name="Normal 4 3 3 3 6" xfId="18313" xr:uid="{00000000-0005-0000-0000-00004F480000}"/>
    <cellStyle name="Normal 4 3 3 3 7" xfId="18314" xr:uid="{00000000-0005-0000-0000-000050480000}"/>
    <cellStyle name="Normal 4 3 3 4" xfId="18315" xr:uid="{00000000-0005-0000-0000-000051480000}"/>
    <cellStyle name="Normal 4 3 3 4 2" xfId="18316" xr:uid="{00000000-0005-0000-0000-000052480000}"/>
    <cellStyle name="Normal 4 3 3 4 2 2" xfId="18317" xr:uid="{00000000-0005-0000-0000-000053480000}"/>
    <cellStyle name="Normal 4 3 3 4 2 3" xfId="18318" xr:uid="{00000000-0005-0000-0000-000054480000}"/>
    <cellStyle name="Normal 4 3 3 4 2 4" xfId="18319" xr:uid="{00000000-0005-0000-0000-000055480000}"/>
    <cellStyle name="Normal 4 3 3 4 3" xfId="18320" xr:uid="{00000000-0005-0000-0000-000056480000}"/>
    <cellStyle name="Normal 4 3 3 4 4" xfId="18321" xr:uid="{00000000-0005-0000-0000-000057480000}"/>
    <cellStyle name="Normal 4 3 3 4 5" xfId="18322" xr:uid="{00000000-0005-0000-0000-000058480000}"/>
    <cellStyle name="Normal 4 3 3 5" xfId="18323" xr:uid="{00000000-0005-0000-0000-000059480000}"/>
    <cellStyle name="Normal 4 3 3 5 2" xfId="18324" xr:uid="{00000000-0005-0000-0000-00005A480000}"/>
    <cellStyle name="Normal 4 3 3 5 3" xfId="18325" xr:uid="{00000000-0005-0000-0000-00005B480000}"/>
    <cellStyle name="Normal 4 3 3 5 4" xfId="18326" xr:uid="{00000000-0005-0000-0000-00005C480000}"/>
    <cellStyle name="Normal 4 3 3 6" xfId="18327" xr:uid="{00000000-0005-0000-0000-00005D480000}"/>
    <cellStyle name="Normal 4 3 3 6 2" xfId="18328" xr:uid="{00000000-0005-0000-0000-00005E480000}"/>
    <cellStyle name="Normal 4 3 3 6 3" xfId="18329" xr:uid="{00000000-0005-0000-0000-00005F480000}"/>
    <cellStyle name="Normal 4 3 3 6 4" xfId="18330" xr:uid="{00000000-0005-0000-0000-000060480000}"/>
    <cellStyle name="Normal 4 3 3 7" xfId="18331" xr:uid="{00000000-0005-0000-0000-000061480000}"/>
    <cellStyle name="Normal 4 3 3 8" xfId="18332" xr:uid="{00000000-0005-0000-0000-000062480000}"/>
    <cellStyle name="Normal 4 3 3 9" xfId="18333" xr:uid="{00000000-0005-0000-0000-000063480000}"/>
    <cellStyle name="Normal 4 3 4" xfId="18334" xr:uid="{00000000-0005-0000-0000-000064480000}"/>
    <cellStyle name="Normal 4 3 4 2" xfId="18335" xr:uid="{00000000-0005-0000-0000-000065480000}"/>
    <cellStyle name="Normal 4 3 4 2 2" xfId="18336" xr:uid="{00000000-0005-0000-0000-000066480000}"/>
    <cellStyle name="Normal 4 3 4 2 2 2" xfId="18337" xr:uid="{00000000-0005-0000-0000-000067480000}"/>
    <cellStyle name="Normal 4 3 4 2 2 3" xfId="18338" xr:uid="{00000000-0005-0000-0000-000068480000}"/>
    <cellStyle name="Normal 4 3 4 2 2 4" xfId="18339" xr:uid="{00000000-0005-0000-0000-000069480000}"/>
    <cellStyle name="Normal 4 3 4 2 3" xfId="18340" xr:uid="{00000000-0005-0000-0000-00006A480000}"/>
    <cellStyle name="Normal 4 3 4 2 3 2" xfId="18341" xr:uid="{00000000-0005-0000-0000-00006B480000}"/>
    <cellStyle name="Normal 4 3 4 2 3 3" xfId="18342" xr:uid="{00000000-0005-0000-0000-00006C480000}"/>
    <cellStyle name="Normal 4 3 4 2 3 4" xfId="18343" xr:uid="{00000000-0005-0000-0000-00006D480000}"/>
    <cellStyle name="Normal 4 3 4 2 4" xfId="18344" xr:uid="{00000000-0005-0000-0000-00006E480000}"/>
    <cellStyle name="Normal 4 3 4 2 5" xfId="18345" xr:uid="{00000000-0005-0000-0000-00006F480000}"/>
    <cellStyle name="Normal 4 3 4 2 6" xfId="18346" xr:uid="{00000000-0005-0000-0000-000070480000}"/>
    <cellStyle name="Normal 4 3 4 3" xfId="18347" xr:uid="{00000000-0005-0000-0000-000071480000}"/>
    <cellStyle name="Normal 4 3 4 3 2" xfId="18348" xr:uid="{00000000-0005-0000-0000-000072480000}"/>
    <cellStyle name="Normal 4 3 4 3 3" xfId="18349" xr:uid="{00000000-0005-0000-0000-000073480000}"/>
    <cellStyle name="Normal 4 3 4 3 4" xfId="18350" xr:uid="{00000000-0005-0000-0000-000074480000}"/>
    <cellStyle name="Normal 4 3 4 4" xfId="18351" xr:uid="{00000000-0005-0000-0000-000075480000}"/>
    <cellStyle name="Normal 4 3 4 4 2" xfId="18352" xr:uid="{00000000-0005-0000-0000-000076480000}"/>
    <cellStyle name="Normal 4 3 4 4 3" xfId="18353" xr:uid="{00000000-0005-0000-0000-000077480000}"/>
    <cellStyle name="Normal 4 3 4 4 4" xfId="18354" xr:uid="{00000000-0005-0000-0000-000078480000}"/>
    <cellStyle name="Normal 4 3 4 5" xfId="18355" xr:uid="{00000000-0005-0000-0000-000079480000}"/>
    <cellStyle name="Normal 4 3 4 6" xfId="18356" xr:uid="{00000000-0005-0000-0000-00007A480000}"/>
    <cellStyle name="Normal 4 3 4 7" xfId="18357" xr:uid="{00000000-0005-0000-0000-00007B480000}"/>
    <cellStyle name="Normal 4 3 5" xfId="18358" xr:uid="{00000000-0005-0000-0000-00007C480000}"/>
    <cellStyle name="Normal 4 3 5 2" xfId="18359" xr:uid="{00000000-0005-0000-0000-00007D480000}"/>
    <cellStyle name="Normal 4 3 5 2 2" xfId="18360" xr:uid="{00000000-0005-0000-0000-00007E480000}"/>
    <cellStyle name="Normal 4 3 5 2 2 2" xfId="18361" xr:uid="{00000000-0005-0000-0000-00007F480000}"/>
    <cellStyle name="Normal 4 3 5 2 2 3" xfId="18362" xr:uid="{00000000-0005-0000-0000-000080480000}"/>
    <cellStyle name="Normal 4 3 5 2 2 4" xfId="18363" xr:uid="{00000000-0005-0000-0000-000081480000}"/>
    <cellStyle name="Normal 4 3 5 2 3" xfId="18364" xr:uid="{00000000-0005-0000-0000-000082480000}"/>
    <cellStyle name="Normal 4 3 5 2 3 2" xfId="18365" xr:uid="{00000000-0005-0000-0000-000083480000}"/>
    <cellStyle name="Normal 4 3 5 2 3 3" xfId="18366" xr:uid="{00000000-0005-0000-0000-000084480000}"/>
    <cellStyle name="Normal 4 3 5 2 3 4" xfId="18367" xr:uid="{00000000-0005-0000-0000-000085480000}"/>
    <cellStyle name="Normal 4 3 5 2 4" xfId="18368" xr:uid="{00000000-0005-0000-0000-000086480000}"/>
    <cellStyle name="Normal 4 3 5 2 4 2" xfId="18369" xr:uid="{00000000-0005-0000-0000-000087480000}"/>
    <cellStyle name="Normal 4 3 5 2 4 3" xfId="18370" xr:uid="{00000000-0005-0000-0000-000088480000}"/>
    <cellStyle name="Normal 4 3 5 2 4 4" xfId="18371" xr:uid="{00000000-0005-0000-0000-000089480000}"/>
    <cellStyle name="Normal 4 3 5 2 5" xfId="18372" xr:uid="{00000000-0005-0000-0000-00008A480000}"/>
    <cellStyle name="Normal 4 3 5 2 6" xfId="18373" xr:uid="{00000000-0005-0000-0000-00008B480000}"/>
    <cellStyle name="Normal 4 3 5 2 7" xfId="18374" xr:uid="{00000000-0005-0000-0000-00008C480000}"/>
    <cellStyle name="Normal 4 3 5 3" xfId="18375" xr:uid="{00000000-0005-0000-0000-00008D480000}"/>
    <cellStyle name="Normal 4 3 5 3 2" xfId="18376" xr:uid="{00000000-0005-0000-0000-00008E480000}"/>
    <cellStyle name="Normal 4 3 5 3 3" xfId="18377" xr:uid="{00000000-0005-0000-0000-00008F480000}"/>
    <cellStyle name="Normal 4 3 5 3 4" xfId="18378" xr:uid="{00000000-0005-0000-0000-000090480000}"/>
    <cellStyle name="Normal 4 3 5 4" xfId="18379" xr:uid="{00000000-0005-0000-0000-000091480000}"/>
    <cellStyle name="Normal 4 3 5 4 2" xfId="18380" xr:uid="{00000000-0005-0000-0000-000092480000}"/>
    <cellStyle name="Normal 4 3 5 4 3" xfId="18381" xr:uid="{00000000-0005-0000-0000-000093480000}"/>
    <cellStyle name="Normal 4 3 5 4 4" xfId="18382" xr:uid="{00000000-0005-0000-0000-000094480000}"/>
    <cellStyle name="Normal 4 3 5 5" xfId="18383" xr:uid="{00000000-0005-0000-0000-000095480000}"/>
    <cellStyle name="Normal 4 3 5 5 2" xfId="18384" xr:uid="{00000000-0005-0000-0000-000096480000}"/>
    <cellStyle name="Normal 4 3 5 5 3" xfId="18385" xr:uid="{00000000-0005-0000-0000-000097480000}"/>
    <cellStyle name="Normal 4 3 5 5 4" xfId="18386" xr:uid="{00000000-0005-0000-0000-000098480000}"/>
    <cellStyle name="Normal 4 3 5 6" xfId="18387" xr:uid="{00000000-0005-0000-0000-000099480000}"/>
    <cellStyle name="Normal 4 3 5 7" xfId="18388" xr:uid="{00000000-0005-0000-0000-00009A480000}"/>
    <cellStyle name="Normal 4 3 5 8" xfId="18389" xr:uid="{00000000-0005-0000-0000-00009B480000}"/>
    <cellStyle name="Normal 4 3 6" xfId="18390" xr:uid="{00000000-0005-0000-0000-00009C480000}"/>
    <cellStyle name="Normal 4 3 6 2" xfId="18391" xr:uid="{00000000-0005-0000-0000-00009D480000}"/>
    <cellStyle name="Normal 4 3 6 2 2" xfId="18392" xr:uid="{00000000-0005-0000-0000-00009E480000}"/>
    <cellStyle name="Normal 4 3 6 2 3" xfId="18393" xr:uid="{00000000-0005-0000-0000-00009F480000}"/>
    <cellStyle name="Normal 4 3 6 2 4" xfId="18394" xr:uid="{00000000-0005-0000-0000-0000A0480000}"/>
    <cellStyle name="Normal 4 3 6 3" xfId="18395" xr:uid="{00000000-0005-0000-0000-0000A1480000}"/>
    <cellStyle name="Normal 4 3 6 3 2" xfId="18396" xr:uid="{00000000-0005-0000-0000-0000A2480000}"/>
    <cellStyle name="Normal 4 3 6 3 3" xfId="18397" xr:uid="{00000000-0005-0000-0000-0000A3480000}"/>
    <cellStyle name="Normal 4 3 6 3 4" xfId="18398" xr:uid="{00000000-0005-0000-0000-0000A4480000}"/>
    <cellStyle name="Normal 4 3 6 4" xfId="18399" xr:uid="{00000000-0005-0000-0000-0000A5480000}"/>
    <cellStyle name="Normal 4 3 6 5" xfId="18400" xr:uid="{00000000-0005-0000-0000-0000A6480000}"/>
    <cellStyle name="Normal 4 3 6 6" xfId="18401" xr:uid="{00000000-0005-0000-0000-0000A7480000}"/>
    <cellStyle name="Normal 4 3 7" xfId="18402" xr:uid="{00000000-0005-0000-0000-0000A8480000}"/>
    <cellStyle name="Normal 4 3 7 2" xfId="18403" xr:uid="{00000000-0005-0000-0000-0000A9480000}"/>
    <cellStyle name="Normal 4 3 7 3" xfId="18404" xr:uid="{00000000-0005-0000-0000-0000AA480000}"/>
    <cellStyle name="Normal 4 3 7 4" xfId="18405" xr:uid="{00000000-0005-0000-0000-0000AB480000}"/>
    <cellStyle name="Normal 4 3 8" xfId="18406" xr:uid="{00000000-0005-0000-0000-0000AC480000}"/>
    <cellStyle name="Normal 4 3 8 2" xfId="18407" xr:uid="{00000000-0005-0000-0000-0000AD480000}"/>
    <cellStyle name="Normal 4 3 8 3" xfId="18408" xr:uid="{00000000-0005-0000-0000-0000AE480000}"/>
    <cellStyle name="Normal 4 3 8 4" xfId="18409" xr:uid="{00000000-0005-0000-0000-0000AF480000}"/>
    <cellStyle name="Normal 4 3 9" xfId="18410" xr:uid="{00000000-0005-0000-0000-0000B0480000}"/>
    <cellStyle name="Normal 4 4" xfId="18411" xr:uid="{00000000-0005-0000-0000-0000B1480000}"/>
    <cellStyle name="Normal 4 4 2" xfId="18412" xr:uid="{00000000-0005-0000-0000-0000B2480000}"/>
    <cellStyle name="Normal 4 4 2 2" xfId="18413" xr:uid="{00000000-0005-0000-0000-0000B3480000}"/>
    <cellStyle name="Normal 4 4 2 2 2" xfId="18414" xr:uid="{00000000-0005-0000-0000-0000B4480000}"/>
    <cellStyle name="Normal 4 4 2 2 2 2" xfId="18415" xr:uid="{00000000-0005-0000-0000-0000B5480000}"/>
    <cellStyle name="Normal 4 4 2 2 2 3" xfId="18416" xr:uid="{00000000-0005-0000-0000-0000B6480000}"/>
    <cellStyle name="Normal 4 4 2 2 2 4" xfId="18417" xr:uid="{00000000-0005-0000-0000-0000B7480000}"/>
    <cellStyle name="Normal 4 4 2 2 3" xfId="18418" xr:uid="{00000000-0005-0000-0000-0000B8480000}"/>
    <cellStyle name="Normal 4 4 2 2 3 2" xfId="18419" xr:uid="{00000000-0005-0000-0000-0000B9480000}"/>
    <cellStyle name="Normal 4 4 2 2 3 3" xfId="18420" xr:uid="{00000000-0005-0000-0000-0000BA480000}"/>
    <cellStyle name="Normal 4 4 2 2 3 4" xfId="18421" xr:uid="{00000000-0005-0000-0000-0000BB480000}"/>
    <cellStyle name="Normal 4 4 2 2 4" xfId="18422" xr:uid="{00000000-0005-0000-0000-0000BC480000}"/>
    <cellStyle name="Normal 4 4 2 2 5" xfId="18423" xr:uid="{00000000-0005-0000-0000-0000BD480000}"/>
    <cellStyle name="Normal 4 4 2 2 6" xfId="18424" xr:uid="{00000000-0005-0000-0000-0000BE480000}"/>
    <cellStyle name="Normal 4 4 2 3" xfId="18425" xr:uid="{00000000-0005-0000-0000-0000BF480000}"/>
    <cellStyle name="Normal 4 4 2 3 2" xfId="18426" xr:uid="{00000000-0005-0000-0000-0000C0480000}"/>
    <cellStyle name="Normal 4 4 2 3 3" xfId="18427" xr:uid="{00000000-0005-0000-0000-0000C1480000}"/>
    <cellStyle name="Normal 4 4 2 3 4" xfId="18428" xr:uid="{00000000-0005-0000-0000-0000C2480000}"/>
    <cellStyle name="Normal 4 4 2 4" xfId="18429" xr:uid="{00000000-0005-0000-0000-0000C3480000}"/>
    <cellStyle name="Normal 4 4 2 4 2" xfId="18430" xr:uid="{00000000-0005-0000-0000-0000C4480000}"/>
    <cellStyle name="Normal 4 4 2 4 3" xfId="18431" xr:uid="{00000000-0005-0000-0000-0000C5480000}"/>
    <cellStyle name="Normal 4 4 2 4 4" xfId="18432" xr:uid="{00000000-0005-0000-0000-0000C6480000}"/>
    <cellStyle name="Normal 4 4 2 5" xfId="18433" xr:uid="{00000000-0005-0000-0000-0000C7480000}"/>
    <cellStyle name="Normal 4 4 2 6" xfId="18434" xr:uid="{00000000-0005-0000-0000-0000C8480000}"/>
    <cellStyle name="Normal 4 4 2 7" xfId="18435" xr:uid="{00000000-0005-0000-0000-0000C9480000}"/>
    <cellStyle name="Normal 4 4 2 8" xfId="18436" xr:uid="{00000000-0005-0000-0000-0000CA480000}"/>
    <cellStyle name="Normal 4 4 3" xfId="18437" xr:uid="{00000000-0005-0000-0000-0000CB480000}"/>
    <cellStyle name="Normal 4 4 3 2" xfId="18438" xr:uid="{00000000-0005-0000-0000-0000CC480000}"/>
    <cellStyle name="Normal 4 4 3 2 2" xfId="18439" xr:uid="{00000000-0005-0000-0000-0000CD480000}"/>
    <cellStyle name="Normal 4 4 3 2 2 2" xfId="18440" xr:uid="{00000000-0005-0000-0000-0000CE480000}"/>
    <cellStyle name="Normal 4 4 3 2 2 3" xfId="18441" xr:uid="{00000000-0005-0000-0000-0000CF480000}"/>
    <cellStyle name="Normal 4 4 3 2 2 4" xfId="18442" xr:uid="{00000000-0005-0000-0000-0000D0480000}"/>
    <cellStyle name="Normal 4 4 3 2 3" xfId="18443" xr:uid="{00000000-0005-0000-0000-0000D1480000}"/>
    <cellStyle name="Normal 4 4 3 2 4" xfId="18444" xr:uid="{00000000-0005-0000-0000-0000D2480000}"/>
    <cellStyle name="Normal 4 4 3 2 5" xfId="18445" xr:uid="{00000000-0005-0000-0000-0000D3480000}"/>
    <cellStyle name="Normal 4 4 3 3" xfId="18446" xr:uid="{00000000-0005-0000-0000-0000D4480000}"/>
    <cellStyle name="Normal 4 4 3 3 2" xfId="18447" xr:uid="{00000000-0005-0000-0000-0000D5480000}"/>
    <cellStyle name="Normal 4 4 3 3 3" xfId="18448" xr:uid="{00000000-0005-0000-0000-0000D6480000}"/>
    <cellStyle name="Normal 4 4 3 3 4" xfId="18449" xr:uid="{00000000-0005-0000-0000-0000D7480000}"/>
    <cellStyle name="Normal 4 4 3 4" xfId="18450" xr:uid="{00000000-0005-0000-0000-0000D8480000}"/>
    <cellStyle name="Normal 4 4 3 5" xfId="18451" xr:uid="{00000000-0005-0000-0000-0000D9480000}"/>
    <cellStyle name="Normal 4 4 3 6" xfId="18452" xr:uid="{00000000-0005-0000-0000-0000DA480000}"/>
    <cellStyle name="Normal 4 4 4" xfId="18453" xr:uid="{00000000-0005-0000-0000-0000DB480000}"/>
    <cellStyle name="Normal 4 4 4 2" xfId="18454" xr:uid="{00000000-0005-0000-0000-0000DC480000}"/>
    <cellStyle name="Normal 4 4 4 2 2" xfId="18455" xr:uid="{00000000-0005-0000-0000-0000DD480000}"/>
    <cellStyle name="Normal 4 4 4 2 3" xfId="18456" xr:uid="{00000000-0005-0000-0000-0000DE480000}"/>
    <cellStyle name="Normal 4 4 4 2 4" xfId="18457" xr:uid="{00000000-0005-0000-0000-0000DF480000}"/>
    <cellStyle name="Normal 4 4 4 3" xfId="18458" xr:uid="{00000000-0005-0000-0000-0000E0480000}"/>
    <cellStyle name="Normal 4 4 4 4" xfId="18459" xr:uid="{00000000-0005-0000-0000-0000E1480000}"/>
    <cellStyle name="Normal 4 4 4 5" xfId="18460" xr:uid="{00000000-0005-0000-0000-0000E2480000}"/>
    <cellStyle name="Normal 4 4 5" xfId="18461" xr:uid="{00000000-0005-0000-0000-0000E3480000}"/>
    <cellStyle name="Normal 4 4 5 2" xfId="18462" xr:uid="{00000000-0005-0000-0000-0000E4480000}"/>
    <cellStyle name="Normal 4 4 5 3" xfId="18463" xr:uid="{00000000-0005-0000-0000-0000E5480000}"/>
    <cellStyle name="Normal 4 4 5 4" xfId="18464" xr:uid="{00000000-0005-0000-0000-0000E6480000}"/>
    <cellStyle name="Normal 4 4 6" xfId="18465" xr:uid="{00000000-0005-0000-0000-0000E7480000}"/>
    <cellStyle name="Normal 4 4 6 2" xfId="18466" xr:uid="{00000000-0005-0000-0000-0000E8480000}"/>
    <cellStyle name="Normal 4 4 6 3" xfId="18467" xr:uid="{00000000-0005-0000-0000-0000E9480000}"/>
    <cellStyle name="Normal 4 4 6 4" xfId="18468" xr:uid="{00000000-0005-0000-0000-0000EA480000}"/>
    <cellStyle name="Normal 4 4 7" xfId="33482" xr:uid="{3197893A-73D1-48C1-8F73-D094C366DEFE}"/>
    <cellStyle name="Normal 4 5" xfId="18469" xr:uid="{00000000-0005-0000-0000-0000EB480000}"/>
    <cellStyle name="Normal 4 5 10" xfId="18470" xr:uid="{00000000-0005-0000-0000-0000EC480000}"/>
    <cellStyle name="Normal 4 5 11" xfId="18471" xr:uid="{00000000-0005-0000-0000-0000ED480000}"/>
    <cellStyle name="Normal 4 5 12" xfId="18472" xr:uid="{00000000-0005-0000-0000-0000EE480000}"/>
    <cellStyle name="Normal 4 5 13" xfId="18473" xr:uid="{00000000-0005-0000-0000-0000EF480000}"/>
    <cellStyle name="Normal 4 5 14" xfId="18474" xr:uid="{00000000-0005-0000-0000-0000F0480000}"/>
    <cellStyle name="Normal 4 5 15" xfId="18475" xr:uid="{00000000-0005-0000-0000-0000F1480000}"/>
    <cellStyle name="Normal 4 5 16" xfId="18476" xr:uid="{00000000-0005-0000-0000-0000F2480000}"/>
    <cellStyle name="Normal 4 5 17" xfId="18477" xr:uid="{00000000-0005-0000-0000-0000F3480000}"/>
    <cellStyle name="Normal 4 5 18" xfId="18478" xr:uid="{00000000-0005-0000-0000-0000F4480000}"/>
    <cellStyle name="Normal 4 5 19" xfId="18479" xr:uid="{00000000-0005-0000-0000-0000F5480000}"/>
    <cellStyle name="Normal 4 5 2" xfId="18480" xr:uid="{00000000-0005-0000-0000-0000F6480000}"/>
    <cellStyle name="Normal 4 5 2 2" xfId="18481" xr:uid="{00000000-0005-0000-0000-0000F7480000}"/>
    <cellStyle name="Normal 4 5 2 2 2" xfId="18482" xr:uid="{00000000-0005-0000-0000-0000F8480000}"/>
    <cellStyle name="Normal 4 5 2 2 2 2" xfId="18483" xr:uid="{00000000-0005-0000-0000-0000F9480000}"/>
    <cellStyle name="Normal 4 5 2 2 2 3" xfId="18484" xr:uid="{00000000-0005-0000-0000-0000FA480000}"/>
    <cellStyle name="Normal 4 5 2 2 2 4" xfId="18485" xr:uid="{00000000-0005-0000-0000-0000FB480000}"/>
    <cellStyle name="Normal 4 5 2 2 3" xfId="18486" xr:uid="{00000000-0005-0000-0000-0000FC480000}"/>
    <cellStyle name="Normal 4 5 2 2 4" xfId="18487" xr:uid="{00000000-0005-0000-0000-0000FD480000}"/>
    <cellStyle name="Normal 4 5 2 2 5" xfId="18488" xr:uid="{00000000-0005-0000-0000-0000FE480000}"/>
    <cellStyle name="Normal 4 5 2 3" xfId="18489" xr:uid="{00000000-0005-0000-0000-0000FF480000}"/>
    <cellStyle name="Normal 4 5 2 3 2" xfId="18490" xr:uid="{00000000-0005-0000-0000-000000490000}"/>
    <cellStyle name="Normal 4 5 2 3 3" xfId="18491" xr:uid="{00000000-0005-0000-0000-000001490000}"/>
    <cellStyle name="Normal 4 5 2 3 4" xfId="18492" xr:uid="{00000000-0005-0000-0000-000002490000}"/>
    <cellStyle name="Normal 4 5 2 4" xfId="18493" xr:uid="{00000000-0005-0000-0000-000003490000}"/>
    <cellStyle name="Normal 4 5 2 4 2" xfId="18494" xr:uid="{00000000-0005-0000-0000-000004490000}"/>
    <cellStyle name="Normal 4 5 2 4 3" xfId="18495" xr:uid="{00000000-0005-0000-0000-000005490000}"/>
    <cellStyle name="Normal 4 5 2 4 4" xfId="18496" xr:uid="{00000000-0005-0000-0000-000006490000}"/>
    <cellStyle name="Normal 4 5 20" xfId="18497" xr:uid="{00000000-0005-0000-0000-000007490000}"/>
    <cellStyle name="Normal 4 5 21" xfId="18498" xr:uid="{00000000-0005-0000-0000-000008490000}"/>
    <cellStyle name="Normal 4 5 22" xfId="18499" xr:uid="{00000000-0005-0000-0000-000009490000}"/>
    <cellStyle name="Normal 4 5 23" xfId="18500" xr:uid="{00000000-0005-0000-0000-00000A490000}"/>
    <cellStyle name="Normal 4 5 24" xfId="18501" xr:uid="{00000000-0005-0000-0000-00000B490000}"/>
    <cellStyle name="Normal 4 5 25" xfId="18502" xr:uid="{00000000-0005-0000-0000-00000C490000}"/>
    <cellStyle name="Normal 4 5 26" xfId="18503" xr:uid="{00000000-0005-0000-0000-00000D490000}"/>
    <cellStyle name="Normal 4 5 27" xfId="18504" xr:uid="{00000000-0005-0000-0000-00000E490000}"/>
    <cellStyle name="Normal 4 5 28" xfId="18505" xr:uid="{00000000-0005-0000-0000-00000F490000}"/>
    <cellStyle name="Normal 4 5 29" xfId="18506" xr:uid="{00000000-0005-0000-0000-000010490000}"/>
    <cellStyle name="Normal 4 5 3" xfId="18507" xr:uid="{00000000-0005-0000-0000-000011490000}"/>
    <cellStyle name="Normal 4 5 3 2" xfId="18508" xr:uid="{00000000-0005-0000-0000-000012490000}"/>
    <cellStyle name="Normal 4 5 3 2 2" xfId="18509" xr:uid="{00000000-0005-0000-0000-000013490000}"/>
    <cellStyle name="Normal 4 5 3 2 2 2" xfId="18510" xr:uid="{00000000-0005-0000-0000-000014490000}"/>
    <cellStyle name="Normal 4 5 3 2 2 3" xfId="18511" xr:uid="{00000000-0005-0000-0000-000015490000}"/>
    <cellStyle name="Normal 4 5 3 2 2 4" xfId="18512" xr:uid="{00000000-0005-0000-0000-000016490000}"/>
    <cellStyle name="Normal 4 5 3 2 3" xfId="18513" xr:uid="{00000000-0005-0000-0000-000017490000}"/>
    <cellStyle name="Normal 4 5 3 2 4" xfId="18514" xr:uid="{00000000-0005-0000-0000-000018490000}"/>
    <cellStyle name="Normal 4 5 3 2 5" xfId="18515" xr:uid="{00000000-0005-0000-0000-000019490000}"/>
    <cellStyle name="Normal 4 5 3 3" xfId="18516" xr:uid="{00000000-0005-0000-0000-00001A490000}"/>
    <cellStyle name="Normal 4 5 3 3 2" xfId="18517" xr:uid="{00000000-0005-0000-0000-00001B490000}"/>
    <cellStyle name="Normal 4 5 3 3 3" xfId="18518" xr:uid="{00000000-0005-0000-0000-00001C490000}"/>
    <cellStyle name="Normal 4 5 3 3 4" xfId="18519" xr:uid="{00000000-0005-0000-0000-00001D490000}"/>
    <cellStyle name="Normal 4 5 3 4" xfId="18520" xr:uid="{00000000-0005-0000-0000-00001E490000}"/>
    <cellStyle name="Normal 4 5 3 4 2" xfId="18521" xr:uid="{00000000-0005-0000-0000-00001F490000}"/>
    <cellStyle name="Normal 4 5 3 4 3" xfId="18522" xr:uid="{00000000-0005-0000-0000-000020490000}"/>
    <cellStyle name="Normal 4 5 3 4 4" xfId="18523" xr:uid="{00000000-0005-0000-0000-000021490000}"/>
    <cellStyle name="Normal 4 5 30" xfId="18524" xr:uid="{00000000-0005-0000-0000-000022490000}"/>
    <cellStyle name="Normal 4 5 31" xfId="18525" xr:uid="{00000000-0005-0000-0000-000023490000}"/>
    <cellStyle name="Normal 4 5 32" xfId="18526" xr:uid="{00000000-0005-0000-0000-000024490000}"/>
    <cellStyle name="Normal 4 5 33" xfId="18527" xr:uid="{00000000-0005-0000-0000-000025490000}"/>
    <cellStyle name="Normal 4 5 34" xfId="18528" xr:uid="{00000000-0005-0000-0000-000026490000}"/>
    <cellStyle name="Normal 4 5 35" xfId="18529" xr:uid="{00000000-0005-0000-0000-000027490000}"/>
    <cellStyle name="Normal 4 5 36" xfId="18530" xr:uid="{00000000-0005-0000-0000-000028490000}"/>
    <cellStyle name="Normal 4 5 37" xfId="18531" xr:uid="{00000000-0005-0000-0000-000029490000}"/>
    <cellStyle name="Normal 4 5 38" xfId="18532" xr:uid="{00000000-0005-0000-0000-00002A490000}"/>
    <cellStyle name="Normal 4 5 39" xfId="18533" xr:uid="{00000000-0005-0000-0000-00002B490000}"/>
    <cellStyle name="Normal 4 5 4" xfId="18534" xr:uid="{00000000-0005-0000-0000-00002C490000}"/>
    <cellStyle name="Normal 4 5 4 2" xfId="18535" xr:uid="{00000000-0005-0000-0000-00002D490000}"/>
    <cellStyle name="Normal 4 5 4 2 2" xfId="18536" xr:uid="{00000000-0005-0000-0000-00002E490000}"/>
    <cellStyle name="Normal 4 5 4 2 3" xfId="18537" xr:uid="{00000000-0005-0000-0000-00002F490000}"/>
    <cellStyle name="Normal 4 5 4 2 4" xfId="18538" xr:uid="{00000000-0005-0000-0000-000030490000}"/>
    <cellStyle name="Normal 4 5 4 3" xfId="18539" xr:uid="{00000000-0005-0000-0000-000031490000}"/>
    <cellStyle name="Normal 4 5 4 3 2" xfId="18540" xr:uid="{00000000-0005-0000-0000-000032490000}"/>
    <cellStyle name="Normal 4 5 4 3 3" xfId="18541" xr:uid="{00000000-0005-0000-0000-000033490000}"/>
    <cellStyle name="Normal 4 5 4 3 4" xfId="18542" xr:uid="{00000000-0005-0000-0000-000034490000}"/>
    <cellStyle name="Normal 4 5 40" xfId="18543" xr:uid="{00000000-0005-0000-0000-000035490000}"/>
    <cellStyle name="Normal 4 5 41" xfId="18544" xr:uid="{00000000-0005-0000-0000-000036490000}"/>
    <cellStyle name="Normal 4 5 42" xfId="18545" xr:uid="{00000000-0005-0000-0000-000037490000}"/>
    <cellStyle name="Normal 4 5 43" xfId="18546" xr:uid="{00000000-0005-0000-0000-000038490000}"/>
    <cellStyle name="Normal 4 5 44" xfId="18547" xr:uid="{00000000-0005-0000-0000-000039490000}"/>
    <cellStyle name="Normal 4 5 45" xfId="18548" xr:uid="{00000000-0005-0000-0000-00003A490000}"/>
    <cellStyle name="Normal 4 5 46" xfId="18549" xr:uid="{00000000-0005-0000-0000-00003B490000}"/>
    <cellStyle name="Normal 4 5 47" xfId="18550" xr:uid="{00000000-0005-0000-0000-00003C490000}"/>
    <cellStyle name="Normal 4 5 48" xfId="18551" xr:uid="{00000000-0005-0000-0000-00003D490000}"/>
    <cellStyle name="Normal 4 5 49" xfId="18552" xr:uid="{00000000-0005-0000-0000-00003E490000}"/>
    <cellStyle name="Normal 4 5 5" xfId="18553" xr:uid="{00000000-0005-0000-0000-00003F490000}"/>
    <cellStyle name="Normal 4 5 5 2" xfId="18554" xr:uid="{00000000-0005-0000-0000-000040490000}"/>
    <cellStyle name="Normal 4 5 5 2 2" xfId="18555" xr:uid="{00000000-0005-0000-0000-000041490000}"/>
    <cellStyle name="Normal 4 5 5 2 3" xfId="18556" xr:uid="{00000000-0005-0000-0000-000042490000}"/>
    <cellStyle name="Normal 4 5 5 2 4" xfId="18557" xr:uid="{00000000-0005-0000-0000-000043490000}"/>
    <cellStyle name="Normal 4 5 50" xfId="18558" xr:uid="{00000000-0005-0000-0000-000044490000}"/>
    <cellStyle name="Normal 4 5 51" xfId="18559" xr:uid="{00000000-0005-0000-0000-000045490000}"/>
    <cellStyle name="Normal 4 5 52" xfId="18560" xr:uid="{00000000-0005-0000-0000-000046490000}"/>
    <cellStyle name="Normal 4 5 53" xfId="18561" xr:uid="{00000000-0005-0000-0000-000047490000}"/>
    <cellStyle name="Normal 4 5 54" xfId="18562" xr:uid="{00000000-0005-0000-0000-000048490000}"/>
    <cellStyle name="Normal 4 5 55" xfId="18563" xr:uid="{00000000-0005-0000-0000-000049490000}"/>
    <cellStyle name="Normal 4 5 56" xfId="18564" xr:uid="{00000000-0005-0000-0000-00004A490000}"/>
    <cellStyle name="Normal 4 5 57" xfId="18565" xr:uid="{00000000-0005-0000-0000-00004B490000}"/>
    <cellStyle name="Normal 4 5 58" xfId="18566" xr:uid="{00000000-0005-0000-0000-00004C490000}"/>
    <cellStyle name="Normal 4 5 59" xfId="18567" xr:uid="{00000000-0005-0000-0000-00004D490000}"/>
    <cellStyle name="Normal 4 5 6" xfId="18568" xr:uid="{00000000-0005-0000-0000-00004E490000}"/>
    <cellStyle name="Normal 4 5 60" xfId="18569" xr:uid="{00000000-0005-0000-0000-00004F490000}"/>
    <cellStyle name="Normal 4 5 61" xfId="18570" xr:uid="{00000000-0005-0000-0000-000050490000}"/>
    <cellStyle name="Normal 4 5 62" xfId="18571" xr:uid="{00000000-0005-0000-0000-000051490000}"/>
    <cellStyle name="Normal 4 5 63" xfId="18572" xr:uid="{00000000-0005-0000-0000-000052490000}"/>
    <cellStyle name="Normal 4 5 64" xfId="18573" xr:uid="{00000000-0005-0000-0000-000053490000}"/>
    <cellStyle name="Normal 4 5 65" xfId="18574" xr:uid="{00000000-0005-0000-0000-000054490000}"/>
    <cellStyle name="Normal 4 5 66" xfId="18575" xr:uid="{00000000-0005-0000-0000-000055490000}"/>
    <cellStyle name="Normal 4 5 67" xfId="18576" xr:uid="{00000000-0005-0000-0000-000056490000}"/>
    <cellStyle name="Normal 4 5 68" xfId="18577" xr:uid="{00000000-0005-0000-0000-000057490000}"/>
    <cellStyle name="Normal 4 5 69" xfId="18578" xr:uid="{00000000-0005-0000-0000-000058490000}"/>
    <cellStyle name="Normal 4 5 7" xfId="18579" xr:uid="{00000000-0005-0000-0000-000059490000}"/>
    <cellStyle name="Normal 4 5 70" xfId="18580" xr:uid="{00000000-0005-0000-0000-00005A490000}"/>
    <cellStyle name="Normal 4 5 71" xfId="18581" xr:uid="{00000000-0005-0000-0000-00005B490000}"/>
    <cellStyle name="Normal 4 5 72" xfId="18582" xr:uid="{00000000-0005-0000-0000-00005C490000}"/>
    <cellStyle name="Normal 4 5 73" xfId="18583" xr:uid="{00000000-0005-0000-0000-00005D490000}"/>
    <cellStyle name="Normal 4 5 74" xfId="18584" xr:uid="{00000000-0005-0000-0000-00005E490000}"/>
    <cellStyle name="Normal 4 5 75" xfId="18585" xr:uid="{00000000-0005-0000-0000-00005F490000}"/>
    <cellStyle name="Normal 4 5 76" xfId="18586" xr:uid="{00000000-0005-0000-0000-000060490000}"/>
    <cellStyle name="Normal 4 5 77" xfId="18587" xr:uid="{00000000-0005-0000-0000-000061490000}"/>
    <cellStyle name="Normal 4 5 78" xfId="18588" xr:uid="{00000000-0005-0000-0000-000062490000}"/>
    <cellStyle name="Normal 4 5 79" xfId="18589" xr:uid="{00000000-0005-0000-0000-000063490000}"/>
    <cellStyle name="Normal 4 5 8" xfId="18590" xr:uid="{00000000-0005-0000-0000-000064490000}"/>
    <cellStyle name="Normal 4 5 80" xfId="18591" xr:uid="{00000000-0005-0000-0000-000065490000}"/>
    <cellStyle name="Normal 4 5 81" xfId="18592" xr:uid="{00000000-0005-0000-0000-000066490000}"/>
    <cellStyle name="Normal 4 5 82" xfId="18593" xr:uid="{00000000-0005-0000-0000-000067490000}"/>
    <cellStyle name="Normal 4 5 83" xfId="18594" xr:uid="{00000000-0005-0000-0000-000068490000}"/>
    <cellStyle name="Normal 4 5 84" xfId="18595" xr:uid="{00000000-0005-0000-0000-000069490000}"/>
    <cellStyle name="Normal 4 5 85" xfId="18596" xr:uid="{00000000-0005-0000-0000-00006A490000}"/>
    <cellStyle name="Normal 4 5 86" xfId="18597" xr:uid="{00000000-0005-0000-0000-00006B490000}"/>
    <cellStyle name="Normal 4 5 87" xfId="18598" xr:uid="{00000000-0005-0000-0000-00006C490000}"/>
    <cellStyle name="Normal 4 5 88" xfId="18599" xr:uid="{00000000-0005-0000-0000-00006D490000}"/>
    <cellStyle name="Normal 4 5 89" xfId="18600" xr:uid="{00000000-0005-0000-0000-00006E490000}"/>
    <cellStyle name="Normal 4 5 9" xfId="18601" xr:uid="{00000000-0005-0000-0000-00006F490000}"/>
    <cellStyle name="Normal 4 5 90" xfId="18602" xr:uid="{00000000-0005-0000-0000-000070490000}"/>
    <cellStyle name="Normal 4 5 91" xfId="18603" xr:uid="{00000000-0005-0000-0000-000071490000}"/>
    <cellStyle name="Normal 4 5 92" xfId="18604" xr:uid="{00000000-0005-0000-0000-000072490000}"/>
    <cellStyle name="Normal 4 5 93" xfId="18605" xr:uid="{00000000-0005-0000-0000-000073490000}"/>
    <cellStyle name="Normal 4 5 94" xfId="18606" xr:uid="{00000000-0005-0000-0000-000074490000}"/>
    <cellStyle name="Normal 4 5 94 2" xfId="18607" xr:uid="{00000000-0005-0000-0000-000075490000}"/>
    <cellStyle name="Normal 4 5 94 3" xfId="18608" xr:uid="{00000000-0005-0000-0000-000076490000}"/>
    <cellStyle name="Normal 4 5 94 4" xfId="18609" xr:uid="{00000000-0005-0000-0000-000077490000}"/>
    <cellStyle name="Normal 4 6" xfId="18610" xr:uid="{00000000-0005-0000-0000-000078490000}"/>
    <cellStyle name="Normal 4 6 2" xfId="18611" xr:uid="{00000000-0005-0000-0000-000079490000}"/>
    <cellStyle name="Normal 4 6 2 2" xfId="18612" xr:uid="{00000000-0005-0000-0000-00007A490000}"/>
    <cellStyle name="Normal 4 6 2 2 2" xfId="18613" xr:uid="{00000000-0005-0000-0000-00007B490000}"/>
    <cellStyle name="Normal 4 6 2 2 3" xfId="18614" xr:uid="{00000000-0005-0000-0000-00007C490000}"/>
    <cellStyle name="Normal 4 6 2 2 4" xfId="18615" xr:uid="{00000000-0005-0000-0000-00007D490000}"/>
    <cellStyle name="Normal 4 6 2 3" xfId="18616" xr:uid="{00000000-0005-0000-0000-00007E490000}"/>
    <cellStyle name="Normal 4 6 2 3 2" xfId="18617" xr:uid="{00000000-0005-0000-0000-00007F490000}"/>
    <cellStyle name="Normal 4 6 2 3 3" xfId="18618" xr:uid="{00000000-0005-0000-0000-000080490000}"/>
    <cellStyle name="Normal 4 6 2 3 4" xfId="18619" xr:uid="{00000000-0005-0000-0000-000081490000}"/>
    <cellStyle name="Normal 4 6 3" xfId="18620" xr:uid="{00000000-0005-0000-0000-000082490000}"/>
    <cellStyle name="Normal 4 6 3 2" xfId="18621" xr:uid="{00000000-0005-0000-0000-000083490000}"/>
    <cellStyle name="Normal 4 6 3 3" xfId="18622" xr:uid="{00000000-0005-0000-0000-000084490000}"/>
    <cellStyle name="Normal 4 6 3 4" xfId="18623" xr:uid="{00000000-0005-0000-0000-000085490000}"/>
    <cellStyle name="Normal 4 6 4" xfId="18624" xr:uid="{00000000-0005-0000-0000-000086490000}"/>
    <cellStyle name="Normal 4 6 4 2" xfId="18625" xr:uid="{00000000-0005-0000-0000-000087490000}"/>
    <cellStyle name="Normal 4 6 4 3" xfId="18626" xr:uid="{00000000-0005-0000-0000-000088490000}"/>
    <cellStyle name="Normal 4 6 4 4" xfId="18627" xr:uid="{00000000-0005-0000-0000-000089490000}"/>
    <cellStyle name="Normal 4 7" xfId="18628" xr:uid="{00000000-0005-0000-0000-00008A490000}"/>
    <cellStyle name="Normal 4 7 2" xfId="18629" xr:uid="{00000000-0005-0000-0000-00008B490000}"/>
    <cellStyle name="Normal 4 7 2 2" xfId="18630" xr:uid="{00000000-0005-0000-0000-00008C490000}"/>
    <cellStyle name="Normal 4 7 2 2 2" xfId="18631" xr:uid="{00000000-0005-0000-0000-00008D490000}"/>
    <cellStyle name="Normal 4 7 2 2 3" xfId="18632" xr:uid="{00000000-0005-0000-0000-00008E490000}"/>
    <cellStyle name="Normal 4 7 2 2 4" xfId="18633" xr:uid="{00000000-0005-0000-0000-00008F490000}"/>
    <cellStyle name="Normal 4 7 2 3" xfId="18634" xr:uid="{00000000-0005-0000-0000-000090490000}"/>
    <cellStyle name="Normal 4 7 2 3 2" xfId="18635" xr:uid="{00000000-0005-0000-0000-000091490000}"/>
    <cellStyle name="Normal 4 7 2 3 3" xfId="18636" xr:uid="{00000000-0005-0000-0000-000092490000}"/>
    <cellStyle name="Normal 4 7 2 3 4" xfId="18637" xr:uid="{00000000-0005-0000-0000-000093490000}"/>
    <cellStyle name="Normal 4 7 3" xfId="18638" xr:uid="{00000000-0005-0000-0000-000094490000}"/>
    <cellStyle name="Normal 4 7 3 2" xfId="18639" xr:uid="{00000000-0005-0000-0000-000095490000}"/>
    <cellStyle name="Normal 4 7 3 3" xfId="18640" xr:uid="{00000000-0005-0000-0000-000096490000}"/>
    <cellStyle name="Normal 4 7 3 4" xfId="18641" xr:uid="{00000000-0005-0000-0000-000097490000}"/>
    <cellStyle name="Normal 4 7 4" xfId="18642" xr:uid="{00000000-0005-0000-0000-000098490000}"/>
    <cellStyle name="Normal 4 7 4 2" xfId="18643" xr:uid="{00000000-0005-0000-0000-000099490000}"/>
    <cellStyle name="Normal 4 7 4 3" xfId="18644" xr:uid="{00000000-0005-0000-0000-00009A490000}"/>
    <cellStyle name="Normal 4 7 4 4" xfId="18645" xr:uid="{00000000-0005-0000-0000-00009B490000}"/>
    <cellStyle name="Normal 4 8" xfId="18646" xr:uid="{00000000-0005-0000-0000-00009C490000}"/>
    <cellStyle name="Normal 4 8 2" xfId="18647" xr:uid="{00000000-0005-0000-0000-00009D490000}"/>
    <cellStyle name="Normal 4 8 2 2" xfId="18648" xr:uid="{00000000-0005-0000-0000-00009E490000}"/>
    <cellStyle name="Normal 4 8 2 2 2" xfId="18649" xr:uid="{00000000-0005-0000-0000-00009F490000}"/>
    <cellStyle name="Normal 4 8 2 2 3" xfId="18650" xr:uid="{00000000-0005-0000-0000-0000A0490000}"/>
    <cellStyle name="Normal 4 8 2 2 4" xfId="18651" xr:uid="{00000000-0005-0000-0000-0000A1490000}"/>
    <cellStyle name="Normal 4 8 3" xfId="18652" xr:uid="{00000000-0005-0000-0000-0000A2490000}"/>
    <cellStyle name="Normal 4 8 3 2" xfId="18653" xr:uid="{00000000-0005-0000-0000-0000A3490000}"/>
    <cellStyle name="Normal 4 8 3 3" xfId="18654" xr:uid="{00000000-0005-0000-0000-0000A4490000}"/>
    <cellStyle name="Normal 4 8 3 4" xfId="18655" xr:uid="{00000000-0005-0000-0000-0000A5490000}"/>
    <cellStyle name="Normal 4 9" xfId="18656" xr:uid="{00000000-0005-0000-0000-0000A6490000}"/>
    <cellStyle name="Normal 4 9 2" xfId="18657" xr:uid="{00000000-0005-0000-0000-0000A7490000}"/>
    <cellStyle name="Normal 4 9 2 2" xfId="18658" xr:uid="{00000000-0005-0000-0000-0000A8490000}"/>
    <cellStyle name="Normal 4 9 2 3" xfId="18659" xr:uid="{00000000-0005-0000-0000-0000A9490000}"/>
    <cellStyle name="Normal 4 9 2 4" xfId="18660" xr:uid="{00000000-0005-0000-0000-0000AA490000}"/>
    <cellStyle name="Normal 4 9 3" xfId="18661" xr:uid="{00000000-0005-0000-0000-0000AB490000}"/>
    <cellStyle name="Normal 4_Annexe 6 IAS" xfId="33483" xr:uid="{BDDF00DC-2545-4F48-B28E-985F829DF310}"/>
    <cellStyle name="Normal 40" xfId="18662" xr:uid="{00000000-0005-0000-0000-0000AC490000}"/>
    <cellStyle name="Normal 40 2" xfId="18663" xr:uid="{00000000-0005-0000-0000-0000AD490000}"/>
    <cellStyle name="Normal 40 2 2" xfId="33486" xr:uid="{03B45829-6BB8-4916-8A17-F400B19E470E}"/>
    <cellStyle name="Normal 40 2 3" xfId="33485" xr:uid="{130605A7-529A-4671-A629-63DB2896BDC7}"/>
    <cellStyle name="Normal 40 3" xfId="18664" xr:uid="{00000000-0005-0000-0000-0000AE490000}"/>
    <cellStyle name="Normal 40 3 2" xfId="18665" xr:uid="{00000000-0005-0000-0000-0000AF490000}"/>
    <cellStyle name="Normal 40 3 2 2" xfId="18666" xr:uid="{00000000-0005-0000-0000-0000B0490000}"/>
    <cellStyle name="Normal 40 3 2 2 2" xfId="18667" xr:uid="{00000000-0005-0000-0000-0000B1490000}"/>
    <cellStyle name="Normal 40 3 2 2 3" xfId="18668" xr:uid="{00000000-0005-0000-0000-0000B2490000}"/>
    <cellStyle name="Normal 40 3 2 2 4" xfId="18669" xr:uid="{00000000-0005-0000-0000-0000B3490000}"/>
    <cellStyle name="Normal 40 3 2 3" xfId="18670" xr:uid="{00000000-0005-0000-0000-0000B4490000}"/>
    <cellStyle name="Normal 40 3 2 4" xfId="18671" xr:uid="{00000000-0005-0000-0000-0000B5490000}"/>
    <cellStyle name="Normal 40 3 2 5" xfId="18672" xr:uid="{00000000-0005-0000-0000-0000B6490000}"/>
    <cellStyle name="Normal 40 3 2 6" xfId="33488" xr:uid="{5A48A6AD-0C64-40B0-A0B1-9635097D63A0}"/>
    <cellStyle name="Normal 40 3 3" xfId="18673" xr:uid="{00000000-0005-0000-0000-0000B7490000}"/>
    <cellStyle name="Normal 40 3 3 2" xfId="18674" xr:uid="{00000000-0005-0000-0000-0000B8490000}"/>
    <cellStyle name="Normal 40 3 3 3" xfId="18675" xr:uid="{00000000-0005-0000-0000-0000B9490000}"/>
    <cellStyle name="Normal 40 3 3 4" xfId="18676" xr:uid="{00000000-0005-0000-0000-0000BA490000}"/>
    <cellStyle name="Normal 40 3 4" xfId="18677" xr:uid="{00000000-0005-0000-0000-0000BB490000}"/>
    <cellStyle name="Normal 40 3 5" xfId="18678" xr:uid="{00000000-0005-0000-0000-0000BC490000}"/>
    <cellStyle name="Normal 40 3 6" xfId="18679" xr:uid="{00000000-0005-0000-0000-0000BD490000}"/>
    <cellStyle name="Normal 40 3 7" xfId="33487" xr:uid="{285D531D-8103-4904-ADF8-A39716C169C7}"/>
    <cellStyle name="Normal 40 4" xfId="33489" xr:uid="{8D452A97-F98D-4CC2-A04D-0C4B7B135BA9}"/>
    <cellStyle name="Normal 40 5" xfId="33484" xr:uid="{B99F0F9B-619C-492F-B167-355DD42EB857}"/>
    <cellStyle name="Normal 41" xfId="18680" xr:uid="{00000000-0005-0000-0000-0000BE490000}"/>
    <cellStyle name="Normal 41 2" xfId="18681" xr:uid="{00000000-0005-0000-0000-0000BF490000}"/>
    <cellStyle name="Normal 41 2 2" xfId="33492" xr:uid="{520E909A-5DA9-4451-A1DD-E3DE5635E505}"/>
    <cellStyle name="Normal 41 2 3" xfId="33491" xr:uid="{E1F1F08D-82AC-428B-A458-62468023A132}"/>
    <cellStyle name="Normal 41 3" xfId="18682" xr:uid="{00000000-0005-0000-0000-0000C0490000}"/>
    <cellStyle name="Normal 41 3 2" xfId="18683" xr:uid="{00000000-0005-0000-0000-0000C1490000}"/>
    <cellStyle name="Normal 41 3 2 2" xfId="18684" xr:uid="{00000000-0005-0000-0000-0000C2490000}"/>
    <cellStyle name="Normal 41 3 2 2 2" xfId="18685" xr:uid="{00000000-0005-0000-0000-0000C3490000}"/>
    <cellStyle name="Normal 41 3 2 2 3" xfId="18686" xr:uid="{00000000-0005-0000-0000-0000C4490000}"/>
    <cellStyle name="Normal 41 3 2 2 4" xfId="18687" xr:uid="{00000000-0005-0000-0000-0000C5490000}"/>
    <cellStyle name="Normal 41 3 2 3" xfId="18688" xr:uid="{00000000-0005-0000-0000-0000C6490000}"/>
    <cellStyle name="Normal 41 3 2 4" xfId="18689" xr:uid="{00000000-0005-0000-0000-0000C7490000}"/>
    <cellStyle name="Normal 41 3 2 5" xfId="18690" xr:uid="{00000000-0005-0000-0000-0000C8490000}"/>
    <cellStyle name="Normal 41 3 2 6" xfId="33494" xr:uid="{2977AA11-5949-4809-85AE-DAEEE079C884}"/>
    <cellStyle name="Normal 41 3 3" xfId="18691" xr:uid="{00000000-0005-0000-0000-0000C9490000}"/>
    <cellStyle name="Normal 41 3 3 2" xfId="18692" xr:uid="{00000000-0005-0000-0000-0000CA490000}"/>
    <cellStyle name="Normal 41 3 3 3" xfId="18693" xr:uid="{00000000-0005-0000-0000-0000CB490000}"/>
    <cellStyle name="Normal 41 3 3 4" xfId="18694" xr:uid="{00000000-0005-0000-0000-0000CC490000}"/>
    <cellStyle name="Normal 41 3 4" xfId="18695" xr:uid="{00000000-0005-0000-0000-0000CD490000}"/>
    <cellStyle name="Normal 41 3 5" xfId="18696" xr:uid="{00000000-0005-0000-0000-0000CE490000}"/>
    <cellStyle name="Normal 41 3 6" xfId="18697" xr:uid="{00000000-0005-0000-0000-0000CF490000}"/>
    <cellStyle name="Normal 41 3 7" xfId="33493" xr:uid="{5FE7E5D8-9533-4A94-8DC4-4A26EA1ACA79}"/>
    <cellStyle name="Normal 41 4" xfId="33495" xr:uid="{434A2BCD-964C-4B6F-BB8A-F2ADACEC8D4C}"/>
    <cellStyle name="Normal 41 5" xfId="33490" xr:uid="{565B3C27-2C56-477A-B3FF-4E584E25B08E}"/>
    <cellStyle name="Normal 42" xfId="18698" xr:uid="{00000000-0005-0000-0000-0000D0490000}"/>
    <cellStyle name="Normal 42 2" xfId="18699" xr:uid="{00000000-0005-0000-0000-0000D1490000}"/>
    <cellStyle name="Normal 42 2 2" xfId="33497" xr:uid="{08C1F181-A92E-4EF1-AA27-E3356E0BA2BE}"/>
    <cellStyle name="Normal 42 3" xfId="18700" xr:uid="{00000000-0005-0000-0000-0000D2490000}"/>
    <cellStyle name="Normal 42 3 2" xfId="18701" xr:uid="{00000000-0005-0000-0000-0000D3490000}"/>
    <cellStyle name="Normal 42 3 2 2" xfId="18702" xr:uid="{00000000-0005-0000-0000-0000D4490000}"/>
    <cellStyle name="Normal 42 3 2 2 2" xfId="18703" xr:uid="{00000000-0005-0000-0000-0000D5490000}"/>
    <cellStyle name="Normal 42 3 2 2 3" xfId="18704" xr:uid="{00000000-0005-0000-0000-0000D6490000}"/>
    <cellStyle name="Normal 42 3 2 2 4" xfId="18705" xr:uid="{00000000-0005-0000-0000-0000D7490000}"/>
    <cellStyle name="Normal 42 3 2 3" xfId="18706" xr:uid="{00000000-0005-0000-0000-0000D8490000}"/>
    <cellStyle name="Normal 42 3 2 4" xfId="18707" xr:uid="{00000000-0005-0000-0000-0000D9490000}"/>
    <cellStyle name="Normal 42 3 2 5" xfId="18708" xr:uid="{00000000-0005-0000-0000-0000DA490000}"/>
    <cellStyle name="Normal 42 3 3" xfId="18709" xr:uid="{00000000-0005-0000-0000-0000DB490000}"/>
    <cellStyle name="Normal 42 3 3 2" xfId="18710" xr:uid="{00000000-0005-0000-0000-0000DC490000}"/>
    <cellStyle name="Normal 42 3 3 3" xfId="18711" xr:uid="{00000000-0005-0000-0000-0000DD490000}"/>
    <cellStyle name="Normal 42 3 3 4" xfId="18712" xr:uid="{00000000-0005-0000-0000-0000DE490000}"/>
    <cellStyle name="Normal 42 3 4" xfId="18713" xr:uid="{00000000-0005-0000-0000-0000DF490000}"/>
    <cellStyle name="Normal 42 3 5" xfId="18714" xr:uid="{00000000-0005-0000-0000-0000E0490000}"/>
    <cellStyle name="Normal 42 3 6" xfId="18715" xr:uid="{00000000-0005-0000-0000-0000E1490000}"/>
    <cellStyle name="Normal 42 4" xfId="33496" xr:uid="{727491B5-CC7C-4C6C-B463-6E21B27B31EE}"/>
    <cellStyle name="Normal 43" xfId="18716" xr:uid="{00000000-0005-0000-0000-0000E2490000}"/>
    <cellStyle name="Normal 43 2" xfId="18717" xr:uid="{00000000-0005-0000-0000-0000E3490000}"/>
    <cellStyle name="Normal 43 3" xfId="18718" xr:uid="{00000000-0005-0000-0000-0000E4490000}"/>
    <cellStyle name="Normal 43 3 2" xfId="18719" xr:uid="{00000000-0005-0000-0000-0000E5490000}"/>
    <cellStyle name="Normal 43 3 2 2" xfId="18720" xr:uid="{00000000-0005-0000-0000-0000E6490000}"/>
    <cellStyle name="Normal 43 3 2 2 2" xfId="18721" xr:uid="{00000000-0005-0000-0000-0000E7490000}"/>
    <cellStyle name="Normal 43 3 2 2 3" xfId="18722" xr:uid="{00000000-0005-0000-0000-0000E8490000}"/>
    <cellStyle name="Normal 43 3 2 2 4" xfId="18723" xr:uid="{00000000-0005-0000-0000-0000E9490000}"/>
    <cellStyle name="Normal 43 3 2 3" xfId="18724" xr:uid="{00000000-0005-0000-0000-0000EA490000}"/>
    <cellStyle name="Normal 43 3 2 4" xfId="18725" xr:uid="{00000000-0005-0000-0000-0000EB490000}"/>
    <cellStyle name="Normal 43 3 2 5" xfId="18726" xr:uid="{00000000-0005-0000-0000-0000EC490000}"/>
    <cellStyle name="Normal 43 3 3" xfId="18727" xr:uid="{00000000-0005-0000-0000-0000ED490000}"/>
    <cellStyle name="Normal 43 3 3 2" xfId="18728" xr:uid="{00000000-0005-0000-0000-0000EE490000}"/>
    <cellStyle name="Normal 43 3 3 3" xfId="18729" xr:uid="{00000000-0005-0000-0000-0000EF490000}"/>
    <cellStyle name="Normal 43 3 3 4" xfId="18730" xr:uid="{00000000-0005-0000-0000-0000F0490000}"/>
    <cellStyle name="Normal 43 3 4" xfId="18731" xr:uid="{00000000-0005-0000-0000-0000F1490000}"/>
    <cellStyle name="Normal 43 3 5" xfId="18732" xr:uid="{00000000-0005-0000-0000-0000F2490000}"/>
    <cellStyle name="Normal 43 3 6" xfId="18733" xr:uid="{00000000-0005-0000-0000-0000F3490000}"/>
    <cellStyle name="Normal 43 4" xfId="33498" xr:uid="{7E6FB0AF-B135-4258-86B0-79FA411AA899}"/>
    <cellStyle name="Normal 44" xfId="18734" xr:uid="{00000000-0005-0000-0000-0000F4490000}"/>
    <cellStyle name="Normal 44 2" xfId="18735" xr:uid="{00000000-0005-0000-0000-0000F5490000}"/>
    <cellStyle name="Normal 44 2 2" xfId="18736" xr:uid="{00000000-0005-0000-0000-0000F6490000}"/>
    <cellStyle name="Normal 44 2 2 2" xfId="18737" xr:uid="{00000000-0005-0000-0000-0000F7490000}"/>
    <cellStyle name="Normal 44 2 2 2 2" xfId="18738" xr:uid="{00000000-0005-0000-0000-0000F8490000}"/>
    <cellStyle name="Normal 44 2 2 2 2 2" xfId="18739" xr:uid="{00000000-0005-0000-0000-0000F9490000}"/>
    <cellStyle name="Normal 44 2 2 2 2 3" xfId="18740" xr:uid="{00000000-0005-0000-0000-0000FA490000}"/>
    <cellStyle name="Normal 44 2 2 2 2 4" xfId="18741" xr:uid="{00000000-0005-0000-0000-0000FB490000}"/>
    <cellStyle name="Normal 44 2 2 2 3" xfId="18742" xr:uid="{00000000-0005-0000-0000-0000FC490000}"/>
    <cellStyle name="Normal 44 2 2 2 4" xfId="18743" xr:uid="{00000000-0005-0000-0000-0000FD490000}"/>
    <cellStyle name="Normal 44 2 2 2 5" xfId="18744" xr:uid="{00000000-0005-0000-0000-0000FE490000}"/>
    <cellStyle name="Normal 44 2 2 3" xfId="18745" xr:uid="{00000000-0005-0000-0000-0000FF490000}"/>
    <cellStyle name="Normal 44 2 2 3 2" xfId="18746" xr:uid="{00000000-0005-0000-0000-0000004A0000}"/>
    <cellStyle name="Normal 44 2 2 3 3" xfId="18747" xr:uid="{00000000-0005-0000-0000-0000014A0000}"/>
    <cellStyle name="Normal 44 2 2 3 4" xfId="18748" xr:uid="{00000000-0005-0000-0000-0000024A0000}"/>
    <cellStyle name="Normal 44 2 2 4" xfId="18749" xr:uid="{00000000-0005-0000-0000-0000034A0000}"/>
    <cellStyle name="Normal 44 2 2 5" xfId="18750" xr:uid="{00000000-0005-0000-0000-0000044A0000}"/>
    <cellStyle name="Normal 44 2 2 6" xfId="18751" xr:uid="{00000000-0005-0000-0000-0000054A0000}"/>
    <cellStyle name="Normal 44 3" xfId="18752" xr:uid="{00000000-0005-0000-0000-0000064A0000}"/>
    <cellStyle name="Normal 44 3 2" xfId="18753" xr:uid="{00000000-0005-0000-0000-0000074A0000}"/>
    <cellStyle name="Normal 44 3 2 2" xfId="18754" xr:uid="{00000000-0005-0000-0000-0000084A0000}"/>
    <cellStyle name="Normal 44 3 2 2 2" xfId="18755" xr:uid="{00000000-0005-0000-0000-0000094A0000}"/>
    <cellStyle name="Normal 44 3 2 2 3" xfId="18756" xr:uid="{00000000-0005-0000-0000-00000A4A0000}"/>
    <cellStyle name="Normal 44 3 2 2 4" xfId="18757" xr:uid="{00000000-0005-0000-0000-00000B4A0000}"/>
    <cellStyle name="Normal 44 3 2 3" xfId="18758" xr:uid="{00000000-0005-0000-0000-00000C4A0000}"/>
    <cellStyle name="Normal 44 3 2 4" xfId="18759" xr:uid="{00000000-0005-0000-0000-00000D4A0000}"/>
    <cellStyle name="Normal 44 3 2 5" xfId="18760" xr:uid="{00000000-0005-0000-0000-00000E4A0000}"/>
    <cellStyle name="Normal 44 3 3" xfId="18761" xr:uid="{00000000-0005-0000-0000-00000F4A0000}"/>
    <cellStyle name="Normal 44 3 3 2" xfId="18762" xr:uid="{00000000-0005-0000-0000-0000104A0000}"/>
    <cellStyle name="Normal 44 3 3 3" xfId="18763" xr:uid="{00000000-0005-0000-0000-0000114A0000}"/>
    <cellStyle name="Normal 44 3 3 4" xfId="18764" xr:uid="{00000000-0005-0000-0000-0000124A0000}"/>
    <cellStyle name="Normal 44 3 4" xfId="18765" xr:uid="{00000000-0005-0000-0000-0000134A0000}"/>
    <cellStyle name="Normal 44 3 5" xfId="18766" xr:uid="{00000000-0005-0000-0000-0000144A0000}"/>
    <cellStyle name="Normal 44 3 6" xfId="18767" xr:uid="{00000000-0005-0000-0000-0000154A0000}"/>
    <cellStyle name="Normal 44 4" xfId="18768" xr:uid="{00000000-0005-0000-0000-0000164A0000}"/>
    <cellStyle name="Normal 44 4 2" xfId="18769" xr:uid="{00000000-0005-0000-0000-0000174A0000}"/>
    <cellStyle name="Normal 44 4 2 2" xfId="18770" xr:uid="{00000000-0005-0000-0000-0000184A0000}"/>
    <cellStyle name="Normal 44 4 2 2 2" xfId="18771" xr:uid="{00000000-0005-0000-0000-0000194A0000}"/>
    <cellStyle name="Normal 44 4 2 2 3" xfId="18772" xr:uid="{00000000-0005-0000-0000-00001A4A0000}"/>
    <cellStyle name="Normal 44 4 2 2 4" xfId="18773" xr:uid="{00000000-0005-0000-0000-00001B4A0000}"/>
    <cellStyle name="Normal 44 4 2 3" xfId="18774" xr:uid="{00000000-0005-0000-0000-00001C4A0000}"/>
    <cellStyle name="Normal 44 4 2 4" xfId="18775" xr:uid="{00000000-0005-0000-0000-00001D4A0000}"/>
    <cellStyle name="Normal 44 4 2 5" xfId="18776" xr:uid="{00000000-0005-0000-0000-00001E4A0000}"/>
    <cellStyle name="Normal 44 4 3" xfId="18777" xr:uid="{00000000-0005-0000-0000-00001F4A0000}"/>
    <cellStyle name="Normal 44 4 3 2" xfId="18778" xr:uid="{00000000-0005-0000-0000-0000204A0000}"/>
    <cellStyle name="Normal 44 4 3 3" xfId="18779" xr:uid="{00000000-0005-0000-0000-0000214A0000}"/>
    <cellStyle name="Normal 44 4 3 4" xfId="18780" xr:uid="{00000000-0005-0000-0000-0000224A0000}"/>
    <cellStyle name="Normal 44 4 4" xfId="18781" xr:uid="{00000000-0005-0000-0000-0000234A0000}"/>
    <cellStyle name="Normal 44 4 5" xfId="18782" xr:uid="{00000000-0005-0000-0000-0000244A0000}"/>
    <cellStyle name="Normal 44 4 6" xfId="18783" xr:uid="{00000000-0005-0000-0000-0000254A0000}"/>
    <cellStyle name="Normal 44 5" xfId="18784" xr:uid="{00000000-0005-0000-0000-0000264A0000}"/>
    <cellStyle name="Normal 44 5 2" xfId="18785" xr:uid="{00000000-0005-0000-0000-0000274A0000}"/>
    <cellStyle name="Normal 44 5 2 2" xfId="18786" xr:uid="{00000000-0005-0000-0000-0000284A0000}"/>
    <cellStyle name="Normal 44 5 2 2 2" xfId="18787" xr:uid="{00000000-0005-0000-0000-0000294A0000}"/>
    <cellStyle name="Normal 44 5 2 2 3" xfId="18788" xr:uid="{00000000-0005-0000-0000-00002A4A0000}"/>
    <cellStyle name="Normal 44 5 2 2 4" xfId="18789" xr:uid="{00000000-0005-0000-0000-00002B4A0000}"/>
    <cellStyle name="Normal 44 5 2 3" xfId="18790" xr:uid="{00000000-0005-0000-0000-00002C4A0000}"/>
    <cellStyle name="Normal 44 5 2 4" xfId="18791" xr:uid="{00000000-0005-0000-0000-00002D4A0000}"/>
    <cellStyle name="Normal 44 5 2 5" xfId="18792" xr:uid="{00000000-0005-0000-0000-00002E4A0000}"/>
    <cellStyle name="Normal 44 5 3" xfId="18793" xr:uid="{00000000-0005-0000-0000-00002F4A0000}"/>
    <cellStyle name="Normal 44 5 3 2" xfId="18794" xr:uid="{00000000-0005-0000-0000-0000304A0000}"/>
    <cellStyle name="Normal 44 5 3 3" xfId="18795" xr:uid="{00000000-0005-0000-0000-0000314A0000}"/>
    <cellStyle name="Normal 44 5 3 4" xfId="18796" xr:uid="{00000000-0005-0000-0000-0000324A0000}"/>
    <cellStyle name="Normal 44 5 4" xfId="18797" xr:uid="{00000000-0005-0000-0000-0000334A0000}"/>
    <cellStyle name="Normal 44 5 5" xfId="18798" xr:uid="{00000000-0005-0000-0000-0000344A0000}"/>
    <cellStyle name="Normal 44 5 6" xfId="18799" xr:uid="{00000000-0005-0000-0000-0000354A0000}"/>
    <cellStyle name="Normal 44 6" xfId="33499" xr:uid="{C59796CE-E901-477C-AB53-04036A6F30D5}"/>
    <cellStyle name="Normal 45" xfId="18800" xr:uid="{00000000-0005-0000-0000-0000364A0000}"/>
    <cellStyle name="Normal 45 2" xfId="18801" xr:uid="{00000000-0005-0000-0000-0000374A0000}"/>
    <cellStyle name="Normal 45 2 2" xfId="18802" xr:uid="{00000000-0005-0000-0000-0000384A0000}"/>
    <cellStyle name="Normal 45 2 2 2" xfId="18803" xr:uid="{00000000-0005-0000-0000-0000394A0000}"/>
    <cellStyle name="Normal 45 2 2 3" xfId="18804" xr:uid="{00000000-0005-0000-0000-00003A4A0000}"/>
    <cellStyle name="Normal 45 2 2 4" xfId="18805" xr:uid="{00000000-0005-0000-0000-00003B4A0000}"/>
    <cellStyle name="Normal 45 2 3" xfId="18806" xr:uid="{00000000-0005-0000-0000-00003C4A0000}"/>
    <cellStyle name="Normal 45 2 4" xfId="18807" xr:uid="{00000000-0005-0000-0000-00003D4A0000}"/>
    <cellStyle name="Normal 45 2 5" xfId="18808" xr:uid="{00000000-0005-0000-0000-00003E4A0000}"/>
    <cellStyle name="Normal 45 3" xfId="18809" xr:uid="{00000000-0005-0000-0000-00003F4A0000}"/>
    <cellStyle name="Normal 45 4" xfId="18810" xr:uid="{00000000-0005-0000-0000-0000404A0000}"/>
    <cellStyle name="Normal 45 4 2" xfId="18811" xr:uid="{00000000-0005-0000-0000-0000414A0000}"/>
    <cellStyle name="Normal 45 4 3" xfId="18812" xr:uid="{00000000-0005-0000-0000-0000424A0000}"/>
    <cellStyle name="Normal 45 4 4" xfId="18813" xr:uid="{00000000-0005-0000-0000-0000434A0000}"/>
    <cellStyle name="Normal 45 5" xfId="18814" xr:uid="{00000000-0005-0000-0000-0000444A0000}"/>
    <cellStyle name="Normal 45 6" xfId="18815" xr:uid="{00000000-0005-0000-0000-0000454A0000}"/>
    <cellStyle name="Normal 45 7" xfId="18816" xr:uid="{00000000-0005-0000-0000-0000464A0000}"/>
    <cellStyle name="Normal 45 8" xfId="33500" xr:uid="{06A8FF2B-54C9-4F2E-9CC6-D3E41D943FB4}"/>
    <cellStyle name="Normal 46" xfId="18817" xr:uid="{00000000-0005-0000-0000-0000474A0000}"/>
    <cellStyle name="Normal 46 2" xfId="18818" xr:uid="{00000000-0005-0000-0000-0000484A0000}"/>
    <cellStyle name="Normal 46 2 2" xfId="18819" xr:uid="{00000000-0005-0000-0000-0000494A0000}"/>
    <cellStyle name="Normal 46 2 2 2" xfId="18820" xr:uid="{00000000-0005-0000-0000-00004A4A0000}"/>
    <cellStyle name="Normal 46 2 2 3" xfId="18821" xr:uid="{00000000-0005-0000-0000-00004B4A0000}"/>
    <cellStyle name="Normal 46 2 2 4" xfId="18822" xr:uid="{00000000-0005-0000-0000-00004C4A0000}"/>
    <cellStyle name="Normal 46 2 3" xfId="18823" xr:uid="{00000000-0005-0000-0000-00004D4A0000}"/>
    <cellStyle name="Normal 46 2 4" xfId="18824" xr:uid="{00000000-0005-0000-0000-00004E4A0000}"/>
    <cellStyle name="Normal 46 2 5" xfId="18825" xr:uid="{00000000-0005-0000-0000-00004F4A0000}"/>
    <cellStyle name="Normal 46 3" xfId="18826" xr:uid="{00000000-0005-0000-0000-0000504A0000}"/>
    <cellStyle name="Normal 46 4" xfId="18827" xr:uid="{00000000-0005-0000-0000-0000514A0000}"/>
    <cellStyle name="Normal 46 4 2" xfId="18828" xr:uid="{00000000-0005-0000-0000-0000524A0000}"/>
    <cellStyle name="Normal 46 4 3" xfId="18829" xr:uid="{00000000-0005-0000-0000-0000534A0000}"/>
    <cellStyle name="Normal 46 4 4" xfId="18830" xr:uid="{00000000-0005-0000-0000-0000544A0000}"/>
    <cellStyle name="Normal 46 5" xfId="18831" xr:uid="{00000000-0005-0000-0000-0000554A0000}"/>
    <cellStyle name="Normal 46 6" xfId="18832" xr:uid="{00000000-0005-0000-0000-0000564A0000}"/>
    <cellStyle name="Normal 46 7" xfId="18833" xr:uid="{00000000-0005-0000-0000-0000574A0000}"/>
    <cellStyle name="Normal 46 8" xfId="33501" xr:uid="{EC1BAB12-F3C1-4B48-B34C-80508E6F86A8}"/>
    <cellStyle name="Normal 47" xfId="18834" xr:uid="{00000000-0005-0000-0000-0000584A0000}"/>
    <cellStyle name="Normal 47 2" xfId="18835" xr:uid="{00000000-0005-0000-0000-0000594A0000}"/>
    <cellStyle name="Normal 47 2 2" xfId="18836" xr:uid="{00000000-0005-0000-0000-00005A4A0000}"/>
    <cellStyle name="Normal 47 2 2 2" xfId="18837" xr:uid="{00000000-0005-0000-0000-00005B4A0000}"/>
    <cellStyle name="Normal 47 2 2 3" xfId="18838" xr:uid="{00000000-0005-0000-0000-00005C4A0000}"/>
    <cellStyle name="Normal 47 2 2 4" xfId="18839" xr:uid="{00000000-0005-0000-0000-00005D4A0000}"/>
    <cellStyle name="Normal 47 2 3" xfId="18840" xr:uid="{00000000-0005-0000-0000-00005E4A0000}"/>
    <cellStyle name="Normal 47 2 4" xfId="18841" xr:uid="{00000000-0005-0000-0000-00005F4A0000}"/>
    <cellStyle name="Normal 47 2 5" xfId="18842" xr:uid="{00000000-0005-0000-0000-0000604A0000}"/>
    <cellStyle name="Normal 47 3" xfId="18843" xr:uid="{00000000-0005-0000-0000-0000614A0000}"/>
    <cellStyle name="Normal 47 4" xfId="18844" xr:uid="{00000000-0005-0000-0000-0000624A0000}"/>
    <cellStyle name="Normal 47 4 2" xfId="18845" xr:uid="{00000000-0005-0000-0000-0000634A0000}"/>
    <cellStyle name="Normal 47 4 3" xfId="18846" xr:uid="{00000000-0005-0000-0000-0000644A0000}"/>
    <cellStyle name="Normal 47 4 4" xfId="18847" xr:uid="{00000000-0005-0000-0000-0000654A0000}"/>
    <cellStyle name="Normal 47 5" xfId="18848" xr:uid="{00000000-0005-0000-0000-0000664A0000}"/>
    <cellStyle name="Normal 47 6" xfId="18849" xr:uid="{00000000-0005-0000-0000-0000674A0000}"/>
    <cellStyle name="Normal 47 7" xfId="18850" xr:uid="{00000000-0005-0000-0000-0000684A0000}"/>
    <cellStyle name="Normal 47 8" xfId="33502" xr:uid="{3DA3FAFC-D08A-427D-87B9-5A759C5FF450}"/>
    <cellStyle name="Normal 48" xfId="18851" xr:uid="{00000000-0005-0000-0000-0000694A0000}"/>
    <cellStyle name="Normal 48 2" xfId="18852" xr:uid="{00000000-0005-0000-0000-00006A4A0000}"/>
    <cellStyle name="Normal 48 2 2" xfId="18853" xr:uid="{00000000-0005-0000-0000-00006B4A0000}"/>
    <cellStyle name="Normal 48 2 2 2" xfId="18854" xr:uid="{00000000-0005-0000-0000-00006C4A0000}"/>
    <cellStyle name="Normal 48 2 2 3" xfId="18855" xr:uid="{00000000-0005-0000-0000-00006D4A0000}"/>
    <cellStyle name="Normal 48 2 2 4" xfId="18856" xr:uid="{00000000-0005-0000-0000-00006E4A0000}"/>
    <cellStyle name="Normal 48 2 3" xfId="18857" xr:uid="{00000000-0005-0000-0000-00006F4A0000}"/>
    <cellStyle name="Normal 48 2 4" xfId="18858" xr:uid="{00000000-0005-0000-0000-0000704A0000}"/>
    <cellStyle name="Normal 48 2 5" xfId="18859" xr:uid="{00000000-0005-0000-0000-0000714A0000}"/>
    <cellStyle name="Normal 48 3" xfId="18860" xr:uid="{00000000-0005-0000-0000-0000724A0000}"/>
    <cellStyle name="Normal 48 4" xfId="18861" xr:uid="{00000000-0005-0000-0000-0000734A0000}"/>
    <cellStyle name="Normal 48 4 2" xfId="18862" xr:uid="{00000000-0005-0000-0000-0000744A0000}"/>
    <cellStyle name="Normal 48 4 3" xfId="18863" xr:uid="{00000000-0005-0000-0000-0000754A0000}"/>
    <cellStyle name="Normal 48 4 4" xfId="18864" xr:uid="{00000000-0005-0000-0000-0000764A0000}"/>
    <cellStyle name="Normal 48 5" xfId="18865" xr:uid="{00000000-0005-0000-0000-0000774A0000}"/>
    <cellStyle name="Normal 48 6" xfId="18866" xr:uid="{00000000-0005-0000-0000-0000784A0000}"/>
    <cellStyle name="Normal 48 7" xfId="18867" xr:uid="{00000000-0005-0000-0000-0000794A0000}"/>
    <cellStyle name="Normal 48 8" xfId="33503" xr:uid="{720DE9E1-F3A2-4C5B-94E0-D600A6A75A09}"/>
    <cellStyle name="Normal 49" xfId="18868" xr:uid="{00000000-0005-0000-0000-00007A4A0000}"/>
    <cellStyle name="Normal 49 2" xfId="18869" xr:uid="{00000000-0005-0000-0000-00007B4A0000}"/>
    <cellStyle name="Normal 49 2 2" xfId="18870" xr:uid="{00000000-0005-0000-0000-00007C4A0000}"/>
    <cellStyle name="Normal 49 2 2 2" xfId="18871" xr:uid="{00000000-0005-0000-0000-00007D4A0000}"/>
    <cellStyle name="Normal 49 2 2 3" xfId="18872" xr:uid="{00000000-0005-0000-0000-00007E4A0000}"/>
    <cellStyle name="Normal 49 2 2 4" xfId="18873" xr:uid="{00000000-0005-0000-0000-00007F4A0000}"/>
    <cellStyle name="Normal 49 2 3" xfId="18874" xr:uid="{00000000-0005-0000-0000-0000804A0000}"/>
    <cellStyle name="Normal 49 2 4" xfId="18875" xr:uid="{00000000-0005-0000-0000-0000814A0000}"/>
    <cellStyle name="Normal 49 2 5" xfId="18876" xr:uid="{00000000-0005-0000-0000-0000824A0000}"/>
    <cellStyle name="Normal 49 3" xfId="18877" xr:uid="{00000000-0005-0000-0000-0000834A0000}"/>
    <cellStyle name="Normal 49 4" xfId="18878" xr:uid="{00000000-0005-0000-0000-0000844A0000}"/>
    <cellStyle name="Normal 49 4 2" xfId="18879" xr:uid="{00000000-0005-0000-0000-0000854A0000}"/>
    <cellStyle name="Normal 49 4 3" xfId="18880" xr:uid="{00000000-0005-0000-0000-0000864A0000}"/>
    <cellStyle name="Normal 49 4 4" xfId="18881" xr:uid="{00000000-0005-0000-0000-0000874A0000}"/>
    <cellStyle name="Normal 49 5" xfId="18882" xr:uid="{00000000-0005-0000-0000-0000884A0000}"/>
    <cellStyle name="Normal 49 6" xfId="18883" xr:uid="{00000000-0005-0000-0000-0000894A0000}"/>
    <cellStyle name="Normal 49 7" xfId="18884" xr:uid="{00000000-0005-0000-0000-00008A4A0000}"/>
    <cellStyle name="Normal 49 8" xfId="33504" xr:uid="{749B926B-844E-463F-B1E4-88EC550CD016}"/>
    <cellStyle name="Normal 5" xfId="18885" xr:uid="{00000000-0005-0000-0000-00008B4A0000}"/>
    <cellStyle name="Normal 5 10" xfId="18886" xr:uid="{00000000-0005-0000-0000-00008C4A0000}"/>
    <cellStyle name="Normal 5 10 2" xfId="18887" xr:uid="{00000000-0005-0000-0000-00008D4A0000}"/>
    <cellStyle name="Normal 5 100" xfId="18888" xr:uid="{00000000-0005-0000-0000-00008E4A0000}"/>
    <cellStyle name="Normal 5 101" xfId="18889" xr:uid="{00000000-0005-0000-0000-00008F4A0000}"/>
    <cellStyle name="Normal 5 102" xfId="18890" xr:uid="{00000000-0005-0000-0000-0000904A0000}"/>
    <cellStyle name="Normal 5 103" xfId="18891" xr:uid="{00000000-0005-0000-0000-0000914A0000}"/>
    <cellStyle name="Normal 5 104" xfId="18892" xr:uid="{00000000-0005-0000-0000-0000924A0000}"/>
    <cellStyle name="Normal 5 105" xfId="18893" xr:uid="{00000000-0005-0000-0000-0000934A0000}"/>
    <cellStyle name="Normal 5 106" xfId="18894" xr:uid="{00000000-0005-0000-0000-0000944A0000}"/>
    <cellStyle name="Normal 5 107" xfId="18895" xr:uid="{00000000-0005-0000-0000-0000954A0000}"/>
    <cellStyle name="Normal 5 108" xfId="18896" xr:uid="{00000000-0005-0000-0000-0000964A0000}"/>
    <cellStyle name="Normal 5 109" xfId="18897" xr:uid="{00000000-0005-0000-0000-0000974A0000}"/>
    <cellStyle name="Normal 5 11" xfId="18898" xr:uid="{00000000-0005-0000-0000-0000984A0000}"/>
    <cellStyle name="Normal 5 11 2" xfId="18899" xr:uid="{00000000-0005-0000-0000-0000994A0000}"/>
    <cellStyle name="Normal 5 11 3" xfId="18900" xr:uid="{00000000-0005-0000-0000-00009A4A0000}"/>
    <cellStyle name="Normal 5 11 3 2" xfId="18901" xr:uid="{00000000-0005-0000-0000-00009B4A0000}"/>
    <cellStyle name="Normal 5 11 3 3" xfId="18902" xr:uid="{00000000-0005-0000-0000-00009C4A0000}"/>
    <cellStyle name="Normal 5 11 3 4" xfId="18903" xr:uid="{00000000-0005-0000-0000-00009D4A0000}"/>
    <cellStyle name="Normal 5 110" xfId="18904" xr:uid="{00000000-0005-0000-0000-00009E4A0000}"/>
    <cellStyle name="Normal 5 111" xfId="18905" xr:uid="{00000000-0005-0000-0000-00009F4A0000}"/>
    <cellStyle name="Normal 5 112" xfId="18906" xr:uid="{00000000-0005-0000-0000-0000A04A0000}"/>
    <cellStyle name="Normal 5 113" xfId="18907" xr:uid="{00000000-0005-0000-0000-0000A14A0000}"/>
    <cellStyle name="Normal 5 114" xfId="33505" xr:uid="{DED5356F-CE02-41EE-8D45-A97CBCA96854}"/>
    <cellStyle name="Normal 5 12" xfId="18908" xr:uid="{00000000-0005-0000-0000-0000A24A0000}"/>
    <cellStyle name="Normal 5 12 2" xfId="18909" xr:uid="{00000000-0005-0000-0000-0000A34A0000}"/>
    <cellStyle name="Normal 5 12 3" xfId="18910" xr:uid="{00000000-0005-0000-0000-0000A44A0000}"/>
    <cellStyle name="Normal 5 12 3 2" xfId="18911" xr:uid="{00000000-0005-0000-0000-0000A54A0000}"/>
    <cellStyle name="Normal 5 12 3 3" xfId="18912" xr:uid="{00000000-0005-0000-0000-0000A64A0000}"/>
    <cellStyle name="Normal 5 12 3 4" xfId="18913" xr:uid="{00000000-0005-0000-0000-0000A74A0000}"/>
    <cellStyle name="Normal 5 13" xfId="18914" xr:uid="{00000000-0005-0000-0000-0000A84A0000}"/>
    <cellStyle name="Normal 5 13 2" xfId="18915" xr:uid="{00000000-0005-0000-0000-0000A94A0000}"/>
    <cellStyle name="Normal 5 13 3" xfId="18916" xr:uid="{00000000-0005-0000-0000-0000AA4A0000}"/>
    <cellStyle name="Normal 5 13 4" xfId="18917" xr:uid="{00000000-0005-0000-0000-0000AB4A0000}"/>
    <cellStyle name="Normal 5 13 5" xfId="18918" xr:uid="{00000000-0005-0000-0000-0000AC4A0000}"/>
    <cellStyle name="Normal 5 14" xfId="18919" xr:uid="{00000000-0005-0000-0000-0000AD4A0000}"/>
    <cellStyle name="Normal 5 14 2" xfId="18920" xr:uid="{00000000-0005-0000-0000-0000AE4A0000}"/>
    <cellStyle name="Normal 5 15" xfId="18921" xr:uid="{00000000-0005-0000-0000-0000AF4A0000}"/>
    <cellStyle name="Normal 5 15 2" xfId="18922" xr:uid="{00000000-0005-0000-0000-0000B04A0000}"/>
    <cellStyle name="Normal 5 16" xfId="18923" xr:uid="{00000000-0005-0000-0000-0000B14A0000}"/>
    <cellStyle name="Normal 5 16 2" xfId="18924" xr:uid="{00000000-0005-0000-0000-0000B24A0000}"/>
    <cellStyle name="Normal 5 17" xfId="18925" xr:uid="{00000000-0005-0000-0000-0000B34A0000}"/>
    <cellStyle name="Normal 5 17 2" xfId="18926" xr:uid="{00000000-0005-0000-0000-0000B44A0000}"/>
    <cellStyle name="Normal 5 18" xfId="18927" xr:uid="{00000000-0005-0000-0000-0000B54A0000}"/>
    <cellStyle name="Normal 5 18 2" xfId="18928" xr:uid="{00000000-0005-0000-0000-0000B64A0000}"/>
    <cellStyle name="Normal 5 19" xfId="18929" xr:uid="{00000000-0005-0000-0000-0000B74A0000}"/>
    <cellStyle name="Normal 5 19 2" xfId="18930" xr:uid="{00000000-0005-0000-0000-0000B84A0000}"/>
    <cellStyle name="Normal 5 2" xfId="18931" xr:uid="{00000000-0005-0000-0000-0000B94A0000}"/>
    <cellStyle name="Normal 5 2 2" xfId="18932" xr:uid="{00000000-0005-0000-0000-0000BA4A0000}"/>
    <cellStyle name="Normal 5 2 2 2" xfId="18933" xr:uid="{00000000-0005-0000-0000-0000BB4A0000}"/>
    <cellStyle name="Normal 5 2 2 3" xfId="18934" xr:uid="{00000000-0005-0000-0000-0000BC4A0000}"/>
    <cellStyle name="Normal 5 2 2 4" xfId="33507" xr:uid="{5FDC247B-8713-435C-9FFC-E4EA8D8F70C7}"/>
    <cellStyle name="Normal 5 2 3" xfId="18935" xr:uid="{00000000-0005-0000-0000-0000BD4A0000}"/>
    <cellStyle name="Normal 5 2 3 2" xfId="18936" xr:uid="{00000000-0005-0000-0000-0000BE4A0000}"/>
    <cellStyle name="Normal 5 2 4" xfId="18937" xr:uid="{00000000-0005-0000-0000-0000BF4A0000}"/>
    <cellStyle name="Normal 5 2 5" xfId="33506" xr:uid="{67270327-BF36-4AC0-8F96-423C7BAA524D}"/>
    <cellStyle name="Normal 5 20" xfId="18938" xr:uid="{00000000-0005-0000-0000-0000C04A0000}"/>
    <cellStyle name="Normal 5 20 2" xfId="18939" xr:uid="{00000000-0005-0000-0000-0000C14A0000}"/>
    <cellStyle name="Normal 5 21" xfId="18940" xr:uid="{00000000-0005-0000-0000-0000C24A0000}"/>
    <cellStyle name="Normal 5 21 2" xfId="18941" xr:uid="{00000000-0005-0000-0000-0000C34A0000}"/>
    <cellStyle name="Normal 5 22" xfId="18942" xr:uid="{00000000-0005-0000-0000-0000C44A0000}"/>
    <cellStyle name="Normal 5 22 2" xfId="18943" xr:uid="{00000000-0005-0000-0000-0000C54A0000}"/>
    <cellStyle name="Normal 5 23" xfId="18944" xr:uid="{00000000-0005-0000-0000-0000C64A0000}"/>
    <cellStyle name="Normal 5 23 2" xfId="18945" xr:uid="{00000000-0005-0000-0000-0000C74A0000}"/>
    <cellStyle name="Normal 5 24" xfId="18946" xr:uid="{00000000-0005-0000-0000-0000C84A0000}"/>
    <cellStyle name="Normal 5 24 2" xfId="18947" xr:uid="{00000000-0005-0000-0000-0000C94A0000}"/>
    <cellStyle name="Normal 5 25" xfId="18948" xr:uid="{00000000-0005-0000-0000-0000CA4A0000}"/>
    <cellStyle name="Normal 5 25 2" xfId="18949" xr:uid="{00000000-0005-0000-0000-0000CB4A0000}"/>
    <cellStyle name="Normal 5 26" xfId="18950" xr:uid="{00000000-0005-0000-0000-0000CC4A0000}"/>
    <cellStyle name="Normal 5 26 2" xfId="18951" xr:uid="{00000000-0005-0000-0000-0000CD4A0000}"/>
    <cellStyle name="Normal 5 27" xfId="18952" xr:uid="{00000000-0005-0000-0000-0000CE4A0000}"/>
    <cellStyle name="Normal 5 27 2" xfId="18953" xr:uid="{00000000-0005-0000-0000-0000CF4A0000}"/>
    <cellStyle name="Normal 5 28" xfId="18954" xr:uid="{00000000-0005-0000-0000-0000D04A0000}"/>
    <cellStyle name="Normal 5 28 2" xfId="18955" xr:uid="{00000000-0005-0000-0000-0000D14A0000}"/>
    <cellStyle name="Normal 5 29" xfId="18956" xr:uid="{00000000-0005-0000-0000-0000D24A0000}"/>
    <cellStyle name="Normal 5 29 2" xfId="18957" xr:uid="{00000000-0005-0000-0000-0000D34A0000}"/>
    <cellStyle name="Normal 5 3" xfId="18958" xr:uid="{00000000-0005-0000-0000-0000D44A0000}"/>
    <cellStyle name="Normal 5 3 2" xfId="18959" xr:uid="{00000000-0005-0000-0000-0000D54A0000}"/>
    <cellStyle name="Normal 5 3 2 2" xfId="18960" xr:uid="{00000000-0005-0000-0000-0000D64A0000}"/>
    <cellStyle name="Normal 5 3 2 2 2" xfId="18961" xr:uid="{00000000-0005-0000-0000-0000D74A0000}"/>
    <cellStyle name="Normal 5 3 2 2 3" xfId="18962" xr:uid="{00000000-0005-0000-0000-0000D84A0000}"/>
    <cellStyle name="Normal 5 3 2 2 3 2" xfId="18963" xr:uid="{00000000-0005-0000-0000-0000D94A0000}"/>
    <cellStyle name="Normal 5 3 2 2 3 3" xfId="18964" xr:uid="{00000000-0005-0000-0000-0000DA4A0000}"/>
    <cellStyle name="Normal 5 3 2 2 3 4" xfId="18965" xr:uid="{00000000-0005-0000-0000-0000DB4A0000}"/>
    <cellStyle name="Normal 5 3 2 2 4" xfId="18966" xr:uid="{00000000-0005-0000-0000-0000DC4A0000}"/>
    <cellStyle name="Normal 5 3 2 2 5" xfId="18967" xr:uid="{00000000-0005-0000-0000-0000DD4A0000}"/>
    <cellStyle name="Normal 5 3 2 2 6" xfId="18968" xr:uid="{00000000-0005-0000-0000-0000DE4A0000}"/>
    <cellStyle name="Normal 5 3 2 3" xfId="18969" xr:uid="{00000000-0005-0000-0000-0000DF4A0000}"/>
    <cellStyle name="Normal 5 3 2 4" xfId="18970" xr:uid="{00000000-0005-0000-0000-0000E04A0000}"/>
    <cellStyle name="Normal 5 3 2 4 2" xfId="18971" xr:uid="{00000000-0005-0000-0000-0000E14A0000}"/>
    <cellStyle name="Normal 5 3 2 4 3" xfId="18972" xr:uid="{00000000-0005-0000-0000-0000E24A0000}"/>
    <cellStyle name="Normal 5 3 2 4 4" xfId="18973" xr:uid="{00000000-0005-0000-0000-0000E34A0000}"/>
    <cellStyle name="Normal 5 3 2 5" xfId="18974" xr:uid="{00000000-0005-0000-0000-0000E44A0000}"/>
    <cellStyle name="Normal 5 3 2 6" xfId="18975" xr:uid="{00000000-0005-0000-0000-0000E54A0000}"/>
    <cellStyle name="Normal 5 3 2 7" xfId="18976" xr:uid="{00000000-0005-0000-0000-0000E64A0000}"/>
    <cellStyle name="Normal 5 3 2 8" xfId="33509" xr:uid="{4ACA1FBB-044E-4B56-96ED-726E683202FA}"/>
    <cellStyle name="Normal 5 3 3" xfId="18977" xr:uid="{00000000-0005-0000-0000-0000E74A0000}"/>
    <cellStyle name="Normal 5 3 3 2" xfId="18978" xr:uid="{00000000-0005-0000-0000-0000E84A0000}"/>
    <cellStyle name="Normal 5 3 3 2 2" xfId="18979" xr:uid="{00000000-0005-0000-0000-0000E94A0000}"/>
    <cellStyle name="Normal 5 3 3 2 2 2" xfId="18980" xr:uid="{00000000-0005-0000-0000-0000EA4A0000}"/>
    <cellStyle name="Normal 5 3 3 2 2 3" xfId="18981" xr:uid="{00000000-0005-0000-0000-0000EB4A0000}"/>
    <cellStyle name="Normal 5 3 3 2 2 4" xfId="18982" xr:uid="{00000000-0005-0000-0000-0000EC4A0000}"/>
    <cellStyle name="Normal 5 3 3 2 3" xfId="18983" xr:uid="{00000000-0005-0000-0000-0000ED4A0000}"/>
    <cellStyle name="Normal 5 3 3 2 4" xfId="18984" xr:uid="{00000000-0005-0000-0000-0000EE4A0000}"/>
    <cellStyle name="Normal 5 3 3 2 5" xfId="18985" xr:uid="{00000000-0005-0000-0000-0000EF4A0000}"/>
    <cellStyle name="Normal 5 3 3 3" xfId="18986" xr:uid="{00000000-0005-0000-0000-0000F04A0000}"/>
    <cellStyle name="Normal 5 3 3 4" xfId="18987" xr:uid="{00000000-0005-0000-0000-0000F14A0000}"/>
    <cellStyle name="Normal 5 3 3 4 2" xfId="18988" xr:uid="{00000000-0005-0000-0000-0000F24A0000}"/>
    <cellStyle name="Normal 5 3 3 4 3" xfId="18989" xr:uid="{00000000-0005-0000-0000-0000F34A0000}"/>
    <cellStyle name="Normal 5 3 3 4 4" xfId="18990" xr:uid="{00000000-0005-0000-0000-0000F44A0000}"/>
    <cellStyle name="Normal 5 3 3 5" xfId="18991" xr:uid="{00000000-0005-0000-0000-0000F54A0000}"/>
    <cellStyle name="Normal 5 3 3 6" xfId="18992" xr:uid="{00000000-0005-0000-0000-0000F64A0000}"/>
    <cellStyle name="Normal 5 3 3 7" xfId="18993" xr:uid="{00000000-0005-0000-0000-0000F74A0000}"/>
    <cellStyle name="Normal 5 3 3 8" xfId="33510" xr:uid="{5EE9D6BE-2643-43B8-8F21-04A8A8B3A35B}"/>
    <cellStyle name="Normal 5 3 4" xfId="18994" xr:uid="{00000000-0005-0000-0000-0000F84A0000}"/>
    <cellStyle name="Normal 5 3 5" xfId="33508" xr:uid="{4832F183-781E-4520-91E5-7E166128657E}"/>
    <cellStyle name="Normal 5 3_Annexe 6 IAS" xfId="33511" xr:uid="{D393ABBB-EFAA-4EFD-A55D-A74D4A25A6F4}"/>
    <cellStyle name="Normal 5 30" xfId="18995" xr:uid="{00000000-0005-0000-0000-0000F94A0000}"/>
    <cellStyle name="Normal 5 30 2" xfId="18996" xr:uid="{00000000-0005-0000-0000-0000FA4A0000}"/>
    <cellStyle name="Normal 5 31" xfId="18997" xr:uid="{00000000-0005-0000-0000-0000FB4A0000}"/>
    <cellStyle name="Normal 5 31 2" xfId="18998" xr:uid="{00000000-0005-0000-0000-0000FC4A0000}"/>
    <cellStyle name="Normal 5 32" xfId="18999" xr:uid="{00000000-0005-0000-0000-0000FD4A0000}"/>
    <cellStyle name="Normal 5 32 2" xfId="19000" xr:uid="{00000000-0005-0000-0000-0000FE4A0000}"/>
    <cellStyle name="Normal 5 33" xfId="19001" xr:uid="{00000000-0005-0000-0000-0000FF4A0000}"/>
    <cellStyle name="Normal 5 33 2" xfId="19002" xr:uid="{00000000-0005-0000-0000-0000004B0000}"/>
    <cellStyle name="Normal 5 34" xfId="19003" xr:uid="{00000000-0005-0000-0000-0000014B0000}"/>
    <cellStyle name="Normal 5 34 2" xfId="19004" xr:uid="{00000000-0005-0000-0000-0000024B0000}"/>
    <cellStyle name="Normal 5 35" xfId="19005" xr:uid="{00000000-0005-0000-0000-0000034B0000}"/>
    <cellStyle name="Normal 5 35 2" xfId="19006" xr:uid="{00000000-0005-0000-0000-0000044B0000}"/>
    <cellStyle name="Normal 5 36" xfId="19007" xr:uid="{00000000-0005-0000-0000-0000054B0000}"/>
    <cellStyle name="Normal 5 36 2" xfId="19008" xr:uid="{00000000-0005-0000-0000-0000064B0000}"/>
    <cellStyle name="Normal 5 37" xfId="19009" xr:uid="{00000000-0005-0000-0000-0000074B0000}"/>
    <cellStyle name="Normal 5 37 2" xfId="19010" xr:uid="{00000000-0005-0000-0000-0000084B0000}"/>
    <cellStyle name="Normal 5 38" xfId="19011" xr:uid="{00000000-0005-0000-0000-0000094B0000}"/>
    <cellStyle name="Normal 5 38 2" xfId="19012" xr:uid="{00000000-0005-0000-0000-00000A4B0000}"/>
    <cellStyle name="Normal 5 39" xfId="19013" xr:uid="{00000000-0005-0000-0000-00000B4B0000}"/>
    <cellStyle name="Normal 5 39 2" xfId="19014" xr:uid="{00000000-0005-0000-0000-00000C4B0000}"/>
    <cellStyle name="Normal 5 4" xfId="19015" xr:uid="{00000000-0005-0000-0000-00000D4B0000}"/>
    <cellStyle name="Normal 5 4 2" xfId="19016" xr:uid="{00000000-0005-0000-0000-00000E4B0000}"/>
    <cellStyle name="Normal 5 4 2 2" xfId="19017" xr:uid="{00000000-0005-0000-0000-00000F4B0000}"/>
    <cellStyle name="Normal 5 4 2 2 2" xfId="19018" xr:uid="{00000000-0005-0000-0000-0000104B0000}"/>
    <cellStyle name="Normal 5 4 2 2 2 2" xfId="19019" xr:uid="{00000000-0005-0000-0000-0000114B0000}"/>
    <cellStyle name="Normal 5 4 2 2 2 3" xfId="19020" xr:uid="{00000000-0005-0000-0000-0000124B0000}"/>
    <cellStyle name="Normal 5 4 2 2 2 4" xfId="19021" xr:uid="{00000000-0005-0000-0000-0000134B0000}"/>
    <cellStyle name="Normal 5 4 2 2 3" xfId="19022" xr:uid="{00000000-0005-0000-0000-0000144B0000}"/>
    <cellStyle name="Normal 5 4 2 2 4" xfId="19023" xr:uid="{00000000-0005-0000-0000-0000154B0000}"/>
    <cellStyle name="Normal 5 4 2 2 5" xfId="19024" xr:uid="{00000000-0005-0000-0000-0000164B0000}"/>
    <cellStyle name="Normal 5 4 2 3" xfId="19025" xr:uid="{00000000-0005-0000-0000-0000174B0000}"/>
    <cellStyle name="Normal 5 4 2 4" xfId="19026" xr:uid="{00000000-0005-0000-0000-0000184B0000}"/>
    <cellStyle name="Normal 5 4 2 4 2" xfId="19027" xr:uid="{00000000-0005-0000-0000-0000194B0000}"/>
    <cellStyle name="Normal 5 4 2 4 3" xfId="19028" xr:uid="{00000000-0005-0000-0000-00001A4B0000}"/>
    <cellStyle name="Normal 5 4 2 4 4" xfId="19029" xr:uid="{00000000-0005-0000-0000-00001B4B0000}"/>
    <cellStyle name="Normal 5 4 2 5" xfId="19030" xr:uid="{00000000-0005-0000-0000-00001C4B0000}"/>
    <cellStyle name="Normal 5 4 2 6" xfId="19031" xr:uid="{00000000-0005-0000-0000-00001D4B0000}"/>
    <cellStyle name="Normal 5 4 2 7" xfId="19032" xr:uid="{00000000-0005-0000-0000-00001E4B0000}"/>
    <cellStyle name="Normal 5 4 2 8" xfId="33513" xr:uid="{FA99DD82-D531-478B-966B-A6D98417AC31}"/>
    <cellStyle name="Normal 5 4 3" xfId="19033" xr:uid="{00000000-0005-0000-0000-00001F4B0000}"/>
    <cellStyle name="Normal 5 4 3 2" xfId="19034" xr:uid="{00000000-0005-0000-0000-0000204B0000}"/>
    <cellStyle name="Normal 5 4 3 3" xfId="19035" xr:uid="{00000000-0005-0000-0000-0000214B0000}"/>
    <cellStyle name="Normal 5 4 3 3 2" xfId="19036" xr:uid="{00000000-0005-0000-0000-0000224B0000}"/>
    <cellStyle name="Normal 5 4 3 3 3" xfId="19037" xr:uid="{00000000-0005-0000-0000-0000234B0000}"/>
    <cellStyle name="Normal 5 4 3 3 4" xfId="19038" xr:uid="{00000000-0005-0000-0000-0000244B0000}"/>
    <cellStyle name="Normal 5 4 3 4" xfId="19039" xr:uid="{00000000-0005-0000-0000-0000254B0000}"/>
    <cellStyle name="Normal 5 4 3 5" xfId="19040" xr:uid="{00000000-0005-0000-0000-0000264B0000}"/>
    <cellStyle name="Normal 5 4 3 6" xfId="19041" xr:uid="{00000000-0005-0000-0000-0000274B0000}"/>
    <cellStyle name="Normal 5 4 4" xfId="19042" xr:uid="{00000000-0005-0000-0000-0000284B0000}"/>
    <cellStyle name="Normal 5 4 5" xfId="19043" xr:uid="{00000000-0005-0000-0000-0000294B0000}"/>
    <cellStyle name="Normal 5 4 5 2" xfId="19044" xr:uid="{00000000-0005-0000-0000-00002A4B0000}"/>
    <cellStyle name="Normal 5 4 5 3" xfId="19045" xr:uid="{00000000-0005-0000-0000-00002B4B0000}"/>
    <cellStyle name="Normal 5 4 5 4" xfId="19046" xr:uid="{00000000-0005-0000-0000-00002C4B0000}"/>
    <cellStyle name="Normal 5 4 6" xfId="19047" xr:uid="{00000000-0005-0000-0000-00002D4B0000}"/>
    <cellStyle name="Normal 5 4 7" xfId="19048" xr:uid="{00000000-0005-0000-0000-00002E4B0000}"/>
    <cellStyle name="Normal 5 4 8" xfId="19049" xr:uid="{00000000-0005-0000-0000-00002F4B0000}"/>
    <cellStyle name="Normal 5 4 9" xfId="33512" xr:uid="{16C1E104-B10E-41B5-956D-4D641A0A2B0D}"/>
    <cellStyle name="Normal 5 40" xfId="19050" xr:uid="{00000000-0005-0000-0000-0000304B0000}"/>
    <cellStyle name="Normal 5 40 2" xfId="19051" xr:uid="{00000000-0005-0000-0000-0000314B0000}"/>
    <cellStyle name="Normal 5 41" xfId="19052" xr:uid="{00000000-0005-0000-0000-0000324B0000}"/>
    <cellStyle name="Normal 5 41 2" xfId="19053" xr:uid="{00000000-0005-0000-0000-0000334B0000}"/>
    <cellStyle name="Normal 5 42" xfId="19054" xr:uid="{00000000-0005-0000-0000-0000344B0000}"/>
    <cellStyle name="Normal 5 42 2" xfId="19055" xr:uid="{00000000-0005-0000-0000-0000354B0000}"/>
    <cellStyle name="Normal 5 43" xfId="19056" xr:uid="{00000000-0005-0000-0000-0000364B0000}"/>
    <cellStyle name="Normal 5 43 2" xfId="19057" xr:uid="{00000000-0005-0000-0000-0000374B0000}"/>
    <cellStyle name="Normal 5 44" xfId="19058" xr:uid="{00000000-0005-0000-0000-0000384B0000}"/>
    <cellStyle name="Normal 5 44 2" xfId="19059" xr:uid="{00000000-0005-0000-0000-0000394B0000}"/>
    <cellStyle name="Normal 5 45" xfId="19060" xr:uid="{00000000-0005-0000-0000-00003A4B0000}"/>
    <cellStyle name="Normal 5 45 2" xfId="19061" xr:uid="{00000000-0005-0000-0000-00003B4B0000}"/>
    <cellStyle name="Normal 5 46" xfId="19062" xr:uid="{00000000-0005-0000-0000-00003C4B0000}"/>
    <cellStyle name="Normal 5 46 2" xfId="19063" xr:uid="{00000000-0005-0000-0000-00003D4B0000}"/>
    <cellStyle name="Normal 5 47" xfId="19064" xr:uid="{00000000-0005-0000-0000-00003E4B0000}"/>
    <cellStyle name="Normal 5 48" xfId="19065" xr:uid="{00000000-0005-0000-0000-00003F4B0000}"/>
    <cellStyle name="Normal 5 49" xfId="19066" xr:uid="{00000000-0005-0000-0000-0000404B0000}"/>
    <cellStyle name="Normal 5 5" xfId="19067" xr:uid="{00000000-0005-0000-0000-0000414B0000}"/>
    <cellStyle name="Normal 5 5 10" xfId="19068" xr:uid="{00000000-0005-0000-0000-0000424B0000}"/>
    <cellStyle name="Normal 5 5 11" xfId="19069" xr:uid="{00000000-0005-0000-0000-0000434B0000}"/>
    <cellStyle name="Normal 5 5 12" xfId="19070" xr:uid="{00000000-0005-0000-0000-0000444B0000}"/>
    <cellStyle name="Normal 5 5 13" xfId="19071" xr:uid="{00000000-0005-0000-0000-0000454B0000}"/>
    <cellStyle name="Normal 5 5 14" xfId="19072" xr:uid="{00000000-0005-0000-0000-0000464B0000}"/>
    <cellStyle name="Normal 5 5 15" xfId="19073" xr:uid="{00000000-0005-0000-0000-0000474B0000}"/>
    <cellStyle name="Normal 5 5 16" xfId="19074" xr:uid="{00000000-0005-0000-0000-0000484B0000}"/>
    <cellStyle name="Normal 5 5 17" xfId="19075" xr:uid="{00000000-0005-0000-0000-0000494B0000}"/>
    <cellStyle name="Normal 5 5 18" xfId="19076" xr:uid="{00000000-0005-0000-0000-00004A4B0000}"/>
    <cellStyle name="Normal 5 5 19" xfId="19077" xr:uid="{00000000-0005-0000-0000-00004B4B0000}"/>
    <cellStyle name="Normal 5 5 2" xfId="19078" xr:uid="{00000000-0005-0000-0000-00004C4B0000}"/>
    <cellStyle name="Normal 5 5 20" xfId="19079" xr:uid="{00000000-0005-0000-0000-00004D4B0000}"/>
    <cellStyle name="Normal 5 5 21" xfId="19080" xr:uid="{00000000-0005-0000-0000-00004E4B0000}"/>
    <cellStyle name="Normal 5 5 22" xfId="19081" xr:uid="{00000000-0005-0000-0000-00004F4B0000}"/>
    <cellStyle name="Normal 5 5 23" xfId="19082" xr:uid="{00000000-0005-0000-0000-0000504B0000}"/>
    <cellStyle name="Normal 5 5 24" xfId="19083" xr:uid="{00000000-0005-0000-0000-0000514B0000}"/>
    <cellStyle name="Normal 5 5 25" xfId="19084" xr:uid="{00000000-0005-0000-0000-0000524B0000}"/>
    <cellStyle name="Normal 5 5 26" xfId="19085" xr:uid="{00000000-0005-0000-0000-0000534B0000}"/>
    <cellStyle name="Normal 5 5 27" xfId="19086" xr:uid="{00000000-0005-0000-0000-0000544B0000}"/>
    <cellStyle name="Normal 5 5 28" xfId="19087" xr:uid="{00000000-0005-0000-0000-0000554B0000}"/>
    <cellStyle name="Normal 5 5 29" xfId="19088" xr:uid="{00000000-0005-0000-0000-0000564B0000}"/>
    <cellStyle name="Normal 5 5 3" xfId="19089" xr:uid="{00000000-0005-0000-0000-0000574B0000}"/>
    <cellStyle name="Normal 5 5 30" xfId="19090" xr:uid="{00000000-0005-0000-0000-0000584B0000}"/>
    <cellStyle name="Normal 5 5 31" xfId="19091" xr:uid="{00000000-0005-0000-0000-0000594B0000}"/>
    <cellStyle name="Normal 5 5 32" xfId="19092" xr:uid="{00000000-0005-0000-0000-00005A4B0000}"/>
    <cellStyle name="Normal 5 5 33" xfId="19093" xr:uid="{00000000-0005-0000-0000-00005B4B0000}"/>
    <cellStyle name="Normal 5 5 34" xfId="19094" xr:uid="{00000000-0005-0000-0000-00005C4B0000}"/>
    <cellStyle name="Normal 5 5 35" xfId="19095" xr:uid="{00000000-0005-0000-0000-00005D4B0000}"/>
    <cellStyle name="Normal 5 5 36" xfId="19096" xr:uid="{00000000-0005-0000-0000-00005E4B0000}"/>
    <cellStyle name="Normal 5 5 37" xfId="19097" xr:uid="{00000000-0005-0000-0000-00005F4B0000}"/>
    <cellStyle name="Normal 5 5 38" xfId="19098" xr:uid="{00000000-0005-0000-0000-0000604B0000}"/>
    <cellStyle name="Normal 5 5 39" xfId="19099" xr:uid="{00000000-0005-0000-0000-0000614B0000}"/>
    <cellStyle name="Normal 5 5 4" xfId="19100" xr:uid="{00000000-0005-0000-0000-0000624B0000}"/>
    <cellStyle name="Normal 5 5 40" xfId="19101" xr:uid="{00000000-0005-0000-0000-0000634B0000}"/>
    <cellStyle name="Normal 5 5 41" xfId="19102" xr:uid="{00000000-0005-0000-0000-0000644B0000}"/>
    <cellStyle name="Normal 5 5 42" xfId="19103" xr:uid="{00000000-0005-0000-0000-0000654B0000}"/>
    <cellStyle name="Normal 5 5 43" xfId="19104" xr:uid="{00000000-0005-0000-0000-0000664B0000}"/>
    <cellStyle name="Normal 5 5 44" xfId="19105" xr:uid="{00000000-0005-0000-0000-0000674B0000}"/>
    <cellStyle name="Normal 5 5 45" xfId="19106" xr:uid="{00000000-0005-0000-0000-0000684B0000}"/>
    <cellStyle name="Normal 5 5 46" xfId="19107" xr:uid="{00000000-0005-0000-0000-0000694B0000}"/>
    <cellStyle name="Normal 5 5 47" xfId="19108" xr:uid="{00000000-0005-0000-0000-00006A4B0000}"/>
    <cellStyle name="Normal 5 5 48" xfId="19109" xr:uid="{00000000-0005-0000-0000-00006B4B0000}"/>
    <cellStyle name="Normal 5 5 49" xfId="19110" xr:uid="{00000000-0005-0000-0000-00006C4B0000}"/>
    <cellStyle name="Normal 5 5 5" xfId="19111" xr:uid="{00000000-0005-0000-0000-00006D4B0000}"/>
    <cellStyle name="Normal 5 5 50" xfId="19112" xr:uid="{00000000-0005-0000-0000-00006E4B0000}"/>
    <cellStyle name="Normal 5 5 51" xfId="19113" xr:uid="{00000000-0005-0000-0000-00006F4B0000}"/>
    <cellStyle name="Normal 5 5 52" xfId="19114" xr:uid="{00000000-0005-0000-0000-0000704B0000}"/>
    <cellStyle name="Normal 5 5 53" xfId="19115" xr:uid="{00000000-0005-0000-0000-0000714B0000}"/>
    <cellStyle name="Normal 5 5 54" xfId="19116" xr:uid="{00000000-0005-0000-0000-0000724B0000}"/>
    <cellStyle name="Normal 5 5 55" xfId="19117" xr:uid="{00000000-0005-0000-0000-0000734B0000}"/>
    <cellStyle name="Normal 5 5 56" xfId="19118" xr:uid="{00000000-0005-0000-0000-0000744B0000}"/>
    <cellStyle name="Normal 5 5 57" xfId="19119" xr:uid="{00000000-0005-0000-0000-0000754B0000}"/>
    <cellStyle name="Normal 5 5 58" xfId="19120" xr:uid="{00000000-0005-0000-0000-0000764B0000}"/>
    <cellStyle name="Normal 5 5 59" xfId="19121" xr:uid="{00000000-0005-0000-0000-0000774B0000}"/>
    <cellStyle name="Normal 5 5 6" xfId="19122" xr:uid="{00000000-0005-0000-0000-0000784B0000}"/>
    <cellStyle name="Normal 5 5 60" xfId="19123" xr:uid="{00000000-0005-0000-0000-0000794B0000}"/>
    <cellStyle name="Normal 5 5 61" xfId="19124" xr:uid="{00000000-0005-0000-0000-00007A4B0000}"/>
    <cellStyle name="Normal 5 5 62" xfId="19125" xr:uid="{00000000-0005-0000-0000-00007B4B0000}"/>
    <cellStyle name="Normal 5 5 63" xfId="19126" xr:uid="{00000000-0005-0000-0000-00007C4B0000}"/>
    <cellStyle name="Normal 5 5 64" xfId="19127" xr:uid="{00000000-0005-0000-0000-00007D4B0000}"/>
    <cellStyle name="Normal 5 5 65" xfId="19128" xr:uid="{00000000-0005-0000-0000-00007E4B0000}"/>
    <cellStyle name="Normal 5 5 66" xfId="19129" xr:uid="{00000000-0005-0000-0000-00007F4B0000}"/>
    <cellStyle name="Normal 5 5 67" xfId="19130" xr:uid="{00000000-0005-0000-0000-0000804B0000}"/>
    <cellStyle name="Normal 5 5 68" xfId="19131" xr:uid="{00000000-0005-0000-0000-0000814B0000}"/>
    <cellStyle name="Normal 5 5 69" xfId="19132" xr:uid="{00000000-0005-0000-0000-0000824B0000}"/>
    <cellStyle name="Normal 5 5 7" xfId="19133" xr:uid="{00000000-0005-0000-0000-0000834B0000}"/>
    <cellStyle name="Normal 5 5 70" xfId="19134" xr:uid="{00000000-0005-0000-0000-0000844B0000}"/>
    <cellStyle name="Normal 5 5 71" xfId="19135" xr:uid="{00000000-0005-0000-0000-0000854B0000}"/>
    <cellStyle name="Normal 5 5 72" xfId="19136" xr:uid="{00000000-0005-0000-0000-0000864B0000}"/>
    <cellStyle name="Normal 5 5 73" xfId="19137" xr:uid="{00000000-0005-0000-0000-0000874B0000}"/>
    <cellStyle name="Normal 5 5 74" xfId="19138" xr:uid="{00000000-0005-0000-0000-0000884B0000}"/>
    <cellStyle name="Normal 5 5 75" xfId="19139" xr:uid="{00000000-0005-0000-0000-0000894B0000}"/>
    <cellStyle name="Normal 5 5 76" xfId="19140" xr:uid="{00000000-0005-0000-0000-00008A4B0000}"/>
    <cellStyle name="Normal 5 5 77" xfId="19141" xr:uid="{00000000-0005-0000-0000-00008B4B0000}"/>
    <cellStyle name="Normal 5 5 78" xfId="19142" xr:uid="{00000000-0005-0000-0000-00008C4B0000}"/>
    <cellStyle name="Normal 5 5 79" xfId="19143" xr:uid="{00000000-0005-0000-0000-00008D4B0000}"/>
    <cellStyle name="Normal 5 5 8" xfId="19144" xr:uid="{00000000-0005-0000-0000-00008E4B0000}"/>
    <cellStyle name="Normal 5 5 80" xfId="19145" xr:uid="{00000000-0005-0000-0000-00008F4B0000}"/>
    <cellStyle name="Normal 5 5 81" xfId="19146" xr:uid="{00000000-0005-0000-0000-0000904B0000}"/>
    <cellStyle name="Normal 5 5 82" xfId="19147" xr:uid="{00000000-0005-0000-0000-0000914B0000}"/>
    <cellStyle name="Normal 5 5 83" xfId="19148" xr:uid="{00000000-0005-0000-0000-0000924B0000}"/>
    <cellStyle name="Normal 5 5 84" xfId="19149" xr:uid="{00000000-0005-0000-0000-0000934B0000}"/>
    <cellStyle name="Normal 5 5 85" xfId="19150" xr:uid="{00000000-0005-0000-0000-0000944B0000}"/>
    <cellStyle name="Normal 5 5 86" xfId="19151" xr:uid="{00000000-0005-0000-0000-0000954B0000}"/>
    <cellStyle name="Normal 5 5 87" xfId="19152" xr:uid="{00000000-0005-0000-0000-0000964B0000}"/>
    <cellStyle name="Normal 5 5 88" xfId="19153" xr:uid="{00000000-0005-0000-0000-0000974B0000}"/>
    <cellStyle name="Normal 5 5 89" xfId="19154" xr:uid="{00000000-0005-0000-0000-0000984B0000}"/>
    <cellStyle name="Normal 5 5 9" xfId="19155" xr:uid="{00000000-0005-0000-0000-0000994B0000}"/>
    <cellStyle name="Normal 5 5 90" xfId="19156" xr:uid="{00000000-0005-0000-0000-00009A4B0000}"/>
    <cellStyle name="Normal 5 5 91" xfId="19157" xr:uid="{00000000-0005-0000-0000-00009B4B0000}"/>
    <cellStyle name="Normal 5 5 92" xfId="19158" xr:uid="{00000000-0005-0000-0000-00009C4B0000}"/>
    <cellStyle name="Normal 5 5 93" xfId="19159" xr:uid="{00000000-0005-0000-0000-00009D4B0000}"/>
    <cellStyle name="Normal 5 5 94" xfId="33514" xr:uid="{A6222FB2-93A2-4B9D-A900-6CE3DECB9FC9}"/>
    <cellStyle name="Normal 5 50" xfId="19160" xr:uid="{00000000-0005-0000-0000-00009E4B0000}"/>
    <cellStyle name="Normal 5 51" xfId="19161" xr:uid="{00000000-0005-0000-0000-00009F4B0000}"/>
    <cellStyle name="Normal 5 52" xfId="19162" xr:uid="{00000000-0005-0000-0000-0000A04B0000}"/>
    <cellStyle name="Normal 5 53" xfId="19163" xr:uid="{00000000-0005-0000-0000-0000A14B0000}"/>
    <cellStyle name="Normal 5 54" xfId="19164" xr:uid="{00000000-0005-0000-0000-0000A24B0000}"/>
    <cellStyle name="Normal 5 55" xfId="19165" xr:uid="{00000000-0005-0000-0000-0000A34B0000}"/>
    <cellStyle name="Normal 5 56" xfId="19166" xr:uid="{00000000-0005-0000-0000-0000A44B0000}"/>
    <cellStyle name="Normal 5 57" xfId="19167" xr:uid="{00000000-0005-0000-0000-0000A54B0000}"/>
    <cellStyle name="Normal 5 58" xfId="19168" xr:uid="{00000000-0005-0000-0000-0000A64B0000}"/>
    <cellStyle name="Normal 5 59" xfId="19169" xr:uid="{00000000-0005-0000-0000-0000A74B0000}"/>
    <cellStyle name="Normal 5 6" xfId="19170" xr:uid="{00000000-0005-0000-0000-0000A84B0000}"/>
    <cellStyle name="Normal 5 6 2" xfId="19171" xr:uid="{00000000-0005-0000-0000-0000A94B0000}"/>
    <cellStyle name="Normal 5 60" xfId="19172" xr:uid="{00000000-0005-0000-0000-0000AA4B0000}"/>
    <cellStyle name="Normal 5 61" xfId="19173" xr:uid="{00000000-0005-0000-0000-0000AB4B0000}"/>
    <cellStyle name="Normal 5 62" xfId="19174" xr:uid="{00000000-0005-0000-0000-0000AC4B0000}"/>
    <cellStyle name="Normal 5 63" xfId="19175" xr:uid="{00000000-0005-0000-0000-0000AD4B0000}"/>
    <cellStyle name="Normal 5 64" xfId="19176" xr:uid="{00000000-0005-0000-0000-0000AE4B0000}"/>
    <cellStyle name="Normal 5 65" xfId="19177" xr:uid="{00000000-0005-0000-0000-0000AF4B0000}"/>
    <cellStyle name="Normal 5 66" xfId="19178" xr:uid="{00000000-0005-0000-0000-0000B04B0000}"/>
    <cellStyle name="Normal 5 67" xfId="19179" xr:uid="{00000000-0005-0000-0000-0000B14B0000}"/>
    <cellStyle name="Normal 5 68" xfId="19180" xr:uid="{00000000-0005-0000-0000-0000B24B0000}"/>
    <cellStyle name="Normal 5 69" xfId="19181" xr:uid="{00000000-0005-0000-0000-0000B34B0000}"/>
    <cellStyle name="Normal 5 7" xfId="19182" xr:uid="{00000000-0005-0000-0000-0000B44B0000}"/>
    <cellStyle name="Normal 5 7 2" xfId="19183" xr:uid="{00000000-0005-0000-0000-0000B54B0000}"/>
    <cellStyle name="Normal 5 70" xfId="19184" xr:uid="{00000000-0005-0000-0000-0000B64B0000}"/>
    <cellStyle name="Normal 5 71" xfId="19185" xr:uid="{00000000-0005-0000-0000-0000B74B0000}"/>
    <cellStyle name="Normal 5 72" xfId="19186" xr:uid="{00000000-0005-0000-0000-0000B84B0000}"/>
    <cellStyle name="Normal 5 73" xfId="19187" xr:uid="{00000000-0005-0000-0000-0000B94B0000}"/>
    <cellStyle name="Normal 5 74" xfId="19188" xr:uid="{00000000-0005-0000-0000-0000BA4B0000}"/>
    <cellStyle name="Normal 5 75" xfId="19189" xr:uid="{00000000-0005-0000-0000-0000BB4B0000}"/>
    <cellStyle name="Normal 5 76" xfId="19190" xr:uid="{00000000-0005-0000-0000-0000BC4B0000}"/>
    <cellStyle name="Normal 5 77" xfId="19191" xr:uid="{00000000-0005-0000-0000-0000BD4B0000}"/>
    <cellStyle name="Normal 5 78" xfId="19192" xr:uid="{00000000-0005-0000-0000-0000BE4B0000}"/>
    <cellStyle name="Normal 5 79" xfId="19193" xr:uid="{00000000-0005-0000-0000-0000BF4B0000}"/>
    <cellStyle name="Normal 5 8" xfId="19194" xr:uid="{00000000-0005-0000-0000-0000C04B0000}"/>
    <cellStyle name="Normal 5 8 2" xfId="19195" xr:uid="{00000000-0005-0000-0000-0000C14B0000}"/>
    <cellStyle name="Normal 5 80" xfId="19196" xr:uid="{00000000-0005-0000-0000-0000C24B0000}"/>
    <cellStyle name="Normal 5 81" xfId="19197" xr:uid="{00000000-0005-0000-0000-0000C34B0000}"/>
    <cellStyle name="Normal 5 82" xfId="19198" xr:uid="{00000000-0005-0000-0000-0000C44B0000}"/>
    <cellStyle name="Normal 5 83" xfId="19199" xr:uid="{00000000-0005-0000-0000-0000C54B0000}"/>
    <cellStyle name="Normal 5 84" xfId="19200" xr:uid="{00000000-0005-0000-0000-0000C64B0000}"/>
    <cellStyle name="Normal 5 85" xfId="19201" xr:uid="{00000000-0005-0000-0000-0000C74B0000}"/>
    <cellStyle name="Normal 5 86" xfId="19202" xr:uid="{00000000-0005-0000-0000-0000C84B0000}"/>
    <cellStyle name="Normal 5 87" xfId="19203" xr:uid="{00000000-0005-0000-0000-0000C94B0000}"/>
    <cellStyle name="Normal 5 88" xfId="19204" xr:uid="{00000000-0005-0000-0000-0000CA4B0000}"/>
    <cellStyle name="Normal 5 89" xfId="19205" xr:uid="{00000000-0005-0000-0000-0000CB4B0000}"/>
    <cellStyle name="Normal 5 9" xfId="19206" xr:uid="{00000000-0005-0000-0000-0000CC4B0000}"/>
    <cellStyle name="Normal 5 9 2" xfId="19207" xr:uid="{00000000-0005-0000-0000-0000CD4B0000}"/>
    <cellStyle name="Normal 5 90" xfId="19208" xr:uid="{00000000-0005-0000-0000-0000CE4B0000}"/>
    <cellStyle name="Normal 5 91" xfId="19209" xr:uid="{00000000-0005-0000-0000-0000CF4B0000}"/>
    <cellStyle name="Normal 5 92" xfId="19210" xr:uid="{00000000-0005-0000-0000-0000D04B0000}"/>
    <cellStyle name="Normal 5 93" xfId="19211" xr:uid="{00000000-0005-0000-0000-0000D14B0000}"/>
    <cellStyle name="Normal 5 94" xfId="19212" xr:uid="{00000000-0005-0000-0000-0000D24B0000}"/>
    <cellStyle name="Normal 5 95" xfId="19213" xr:uid="{00000000-0005-0000-0000-0000D34B0000}"/>
    <cellStyle name="Normal 5 96" xfId="19214" xr:uid="{00000000-0005-0000-0000-0000D44B0000}"/>
    <cellStyle name="Normal 5 97" xfId="19215" xr:uid="{00000000-0005-0000-0000-0000D54B0000}"/>
    <cellStyle name="Normal 5 98" xfId="19216" xr:uid="{00000000-0005-0000-0000-0000D64B0000}"/>
    <cellStyle name="Normal 5 99" xfId="19217" xr:uid="{00000000-0005-0000-0000-0000D74B0000}"/>
    <cellStyle name="Normal 5_Annexe 6 IAS" xfId="33515" xr:uid="{D5C90988-93FD-4A7D-82B7-B3DE86D2AE02}"/>
    <cellStyle name="Normal 50" xfId="19218" xr:uid="{00000000-0005-0000-0000-0000D84B0000}"/>
    <cellStyle name="Normal 50 2" xfId="19219" xr:uid="{00000000-0005-0000-0000-0000D94B0000}"/>
    <cellStyle name="Normal 50 2 2" xfId="19220" xr:uid="{00000000-0005-0000-0000-0000DA4B0000}"/>
    <cellStyle name="Normal 50 2 2 2" xfId="19221" xr:uid="{00000000-0005-0000-0000-0000DB4B0000}"/>
    <cellStyle name="Normal 50 2 2 3" xfId="19222" xr:uid="{00000000-0005-0000-0000-0000DC4B0000}"/>
    <cellStyle name="Normal 50 2 2 4" xfId="19223" xr:uid="{00000000-0005-0000-0000-0000DD4B0000}"/>
    <cellStyle name="Normal 50 2 3" xfId="19224" xr:uid="{00000000-0005-0000-0000-0000DE4B0000}"/>
    <cellStyle name="Normal 50 2 4" xfId="19225" xr:uid="{00000000-0005-0000-0000-0000DF4B0000}"/>
    <cellStyle name="Normal 50 2 5" xfId="19226" xr:uid="{00000000-0005-0000-0000-0000E04B0000}"/>
    <cellStyle name="Normal 50 3" xfId="19227" xr:uid="{00000000-0005-0000-0000-0000E14B0000}"/>
    <cellStyle name="Normal 50 4" xfId="19228" xr:uid="{00000000-0005-0000-0000-0000E24B0000}"/>
    <cellStyle name="Normal 50 4 2" xfId="19229" xr:uid="{00000000-0005-0000-0000-0000E34B0000}"/>
    <cellStyle name="Normal 50 4 3" xfId="19230" xr:uid="{00000000-0005-0000-0000-0000E44B0000}"/>
    <cellStyle name="Normal 50 4 4" xfId="19231" xr:uid="{00000000-0005-0000-0000-0000E54B0000}"/>
    <cellStyle name="Normal 50 5" xfId="19232" xr:uid="{00000000-0005-0000-0000-0000E64B0000}"/>
    <cellStyle name="Normal 50 6" xfId="19233" xr:uid="{00000000-0005-0000-0000-0000E74B0000}"/>
    <cellStyle name="Normal 50 7" xfId="19234" xr:uid="{00000000-0005-0000-0000-0000E84B0000}"/>
    <cellStyle name="Normal 50 8" xfId="33516" xr:uid="{3B2E5E84-32FF-4A99-B2FA-C5F666F98FB8}"/>
    <cellStyle name="Normal 51" xfId="19235" xr:uid="{00000000-0005-0000-0000-0000E94B0000}"/>
    <cellStyle name="Normal 51 2" xfId="19236" xr:uid="{00000000-0005-0000-0000-0000EA4B0000}"/>
    <cellStyle name="Normal 51 2 2" xfId="19237" xr:uid="{00000000-0005-0000-0000-0000EB4B0000}"/>
    <cellStyle name="Normal 51 2 2 2" xfId="19238" xr:uid="{00000000-0005-0000-0000-0000EC4B0000}"/>
    <cellStyle name="Normal 51 2 2 3" xfId="19239" xr:uid="{00000000-0005-0000-0000-0000ED4B0000}"/>
    <cellStyle name="Normal 51 2 2 4" xfId="19240" xr:uid="{00000000-0005-0000-0000-0000EE4B0000}"/>
    <cellStyle name="Normal 51 2 3" xfId="19241" xr:uid="{00000000-0005-0000-0000-0000EF4B0000}"/>
    <cellStyle name="Normal 51 2 4" xfId="19242" xr:uid="{00000000-0005-0000-0000-0000F04B0000}"/>
    <cellStyle name="Normal 51 2 5" xfId="19243" xr:uid="{00000000-0005-0000-0000-0000F14B0000}"/>
    <cellStyle name="Normal 51 3" xfId="19244" xr:uid="{00000000-0005-0000-0000-0000F24B0000}"/>
    <cellStyle name="Normal 51 4" xfId="19245" xr:uid="{00000000-0005-0000-0000-0000F34B0000}"/>
    <cellStyle name="Normal 51 4 2" xfId="19246" xr:uid="{00000000-0005-0000-0000-0000F44B0000}"/>
    <cellStyle name="Normal 51 4 3" xfId="19247" xr:uid="{00000000-0005-0000-0000-0000F54B0000}"/>
    <cellStyle name="Normal 51 4 4" xfId="19248" xr:uid="{00000000-0005-0000-0000-0000F64B0000}"/>
    <cellStyle name="Normal 51 5" xfId="19249" xr:uid="{00000000-0005-0000-0000-0000F74B0000}"/>
    <cellStyle name="Normal 51 6" xfId="19250" xr:uid="{00000000-0005-0000-0000-0000F84B0000}"/>
    <cellStyle name="Normal 51 7" xfId="19251" xr:uid="{00000000-0005-0000-0000-0000F94B0000}"/>
    <cellStyle name="Normal 51 8" xfId="33517" xr:uid="{406CAC9F-E2EB-4CD9-BB83-98289CEDCFE5}"/>
    <cellStyle name="Normal 52" xfId="19252" xr:uid="{00000000-0005-0000-0000-0000FA4B0000}"/>
    <cellStyle name="Normal 52 2" xfId="33518" xr:uid="{79CB5858-FD5A-475D-ADDD-D3B6BAD957F0}"/>
    <cellStyle name="Normal 53" xfId="19253" xr:uid="{00000000-0005-0000-0000-0000FB4B0000}"/>
    <cellStyle name="Normal 53 2" xfId="33519" xr:uid="{FE2A0D49-C9C0-453E-A4E0-4D5F4B5AC3B5}"/>
    <cellStyle name="Normal 54" xfId="19254" xr:uid="{00000000-0005-0000-0000-0000FC4B0000}"/>
    <cellStyle name="Normal 54 2" xfId="33520" xr:uid="{54C97D8A-957E-4897-8026-18FC02CDDB33}"/>
    <cellStyle name="Normal 55" xfId="19255" xr:uid="{00000000-0005-0000-0000-0000FD4B0000}"/>
    <cellStyle name="Normal 55 2" xfId="19256" xr:uid="{00000000-0005-0000-0000-0000FE4B0000}"/>
    <cellStyle name="Normal 55 2 2" xfId="19257" xr:uid="{00000000-0005-0000-0000-0000FF4B0000}"/>
    <cellStyle name="Normal 55 2 2 2" xfId="19258" xr:uid="{00000000-0005-0000-0000-0000004C0000}"/>
    <cellStyle name="Normal 55 2 2 3" xfId="19259" xr:uid="{00000000-0005-0000-0000-0000014C0000}"/>
    <cellStyle name="Normal 55 2 2 4" xfId="19260" xr:uid="{00000000-0005-0000-0000-0000024C0000}"/>
    <cellStyle name="Normal 55 2 3" xfId="19261" xr:uid="{00000000-0005-0000-0000-0000034C0000}"/>
    <cellStyle name="Normal 55 2 4" xfId="19262" xr:uid="{00000000-0005-0000-0000-0000044C0000}"/>
    <cellStyle name="Normal 55 2 5" xfId="19263" xr:uid="{00000000-0005-0000-0000-0000054C0000}"/>
    <cellStyle name="Normal 55 3" xfId="19264" xr:uid="{00000000-0005-0000-0000-0000064C0000}"/>
    <cellStyle name="Normal 55 4" xfId="19265" xr:uid="{00000000-0005-0000-0000-0000074C0000}"/>
    <cellStyle name="Normal 55 4 2" xfId="19266" xr:uid="{00000000-0005-0000-0000-0000084C0000}"/>
    <cellStyle name="Normal 55 4 3" xfId="19267" xr:uid="{00000000-0005-0000-0000-0000094C0000}"/>
    <cellStyle name="Normal 55 4 4" xfId="19268" xr:uid="{00000000-0005-0000-0000-00000A4C0000}"/>
    <cellStyle name="Normal 55 5" xfId="19269" xr:uid="{00000000-0005-0000-0000-00000B4C0000}"/>
    <cellStyle name="Normal 55 6" xfId="19270" xr:uid="{00000000-0005-0000-0000-00000C4C0000}"/>
    <cellStyle name="Normal 55 7" xfId="19271" xr:uid="{00000000-0005-0000-0000-00000D4C0000}"/>
    <cellStyle name="Normal 55 8" xfId="33521" xr:uid="{7F2CD549-8648-4C0B-ACBA-5B9B914A30A5}"/>
    <cellStyle name="Normal 56" xfId="19272" xr:uid="{00000000-0005-0000-0000-00000E4C0000}"/>
    <cellStyle name="Normal 56 2" xfId="19273" xr:uid="{00000000-0005-0000-0000-00000F4C0000}"/>
    <cellStyle name="Normal 56 2 2" xfId="19274" xr:uid="{00000000-0005-0000-0000-0000104C0000}"/>
    <cellStyle name="Normal 56 2 2 2" xfId="19275" xr:uid="{00000000-0005-0000-0000-0000114C0000}"/>
    <cellStyle name="Normal 56 2 2 3" xfId="19276" xr:uid="{00000000-0005-0000-0000-0000124C0000}"/>
    <cellStyle name="Normal 56 2 2 4" xfId="19277" xr:uid="{00000000-0005-0000-0000-0000134C0000}"/>
    <cellStyle name="Normal 56 2 3" xfId="19278" xr:uid="{00000000-0005-0000-0000-0000144C0000}"/>
    <cellStyle name="Normal 56 2 4" xfId="19279" xr:uid="{00000000-0005-0000-0000-0000154C0000}"/>
    <cellStyle name="Normal 56 2 5" xfId="19280" xr:uid="{00000000-0005-0000-0000-0000164C0000}"/>
    <cellStyle name="Normal 56 3" xfId="19281" xr:uid="{00000000-0005-0000-0000-0000174C0000}"/>
    <cellStyle name="Normal 56 4" xfId="19282" xr:uid="{00000000-0005-0000-0000-0000184C0000}"/>
    <cellStyle name="Normal 56 4 2" xfId="19283" xr:uid="{00000000-0005-0000-0000-0000194C0000}"/>
    <cellStyle name="Normal 56 4 3" xfId="19284" xr:uid="{00000000-0005-0000-0000-00001A4C0000}"/>
    <cellStyle name="Normal 56 4 4" xfId="19285" xr:uid="{00000000-0005-0000-0000-00001B4C0000}"/>
    <cellStyle name="Normal 56 5" xfId="19286" xr:uid="{00000000-0005-0000-0000-00001C4C0000}"/>
    <cellStyle name="Normal 56 6" xfId="19287" xr:uid="{00000000-0005-0000-0000-00001D4C0000}"/>
    <cellStyle name="Normal 56 7" xfId="19288" xr:uid="{00000000-0005-0000-0000-00001E4C0000}"/>
    <cellStyle name="Normal 56 8" xfId="33522" xr:uid="{D418B71C-493E-435B-BE94-98D5E9040112}"/>
    <cellStyle name="Normal 57" xfId="19289" xr:uid="{00000000-0005-0000-0000-00001F4C0000}"/>
    <cellStyle name="Normal 57 2" xfId="19290" xr:uid="{00000000-0005-0000-0000-0000204C0000}"/>
    <cellStyle name="Normal 57 3" xfId="33523" xr:uid="{9721E899-3351-45C5-AD2A-C8E2E9F0BB2E}"/>
    <cellStyle name="Normal 58" xfId="19291" xr:uid="{00000000-0005-0000-0000-0000214C0000}"/>
    <cellStyle name="Normal 58 2" xfId="19292" xr:uid="{00000000-0005-0000-0000-0000224C0000}"/>
    <cellStyle name="Normal 58 3" xfId="19293" xr:uid="{00000000-0005-0000-0000-0000234C0000}"/>
    <cellStyle name="Normal 58 4" xfId="19294" xr:uid="{00000000-0005-0000-0000-0000244C0000}"/>
    <cellStyle name="Normal 58 5" xfId="33524" xr:uid="{A945333F-7C11-4F71-B5C2-873BA1AAE07F}"/>
    <cellStyle name="Normal 59" xfId="19295" xr:uid="{00000000-0005-0000-0000-0000254C0000}"/>
    <cellStyle name="Normal 59 2" xfId="19296" xr:uid="{00000000-0005-0000-0000-0000264C0000}"/>
    <cellStyle name="Normal 59 3" xfId="19297" xr:uid="{00000000-0005-0000-0000-0000274C0000}"/>
    <cellStyle name="Normal 59 4" xfId="19298" xr:uid="{00000000-0005-0000-0000-0000284C0000}"/>
    <cellStyle name="Normal 59 5" xfId="33525" xr:uid="{3DADCA02-4FCD-48D8-BF1F-597DCA5378C1}"/>
    <cellStyle name="Normal 6" xfId="19299" xr:uid="{00000000-0005-0000-0000-0000294C0000}"/>
    <cellStyle name="Normal 6 2" xfId="19300" xr:uid="{00000000-0005-0000-0000-00002A4C0000}"/>
    <cellStyle name="Normal 6 2 10" xfId="19301" xr:uid="{00000000-0005-0000-0000-00002B4C0000}"/>
    <cellStyle name="Normal 6 2 11" xfId="19302" xr:uid="{00000000-0005-0000-0000-00002C4C0000}"/>
    <cellStyle name="Normal 6 2 12" xfId="19303" xr:uid="{00000000-0005-0000-0000-00002D4C0000}"/>
    <cellStyle name="Normal 6 2 13" xfId="19304" xr:uid="{00000000-0005-0000-0000-00002E4C0000}"/>
    <cellStyle name="Normal 6 2 14" xfId="19305" xr:uid="{00000000-0005-0000-0000-00002F4C0000}"/>
    <cellStyle name="Normal 6 2 15" xfId="19306" xr:uid="{00000000-0005-0000-0000-0000304C0000}"/>
    <cellStyle name="Normal 6 2 16" xfId="19307" xr:uid="{00000000-0005-0000-0000-0000314C0000}"/>
    <cellStyle name="Normal 6 2 17" xfId="19308" xr:uid="{00000000-0005-0000-0000-0000324C0000}"/>
    <cellStyle name="Normal 6 2 18" xfId="19309" xr:uid="{00000000-0005-0000-0000-0000334C0000}"/>
    <cellStyle name="Normal 6 2 19" xfId="19310" xr:uid="{00000000-0005-0000-0000-0000344C0000}"/>
    <cellStyle name="Normal 6 2 2" xfId="19311" xr:uid="{00000000-0005-0000-0000-0000354C0000}"/>
    <cellStyle name="Normal 6 2 2 2" xfId="19312" xr:uid="{00000000-0005-0000-0000-0000364C0000}"/>
    <cellStyle name="Normal 6 2 2 3" xfId="19313" xr:uid="{00000000-0005-0000-0000-0000374C0000}"/>
    <cellStyle name="Normal 6 2 2 4" xfId="33527" xr:uid="{197C9E59-BE9A-441D-8069-6E22AD24EDBA}"/>
    <cellStyle name="Normal 6 2 20" xfId="19314" xr:uid="{00000000-0005-0000-0000-0000384C0000}"/>
    <cellStyle name="Normal 6 2 21" xfId="19315" xr:uid="{00000000-0005-0000-0000-0000394C0000}"/>
    <cellStyle name="Normal 6 2 22" xfId="19316" xr:uid="{00000000-0005-0000-0000-00003A4C0000}"/>
    <cellStyle name="Normal 6 2 23" xfId="19317" xr:uid="{00000000-0005-0000-0000-00003B4C0000}"/>
    <cellStyle name="Normal 6 2 24" xfId="19318" xr:uid="{00000000-0005-0000-0000-00003C4C0000}"/>
    <cellStyle name="Normal 6 2 25" xfId="19319" xr:uid="{00000000-0005-0000-0000-00003D4C0000}"/>
    <cellStyle name="Normal 6 2 26" xfId="19320" xr:uid="{00000000-0005-0000-0000-00003E4C0000}"/>
    <cellStyle name="Normal 6 2 27" xfId="19321" xr:uid="{00000000-0005-0000-0000-00003F4C0000}"/>
    <cellStyle name="Normal 6 2 28" xfId="19322" xr:uid="{00000000-0005-0000-0000-0000404C0000}"/>
    <cellStyle name="Normal 6 2 29" xfId="19323" xr:uid="{00000000-0005-0000-0000-0000414C0000}"/>
    <cellStyle name="Normal 6 2 3" xfId="19324" xr:uid="{00000000-0005-0000-0000-0000424C0000}"/>
    <cellStyle name="Normal 6 2 3 2" xfId="19325" xr:uid="{00000000-0005-0000-0000-0000434C0000}"/>
    <cellStyle name="Normal 6 2 3 2 2" xfId="19326" xr:uid="{00000000-0005-0000-0000-0000444C0000}"/>
    <cellStyle name="Normal 6 2 3 2 2 2" xfId="19327" xr:uid="{00000000-0005-0000-0000-0000454C0000}"/>
    <cellStyle name="Normal 6 2 3 2 2 3" xfId="19328" xr:uid="{00000000-0005-0000-0000-0000464C0000}"/>
    <cellStyle name="Normal 6 2 3 2 2 4" xfId="19329" xr:uid="{00000000-0005-0000-0000-0000474C0000}"/>
    <cellStyle name="Normal 6 2 3 2 3" xfId="19330" xr:uid="{00000000-0005-0000-0000-0000484C0000}"/>
    <cellStyle name="Normal 6 2 3 2 4" xfId="19331" xr:uid="{00000000-0005-0000-0000-0000494C0000}"/>
    <cellStyle name="Normal 6 2 3 2 5" xfId="19332" xr:uid="{00000000-0005-0000-0000-00004A4C0000}"/>
    <cellStyle name="Normal 6 2 3 3" xfId="19333" xr:uid="{00000000-0005-0000-0000-00004B4C0000}"/>
    <cellStyle name="Normal 6 2 3 4" xfId="19334" xr:uid="{00000000-0005-0000-0000-00004C4C0000}"/>
    <cellStyle name="Normal 6 2 3 4 2" xfId="19335" xr:uid="{00000000-0005-0000-0000-00004D4C0000}"/>
    <cellStyle name="Normal 6 2 3 4 3" xfId="19336" xr:uid="{00000000-0005-0000-0000-00004E4C0000}"/>
    <cellStyle name="Normal 6 2 3 4 4" xfId="19337" xr:uid="{00000000-0005-0000-0000-00004F4C0000}"/>
    <cellStyle name="Normal 6 2 3 5" xfId="19338" xr:uid="{00000000-0005-0000-0000-0000504C0000}"/>
    <cellStyle name="Normal 6 2 3 6" xfId="19339" xr:uid="{00000000-0005-0000-0000-0000514C0000}"/>
    <cellStyle name="Normal 6 2 3 7" xfId="19340" xr:uid="{00000000-0005-0000-0000-0000524C0000}"/>
    <cellStyle name="Normal 6 2 30" xfId="19341" xr:uid="{00000000-0005-0000-0000-0000534C0000}"/>
    <cellStyle name="Normal 6 2 31" xfId="19342" xr:uid="{00000000-0005-0000-0000-0000544C0000}"/>
    <cellStyle name="Normal 6 2 32" xfId="19343" xr:uid="{00000000-0005-0000-0000-0000554C0000}"/>
    <cellStyle name="Normal 6 2 33" xfId="19344" xr:uid="{00000000-0005-0000-0000-0000564C0000}"/>
    <cellStyle name="Normal 6 2 34" xfId="19345" xr:uid="{00000000-0005-0000-0000-0000574C0000}"/>
    <cellStyle name="Normal 6 2 35" xfId="19346" xr:uid="{00000000-0005-0000-0000-0000584C0000}"/>
    <cellStyle name="Normal 6 2 36" xfId="19347" xr:uid="{00000000-0005-0000-0000-0000594C0000}"/>
    <cellStyle name="Normal 6 2 37" xfId="19348" xr:uid="{00000000-0005-0000-0000-00005A4C0000}"/>
    <cellStyle name="Normal 6 2 38" xfId="19349" xr:uid="{00000000-0005-0000-0000-00005B4C0000}"/>
    <cellStyle name="Normal 6 2 39" xfId="19350" xr:uid="{00000000-0005-0000-0000-00005C4C0000}"/>
    <cellStyle name="Normal 6 2 4" xfId="19351" xr:uid="{00000000-0005-0000-0000-00005D4C0000}"/>
    <cellStyle name="Normal 6 2 40" xfId="19352" xr:uid="{00000000-0005-0000-0000-00005E4C0000}"/>
    <cellStyle name="Normal 6 2 41" xfId="19353" xr:uid="{00000000-0005-0000-0000-00005F4C0000}"/>
    <cellStyle name="Normal 6 2 42" xfId="19354" xr:uid="{00000000-0005-0000-0000-0000604C0000}"/>
    <cellStyle name="Normal 6 2 43" xfId="19355" xr:uid="{00000000-0005-0000-0000-0000614C0000}"/>
    <cellStyle name="Normal 6 2 44" xfId="19356" xr:uid="{00000000-0005-0000-0000-0000624C0000}"/>
    <cellStyle name="Normal 6 2 45" xfId="19357" xr:uid="{00000000-0005-0000-0000-0000634C0000}"/>
    <cellStyle name="Normal 6 2 46" xfId="19358" xr:uid="{00000000-0005-0000-0000-0000644C0000}"/>
    <cellStyle name="Normal 6 2 47" xfId="19359" xr:uid="{00000000-0005-0000-0000-0000654C0000}"/>
    <cellStyle name="Normal 6 2 48" xfId="19360" xr:uid="{00000000-0005-0000-0000-0000664C0000}"/>
    <cellStyle name="Normal 6 2 49" xfId="19361" xr:uid="{00000000-0005-0000-0000-0000674C0000}"/>
    <cellStyle name="Normal 6 2 5" xfId="19362" xr:uid="{00000000-0005-0000-0000-0000684C0000}"/>
    <cellStyle name="Normal 6 2 50" xfId="19363" xr:uid="{00000000-0005-0000-0000-0000694C0000}"/>
    <cellStyle name="Normal 6 2 51" xfId="19364" xr:uid="{00000000-0005-0000-0000-00006A4C0000}"/>
    <cellStyle name="Normal 6 2 52" xfId="19365" xr:uid="{00000000-0005-0000-0000-00006B4C0000}"/>
    <cellStyle name="Normal 6 2 53" xfId="19366" xr:uid="{00000000-0005-0000-0000-00006C4C0000}"/>
    <cellStyle name="Normal 6 2 54" xfId="19367" xr:uid="{00000000-0005-0000-0000-00006D4C0000}"/>
    <cellStyle name="Normal 6 2 55" xfId="19368" xr:uid="{00000000-0005-0000-0000-00006E4C0000}"/>
    <cellStyle name="Normal 6 2 56" xfId="19369" xr:uid="{00000000-0005-0000-0000-00006F4C0000}"/>
    <cellStyle name="Normal 6 2 57" xfId="19370" xr:uid="{00000000-0005-0000-0000-0000704C0000}"/>
    <cellStyle name="Normal 6 2 58" xfId="19371" xr:uid="{00000000-0005-0000-0000-0000714C0000}"/>
    <cellStyle name="Normal 6 2 59" xfId="19372" xr:uid="{00000000-0005-0000-0000-0000724C0000}"/>
    <cellStyle name="Normal 6 2 6" xfId="19373" xr:uid="{00000000-0005-0000-0000-0000734C0000}"/>
    <cellStyle name="Normal 6 2 60" xfId="19374" xr:uid="{00000000-0005-0000-0000-0000744C0000}"/>
    <cellStyle name="Normal 6 2 61" xfId="19375" xr:uid="{00000000-0005-0000-0000-0000754C0000}"/>
    <cellStyle name="Normal 6 2 62" xfId="19376" xr:uid="{00000000-0005-0000-0000-0000764C0000}"/>
    <cellStyle name="Normal 6 2 63" xfId="19377" xr:uid="{00000000-0005-0000-0000-0000774C0000}"/>
    <cellStyle name="Normal 6 2 64" xfId="19378" xr:uid="{00000000-0005-0000-0000-0000784C0000}"/>
    <cellStyle name="Normal 6 2 65" xfId="19379" xr:uid="{00000000-0005-0000-0000-0000794C0000}"/>
    <cellStyle name="Normal 6 2 66" xfId="19380" xr:uid="{00000000-0005-0000-0000-00007A4C0000}"/>
    <cellStyle name="Normal 6 2 67" xfId="19381" xr:uid="{00000000-0005-0000-0000-00007B4C0000}"/>
    <cellStyle name="Normal 6 2 68" xfId="19382" xr:uid="{00000000-0005-0000-0000-00007C4C0000}"/>
    <cellStyle name="Normal 6 2 69" xfId="19383" xr:uid="{00000000-0005-0000-0000-00007D4C0000}"/>
    <cellStyle name="Normal 6 2 7" xfId="19384" xr:uid="{00000000-0005-0000-0000-00007E4C0000}"/>
    <cellStyle name="Normal 6 2 70" xfId="19385" xr:uid="{00000000-0005-0000-0000-00007F4C0000}"/>
    <cellStyle name="Normal 6 2 71" xfId="19386" xr:uid="{00000000-0005-0000-0000-0000804C0000}"/>
    <cellStyle name="Normal 6 2 72" xfId="19387" xr:uid="{00000000-0005-0000-0000-0000814C0000}"/>
    <cellStyle name="Normal 6 2 73" xfId="19388" xr:uid="{00000000-0005-0000-0000-0000824C0000}"/>
    <cellStyle name="Normal 6 2 74" xfId="19389" xr:uid="{00000000-0005-0000-0000-0000834C0000}"/>
    <cellStyle name="Normal 6 2 75" xfId="19390" xr:uid="{00000000-0005-0000-0000-0000844C0000}"/>
    <cellStyle name="Normal 6 2 76" xfId="19391" xr:uid="{00000000-0005-0000-0000-0000854C0000}"/>
    <cellStyle name="Normal 6 2 77" xfId="19392" xr:uid="{00000000-0005-0000-0000-0000864C0000}"/>
    <cellStyle name="Normal 6 2 78" xfId="19393" xr:uid="{00000000-0005-0000-0000-0000874C0000}"/>
    <cellStyle name="Normal 6 2 79" xfId="19394" xr:uid="{00000000-0005-0000-0000-0000884C0000}"/>
    <cellStyle name="Normal 6 2 8" xfId="19395" xr:uid="{00000000-0005-0000-0000-0000894C0000}"/>
    <cellStyle name="Normal 6 2 80" xfId="19396" xr:uid="{00000000-0005-0000-0000-00008A4C0000}"/>
    <cellStyle name="Normal 6 2 81" xfId="19397" xr:uid="{00000000-0005-0000-0000-00008B4C0000}"/>
    <cellStyle name="Normal 6 2 82" xfId="19398" xr:uid="{00000000-0005-0000-0000-00008C4C0000}"/>
    <cellStyle name="Normal 6 2 83" xfId="19399" xr:uid="{00000000-0005-0000-0000-00008D4C0000}"/>
    <cellStyle name="Normal 6 2 84" xfId="19400" xr:uid="{00000000-0005-0000-0000-00008E4C0000}"/>
    <cellStyle name="Normal 6 2 85" xfId="19401" xr:uid="{00000000-0005-0000-0000-00008F4C0000}"/>
    <cellStyle name="Normal 6 2 86" xfId="19402" xr:uid="{00000000-0005-0000-0000-0000904C0000}"/>
    <cellStyle name="Normal 6 2 87" xfId="19403" xr:uid="{00000000-0005-0000-0000-0000914C0000}"/>
    <cellStyle name="Normal 6 2 88" xfId="19404" xr:uid="{00000000-0005-0000-0000-0000924C0000}"/>
    <cellStyle name="Normal 6 2 89" xfId="19405" xr:uid="{00000000-0005-0000-0000-0000934C0000}"/>
    <cellStyle name="Normal 6 2 9" xfId="19406" xr:uid="{00000000-0005-0000-0000-0000944C0000}"/>
    <cellStyle name="Normal 6 2 90" xfId="19407" xr:uid="{00000000-0005-0000-0000-0000954C0000}"/>
    <cellStyle name="Normal 6 2 91" xfId="19408" xr:uid="{00000000-0005-0000-0000-0000964C0000}"/>
    <cellStyle name="Normal 6 2 92" xfId="19409" xr:uid="{00000000-0005-0000-0000-0000974C0000}"/>
    <cellStyle name="Normal 6 2 93" xfId="19410" xr:uid="{00000000-0005-0000-0000-0000984C0000}"/>
    <cellStyle name="Normal 6 2 94" xfId="19411" xr:uid="{00000000-0005-0000-0000-0000994C0000}"/>
    <cellStyle name="Normal 6 2 95" xfId="19412" xr:uid="{00000000-0005-0000-0000-00009A4C0000}"/>
    <cellStyle name="Normal 6 2 95 2" xfId="19413" xr:uid="{00000000-0005-0000-0000-00009B4C0000}"/>
    <cellStyle name="Normal 6 2 95 3" xfId="19414" xr:uid="{00000000-0005-0000-0000-00009C4C0000}"/>
    <cellStyle name="Normal 6 2 95 4" xfId="19415" xr:uid="{00000000-0005-0000-0000-00009D4C0000}"/>
    <cellStyle name="Normal 6 2_Annexe 6 IAS" xfId="33528" xr:uid="{D97B757A-84F4-4773-829A-0487CA8F62AA}"/>
    <cellStyle name="Normal 6 3" xfId="19416" xr:uid="{00000000-0005-0000-0000-00009E4C0000}"/>
    <cellStyle name="Normal 6 3 2" xfId="19417" xr:uid="{00000000-0005-0000-0000-00009F4C0000}"/>
    <cellStyle name="Normal 6 3 2 2" xfId="33530" xr:uid="{7001D422-A2D5-49D9-AA31-6394EF2A68D1}"/>
    <cellStyle name="Normal 6 3 3" xfId="19418" xr:uid="{00000000-0005-0000-0000-0000A04C0000}"/>
    <cellStyle name="Normal 6 3 3 2" xfId="19419" xr:uid="{00000000-0005-0000-0000-0000A14C0000}"/>
    <cellStyle name="Normal 6 3 3 2 2" xfId="19420" xr:uid="{00000000-0005-0000-0000-0000A24C0000}"/>
    <cellStyle name="Normal 6 3 3 2 2 2" xfId="19421" xr:uid="{00000000-0005-0000-0000-0000A34C0000}"/>
    <cellStyle name="Normal 6 3 3 2 2 3" xfId="19422" xr:uid="{00000000-0005-0000-0000-0000A44C0000}"/>
    <cellStyle name="Normal 6 3 3 2 2 4" xfId="19423" xr:uid="{00000000-0005-0000-0000-0000A54C0000}"/>
    <cellStyle name="Normal 6 3 3 2 3" xfId="19424" xr:uid="{00000000-0005-0000-0000-0000A64C0000}"/>
    <cellStyle name="Normal 6 3 3 2 4" xfId="19425" xr:uid="{00000000-0005-0000-0000-0000A74C0000}"/>
    <cellStyle name="Normal 6 3 3 2 5" xfId="19426" xr:uid="{00000000-0005-0000-0000-0000A84C0000}"/>
    <cellStyle name="Normal 6 3 3 3" xfId="19427" xr:uid="{00000000-0005-0000-0000-0000A94C0000}"/>
    <cellStyle name="Normal 6 3 3 4" xfId="19428" xr:uid="{00000000-0005-0000-0000-0000AA4C0000}"/>
    <cellStyle name="Normal 6 3 3 4 2" xfId="19429" xr:uid="{00000000-0005-0000-0000-0000AB4C0000}"/>
    <cellStyle name="Normal 6 3 3 4 3" xfId="19430" xr:uid="{00000000-0005-0000-0000-0000AC4C0000}"/>
    <cellStyle name="Normal 6 3 3 4 4" xfId="19431" xr:uid="{00000000-0005-0000-0000-0000AD4C0000}"/>
    <cellStyle name="Normal 6 3 3 5" xfId="19432" xr:uid="{00000000-0005-0000-0000-0000AE4C0000}"/>
    <cellStyle name="Normal 6 3 3 6" xfId="19433" xr:uid="{00000000-0005-0000-0000-0000AF4C0000}"/>
    <cellStyle name="Normal 6 3 3 7" xfId="19434" xr:uid="{00000000-0005-0000-0000-0000B04C0000}"/>
    <cellStyle name="Normal 6 3 3 8" xfId="33531" xr:uid="{DC6D903E-DF6B-49FD-8DF1-4F405991DAE2}"/>
    <cellStyle name="Normal 6 3 4" xfId="19435" xr:uid="{00000000-0005-0000-0000-0000B14C0000}"/>
    <cellStyle name="Normal 6 3 5" xfId="33529" xr:uid="{05D73C3E-8E07-409E-8F5F-8552701EC4DC}"/>
    <cellStyle name="Normal 6 3_Annexe 6 IAS" xfId="33532" xr:uid="{FEAEDDA5-6610-4619-BE1C-58E61B95FD4D}"/>
    <cellStyle name="Normal 6 4" xfId="19436" xr:uid="{00000000-0005-0000-0000-0000B24C0000}"/>
    <cellStyle name="Normal 6 4 2" xfId="19437" xr:uid="{00000000-0005-0000-0000-0000B34C0000}"/>
    <cellStyle name="Normal 6 4 2 2" xfId="33534" xr:uid="{6684C3BF-F684-4A82-9074-2952310097C2}"/>
    <cellStyle name="Normal 6 4 3" xfId="19438" xr:uid="{00000000-0005-0000-0000-0000B44C0000}"/>
    <cellStyle name="Normal 6 4 3 2" xfId="19439" xr:uid="{00000000-0005-0000-0000-0000B54C0000}"/>
    <cellStyle name="Normal 6 4 3 2 2" xfId="19440" xr:uid="{00000000-0005-0000-0000-0000B64C0000}"/>
    <cellStyle name="Normal 6 4 3 2 2 2" xfId="19441" xr:uid="{00000000-0005-0000-0000-0000B74C0000}"/>
    <cellStyle name="Normal 6 4 3 2 2 3" xfId="19442" xr:uid="{00000000-0005-0000-0000-0000B84C0000}"/>
    <cellStyle name="Normal 6 4 3 2 2 4" xfId="19443" xr:uid="{00000000-0005-0000-0000-0000B94C0000}"/>
    <cellStyle name="Normal 6 4 3 2 3" xfId="19444" xr:uid="{00000000-0005-0000-0000-0000BA4C0000}"/>
    <cellStyle name="Normal 6 4 3 2 4" xfId="19445" xr:uid="{00000000-0005-0000-0000-0000BB4C0000}"/>
    <cellStyle name="Normal 6 4 3 2 5" xfId="19446" xr:uid="{00000000-0005-0000-0000-0000BC4C0000}"/>
    <cellStyle name="Normal 6 4 3 3" xfId="19447" xr:uid="{00000000-0005-0000-0000-0000BD4C0000}"/>
    <cellStyle name="Normal 6 4 3 3 2" xfId="19448" xr:uid="{00000000-0005-0000-0000-0000BE4C0000}"/>
    <cellStyle name="Normal 6 4 3 3 3" xfId="19449" xr:uid="{00000000-0005-0000-0000-0000BF4C0000}"/>
    <cellStyle name="Normal 6 4 3 3 4" xfId="19450" xr:uid="{00000000-0005-0000-0000-0000C04C0000}"/>
    <cellStyle name="Normal 6 4 3 4" xfId="19451" xr:uid="{00000000-0005-0000-0000-0000C14C0000}"/>
    <cellStyle name="Normal 6 4 3 5" xfId="19452" xr:uid="{00000000-0005-0000-0000-0000C24C0000}"/>
    <cellStyle name="Normal 6 4 3 6" xfId="19453" xr:uid="{00000000-0005-0000-0000-0000C34C0000}"/>
    <cellStyle name="Normal 6 4 4" xfId="33533" xr:uid="{5429A173-85C9-42C1-ABDC-4433D6755157}"/>
    <cellStyle name="Normal 6 4_Annexe 6 IAS" xfId="33535" xr:uid="{2F6C4128-4C7C-4A42-B47B-B25246CE613B}"/>
    <cellStyle name="Normal 6 5" xfId="19454" xr:uid="{00000000-0005-0000-0000-0000C44C0000}"/>
    <cellStyle name="Normal 6 5 2" xfId="19455" xr:uid="{00000000-0005-0000-0000-0000C54C0000}"/>
    <cellStyle name="Normal 6 5 2 2" xfId="19456" xr:uid="{00000000-0005-0000-0000-0000C64C0000}"/>
    <cellStyle name="Normal 6 5 2 2 2" xfId="19457" xr:uid="{00000000-0005-0000-0000-0000C74C0000}"/>
    <cellStyle name="Normal 6 5 2 2 3" xfId="19458" xr:uid="{00000000-0005-0000-0000-0000C84C0000}"/>
    <cellStyle name="Normal 6 5 2 2 4" xfId="19459" xr:uid="{00000000-0005-0000-0000-0000C94C0000}"/>
    <cellStyle name="Normal 6 5 2 3" xfId="19460" xr:uid="{00000000-0005-0000-0000-0000CA4C0000}"/>
    <cellStyle name="Normal 6 5 2 4" xfId="19461" xr:uid="{00000000-0005-0000-0000-0000CB4C0000}"/>
    <cellStyle name="Normal 6 5 2 5" xfId="19462" xr:uid="{00000000-0005-0000-0000-0000CC4C0000}"/>
    <cellStyle name="Normal 6 5 3" xfId="19463" xr:uid="{00000000-0005-0000-0000-0000CD4C0000}"/>
    <cellStyle name="Normal 6 5 4" xfId="19464" xr:uid="{00000000-0005-0000-0000-0000CE4C0000}"/>
    <cellStyle name="Normal 6 5 4 2" xfId="19465" xr:uid="{00000000-0005-0000-0000-0000CF4C0000}"/>
    <cellStyle name="Normal 6 5 4 3" xfId="19466" xr:uid="{00000000-0005-0000-0000-0000D04C0000}"/>
    <cellStyle name="Normal 6 5 4 4" xfId="19467" xr:uid="{00000000-0005-0000-0000-0000D14C0000}"/>
    <cellStyle name="Normal 6 5 5" xfId="19468" xr:uid="{00000000-0005-0000-0000-0000D24C0000}"/>
    <cellStyle name="Normal 6 5 6" xfId="19469" xr:uid="{00000000-0005-0000-0000-0000D34C0000}"/>
    <cellStyle name="Normal 6 5 7" xfId="19470" xr:uid="{00000000-0005-0000-0000-0000D44C0000}"/>
    <cellStyle name="Normal 6 5 8" xfId="33536" xr:uid="{2FD45CBE-2FA5-4CC0-99CE-7F5F62AB3279}"/>
    <cellStyle name="Normal 6 6" xfId="19471" xr:uid="{00000000-0005-0000-0000-0000D54C0000}"/>
    <cellStyle name="Normal 6 6 2" xfId="19472" xr:uid="{00000000-0005-0000-0000-0000D64C0000}"/>
    <cellStyle name="Normal 6 6 3" xfId="19473" xr:uid="{00000000-0005-0000-0000-0000D74C0000}"/>
    <cellStyle name="Normal 6 6 4" xfId="19474" xr:uid="{00000000-0005-0000-0000-0000D84C0000}"/>
    <cellStyle name="Normal 6 7" xfId="33526" xr:uid="{C532E3A6-BE29-4526-A90C-86F059120746}"/>
    <cellStyle name="Normal 6 8" xfId="37731" xr:uid="{FB84C28F-A7E9-4A0C-81BC-20B4B83CD2D8}"/>
    <cellStyle name="Normal 6_Annexe 6 IAS" xfId="33537" xr:uid="{D3902ECD-07EA-4825-85CE-FF186AD94D5A}"/>
    <cellStyle name="Normal 60" xfId="19475" xr:uid="{00000000-0005-0000-0000-0000D94C0000}"/>
    <cellStyle name="Normal 60 2" xfId="19476" xr:uid="{00000000-0005-0000-0000-0000DA4C0000}"/>
    <cellStyle name="Normal 60 3" xfId="19477" xr:uid="{00000000-0005-0000-0000-0000DB4C0000}"/>
    <cellStyle name="Normal 60 4" xfId="19478" xr:uid="{00000000-0005-0000-0000-0000DC4C0000}"/>
    <cellStyle name="Normal 61" xfId="19479" xr:uid="{00000000-0005-0000-0000-0000DD4C0000}"/>
    <cellStyle name="Normal 61 2" xfId="19480" xr:uid="{00000000-0005-0000-0000-0000DE4C0000}"/>
    <cellStyle name="Normal 61 3" xfId="19481" xr:uid="{00000000-0005-0000-0000-0000DF4C0000}"/>
    <cellStyle name="Normal 61 4" xfId="19482" xr:uid="{00000000-0005-0000-0000-0000E04C0000}"/>
    <cellStyle name="Normal 62" xfId="19483" xr:uid="{00000000-0005-0000-0000-0000E14C0000}"/>
    <cellStyle name="Normal 62 2" xfId="19484" xr:uid="{00000000-0005-0000-0000-0000E24C0000}"/>
    <cellStyle name="Normal 62 3" xfId="19485" xr:uid="{00000000-0005-0000-0000-0000E34C0000}"/>
    <cellStyle name="Normal 62 4" xfId="19486" xr:uid="{00000000-0005-0000-0000-0000E44C0000}"/>
    <cellStyle name="Normal 63" xfId="19487" xr:uid="{00000000-0005-0000-0000-0000E54C0000}"/>
    <cellStyle name="Normal 63 2" xfId="19488" xr:uid="{00000000-0005-0000-0000-0000E64C0000}"/>
    <cellStyle name="Normal 63 3" xfId="19489" xr:uid="{00000000-0005-0000-0000-0000E74C0000}"/>
    <cellStyle name="Normal 63 4" xfId="19490" xr:uid="{00000000-0005-0000-0000-0000E84C0000}"/>
    <cellStyle name="Normal 64" xfId="19491" xr:uid="{00000000-0005-0000-0000-0000E94C0000}"/>
    <cellStyle name="Normal 64 2" xfId="19492" xr:uid="{00000000-0005-0000-0000-0000EA4C0000}"/>
    <cellStyle name="Normal 64 3" xfId="19493" xr:uid="{00000000-0005-0000-0000-0000EB4C0000}"/>
    <cellStyle name="Normal 64 4" xfId="19494" xr:uid="{00000000-0005-0000-0000-0000EC4C0000}"/>
    <cellStyle name="Normal 65" xfId="19495" xr:uid="{00000000-0005-0000-0000-0000ED4C0000}"/>
    <cellStyle name="Normal 65 2" xfId="19496" xr:uid="{00000000-0005-0000-0000-0000EE4C0000}"/>
    <cellStyle name="Normal 65 3" xfId="19497" xr:uid="{00000000-0005-0000-0000-0000EF4C0000}"/>
    <cellStyle name="Normal 65 4" xfId="19498" xr:uid="{00000000-0005-0000-0000-0000F04C0000}"/>
    <cellStyle name="Normal 66" xfId="19499" xr:uid="{00000000-0005-0000-0000-0000F14C0000}"/>
    <cellStyle name="Normal 66 2" xfId="19500" xr:uid="{00000000-0005-0000-0000-0000F24C0000}"/>
    <cellStyle name="Normal 66 3" xfId="19501" xr:uid="{00000000-0005-0000-0000-0000F34C0000}"/>
    <cellStyle name="Normal 66 4" xfId="19502" xr:uid="{00000000-0005-0000-0000-0000F44C0000}"/>
    <cellStyle name="Normal 67" xfId="19503" xr:uid="{00000000-0005-0000-0000-0000F54C0000}"/>
    <cellStyle name="Normal 67 2" xfId="19504" xr:uid="{00000000-0005-0000-0000-0000F64C0000}"/>
    <cellStyle name="Normal 67 3" xfId="19505" xr:uid="{00000000-0005-0000-0000-0000F74C0000}"/>
    <cellStyle name="Normal 67 4" xfId="19506" xr:uid="{00000000-0005-0000-0000-0000F84C0000}"/>
    <cellStyle name="Normal 68" xfId="19507" xr:uid="{00000000-0005-0000-0000-0000F94C0000}"/>
    <cellStyle name="Normal 68 2" xfId="19508" xr:uid="{00000000-0005-0000-0000-0000FA4C0000}"/>
    <cellStyle name="Normal 68 3" xfId="19509" xr:uid="{00000000-0005-0000-0000-0000FB4C0000}"/>
    <cellStyle name="Normal 68 4" xfId="19510" xr:uid="{00000000-0005-0000-0000-0000FC4C0000}"/>
    <cellStyle name="Normal 69" xfId="19511" xr:uid="{00000000-0005-0000-0000-0000FD4C0000}"/>
    <cellStyle name="Normal 69 2" xfId="19512" xr:uid="{00000000-0005-0000-0000-0000FE4C0000}"/>
    <cellStyle name="Normal 69 3" xfId="19513" xr:uid="{00000000-0005-0000-0000-0000FF4C0000}"/>
    <cellStyle name="Normal 69 4" xfId="19514" xr:uid="{00000000-0005-0000-0000-0000004D0000}"/>
    <cellStyle name="Normal 7" xfId="19515" xr:uid="{00000000-0005-0000-0000-0000014D0000}"/>
    <cellStyle name="Normal 7 10" xfId="19516" xr:uid="{00000000-0005-0000-0000-0000024D0000}"/>
    <cellStyle name="Normal 7 10 2" xfId="19517" xr:uid="{00000000-0005-0000-0000-0000034D0000}"/>
    <cellStyle name="Normal 7 10 2 2" xfId="19518" xr:uid="{00000000-0005-0000-0000-0000044D0000}"/>
    <cellStyle name="Normal 7 10 2 2 2" xfId="19519" xr:uid="{00000000-0005-0000-0000-0000054D0000}"/>
    <cellStyle name="Normal 7 10 2 2 3" xfId="19520" xr:uid="{00000000-0005-0000-0000-0000064D0000}"/>
    <cellStyle name="Normal 7 10 2 2 4" xfId="19521" xr:uid="{00000000-0005-0000-0000-0000074D0000}"/>
    <cellStyle name="Normal 7 10 2 3" xfId="19522" xr:uid="{00000000-0005-0000-0000-0000084D0000}"/>
    <cellStyle name="Normal 7 10 2 4" xfId="19523" xr:uid="{00000000-0005-0000-0000-0000094D0000}"/>
    <cellStyle name="Normal 7 10 2 5" xfId="19524" xr:uid="{00000000-0005-0000-0000-00000A4D0000}"/>
    <cellStyle name="Normal 7 10 3" xfId="19525" xr:uid="{00000000-0005-0000-0000-00000B4D0000}"/>
    <cellStyle name="Normal 7 10 3 2" xfId="19526" xr:uid="{00000000-0005-0000-0000-00000C4D0000}"/>
    <cellStyle name="Normal 7 10 3 3" xfId="19527" xr:uid="{00000000-0005-0000-0000-00000D4D0000}"/>
    <cellStyle name="Normal 7 10 3 4" xfId="19528" xr:uid="{00000000-0005-0000-0000-00000E4D0000}"/>
    <cellStyle name="Normal 7 10 4" xfId="19529" xr:uid="{00000000-0005-0000-0000-00000F4D0000}"/>
    <cellStyle name="Normal 7 10 5" xfId="19530" xr:uid="{00000000-0005-0000-0000-0000104D0000}"/>
    <cellStyle name="Normal 7 10 6" xfId="19531" xr:uid="{00000000-0005-0000-0000-0000114D0000}"/>
    <cellStyle name="Normal 7 11" xfId="19532" xr:uid="{00000000-0005-0000-0000-0000124D0000}"/>
    <cellStyle name="Normal 7 11 2" xfId="19533" xr:uid="{00000000-0005-0000-0000-0000134D0000}"/>
    <cellStyle name="Normal 7 11 2 2" xfId="19534" xr:uid="{00000000-0005-0000-0000-0000144D0000}"/>
    <cellStyle name="Normal 7 11 2 2 2" xfId="19535" xr:uid="{00000000-0005-0000-0000-0000154D0000}"/>
    <cellStyle name="Normal 7 11 2 2 3" xfId="19536" xr:uid="{00000000-0005-0000-0000-0000164D0000}"/>
    <cellStyle name="Normal 7 11 2 2 4" xfId="19537" xr:uid="{00000000-0005-0000-0000-0000174D0000}"/>
    <cellStyle name="Normal 7 11 2 3" xfId="19538" xr:uid="{00000000-0005-0000-0000-0000184D0000}"/>
    <cellStyle name="Normal 7 11 2 4" xfId="19539" xr:uid="{00000000-0005-0000-0000-0000194D0000}"/>
    <cellStyle name="Normal 7 11 2 5" xfId="19540" xr:uid="{00000000-0005-0000-0000-00001A4D0000}"/>
    <cellStyle name="Normal 7 11 3" xfId="19541" xr:uid="{00000000-0005-0000-0000-00001B4D0000}"/>
    <cellStyle name="Normal 7 11 3 2" xfId="19542" xr:uid="{00000000-0005-0000-0000-00001C4D0000}"/>
    <cellStyle name="Normal 7 11 3 3" xfId="19543" xr:uid="{00000000-0005-0000-0000-00001D4D0000}"/>
    <cellStyle name="Normal 7 11 3 4" xfId="19544" xr:uid="{00000000-0005-0000-0000-00001E4D0000}"/>
    <cellStyle name="Normal 7 11 4" xfId="19545" xr:uid="{00000000-0005-0000-0000-00001F4D0000}"/>
    <cellStyle name="Normal 7 11 5" xfId="19546" xr:uid="{00000000-0005-0000-0000-0000204D0000}"/>
    <cellStyle name="Normal 7 11 6" xfId="19547" xr:uid="{00000000-0005-0000-0000-0000214D0000}"/>
    <cellStyle name="Normal 7 12" xfId="19548" xr:uid="{00000000-0005-0000-0000-0000224D0000}"/>
    <cellStyle name="Normal 7 12 2" xfId="19549" xr:uid="{00000000-0005-0000-0000-0000234D0000}"/>
    <cellStyle name="Normal 7 12 2 2" xfId="19550" xr:uid="{00000000-0005-0000-0000-0000244D0000}"/>
    <cellStyle name="Normal 7 12 2 2 2" xfId="19551" xr:uid="{00000000-0005-0000-0000-0000254D0000}"/>
    <cellStyle name="Normal 7 12 2 2 3" xfId="19552" xr:uid="{00000000-0005-0000-0000-0000264D0000}"/>
    <cellStyle name="Normal 7 12 2 2 4" xfId="19553" xr:uid="{00000000-0005-0000-0000-0000274D0000}"/>
    <cellStyle name="Normal 7 12 2 3" xfId="19554" xr:uid="{00000000-0005-0000-0000-0000284D0000}"/>
    <cellStyle name="Normal 7 12 2 4" xfId="19555" xr:uid="{00000000-0005-0000-0000-0000294D0000}"/>
    <cellStyle name="Normal 7 12 2 5" xfId="19556" xr:uid="{00000000-0005-0000-0000-00002A4D0000}"/>
    <cellStyle name="Normal 7 12 3" xfId="19557" xr:uid="{00000000-0005-0000-0000-00002B4D0000}"/>
    <cellStyle name="Normal 7 12 3 2" xfId="19558" xr:uid="{00000000-0005-0000-0000-00002C4D0000}"/>
    <cellStyle name="Normal 7 12 3 3" xfId="19559" xr:uid="{00000000-0005-0000-0000-00002D4D0000}"/>
    <cellStyle name="Normal 7 12 3 4" xfId="19560" xr:uid="{00000000-0005-0000-0000-00002E4D0000}"/>
    <cellStyle name="Normal 7 12 4" xfId="19561" xr:uid="{00000000-0005-0000-0000-00002F4D0000}"/>
    <cellStyle name="Normal 7 12 5" xfId="19562" xr:uid="{00000000-0005-0000-0000-0000304D0000}"/>
    <cellStyle name="Normal 7 12 6" xfId="19563" xr:uid="{00000000-0005-0000-0000-0000314D0000}"/>
    <cellStyle name="Normal 7 2" xfId="19564" xr:uid="{00000000-0005-0000-0000-0000324D0000}"/>
    <cellStyle name="Normal 7 2 10" xfId="19565" xr:uid="{00000000-0005-0000-0000-0000334D0000}"/>
    <cellStyle name="Normal 7 2 11" xfId="19566" xr:uid="{00000000-0005-0000-0000-0000344D0000}"/>
    <cellStyle name="Normal 7 2 12" xfId="19567" xr:uid="{00000000-0005-0000-0000-0000354D0000}"/>
    <cellStyle name="Normal 7 2 13" xfId="19568" xr:uid="{00000000-0005-0000-0000-0000364D0000}"/>
    <cellStyle name="Normal 7 2 14" xfId="19569" xr:uid="{00000000-0005-0000-0000-0000374D0000}"/>
    <cellStyle name="Normal 7 2 15" xfId="19570" xr:uid="{00000000-0005-0000-0000-0000384D0000}"/>
    <cellStyle name="Normal 7 2 16" xfId="19571" xr:uid="{00000000-0005-0000-0000-0000394D0000}"/>
    <cellStyle name="Normal 7 2 17" xfId="19572" xr:uid="{00000000-0005-0000-0000-00003A4D0000}"/>
    <cellStyle name="Normal 7 2 18" xfId="19573" xr:uid="{00000000-0005-0000-0000-00003B4D0000}"/>
    <cellStyle name="Normal 7 2 19" xfId="19574" xr:uid="{00000000-0005-0000-0000-00003C4D0000}"/>
    <cellStyle name="Normal 7 2 2" xfId="19575" xr:uid="{00000000-0005-0000-0000-00003D4D0000}"/>
    <cellStyle name="Normal 7 2 2 2" xfId="19576" xr:uid="{00000000-0005-0000-0000-00003E4D0000}"/>
    <cellStyle name="Normal 7 2 2 3" xfId="19577" xr:uid="{00000000-0005-0000-0000-00003F4D0000}"/>
    <cellStyle name="Normal 7 2 2 4" xfId="33538" xr:uid="{330FAA67-6956-49E0-85C9-BD7FC148814E}"/>
    <cellStyle name="Normal 7 2 20" xfId="19578" xr:uid="{00000000-0005-0000-0000-0000404D0000}"/>
    <cellStyle name="Normal 7 2 21" xfId="19579" xr:uid="{00000000-0005-0000-0000-0000414D0000}"/>
    <cellStyle name="Normal 7 2 22" xfId="19580" xr:uid="{00000000-0005-0000-0000-0000424D0000}"/>
    <cellStyle name="Normal 7 2 23" xfId="19581" xr:uid="{00000000-0005-0000-0000-0000434D0000}"/>
    <cellStyle name="Normal 7 2 24" xfId="19582" xr:uid="{00000000-0005-0000-0000-0000444D0000}"/>
    <cellStyle name="Normal 7 2 25" xfId="19583" xr:uid="{00000000-0005-0000-0000-0000454D0000}"/>
    <cellStyle name="Normal 7 2 26" xfId="19584" xr:uid="{00000000-0005-0000-0000-0000464D0000}"/>
    <cellStyle name="Normal 7 2 27" xfId="19585" xr:uid="{00000000-0005-0000-0000-0000474D0000}"/>
    <cellStyle name="Normal 7 2 28" xfId="19586" xr:uid="{00000000-0005-0000-0000-0000484D0000}"/>
    <cellStyle name="Normal 7 2 29" xfId="19587" xr:uid="{00000000-0005-0000-0000-0000494D0000}"/>
    <cellStyle name="Normal 7 2 3" xfId="19588" xr:uid="{00000000-0005-0000-0000-00004A4D0000}"/>
    <cellStyle name="Normal 7 2 3 2" xfId="19589" xr:uid="{00000000-0005-0000-0000-00004B4D0000}"/>
    <cellStyle name="Normal 7 2 3 2 2" xfId="19590" xr:uid="{00000000-0005-0000-0000-00004C4D0000}"/>
    <cellStyle name="Normal 7 2 3 2 3" xfId="19591" xr:uid="{00000000-0005-0000-0000-00004D4D0000}"/>
    <cellStyle name="Normal 7 2 3 2 3 2" xfId="19592" xr:uid="{00000000-0005-0000-0000-00004E4D0000}"/>
    <cellStyle name="Normal 7 2 3 2 3 3" xfId="19593" xr:uid="{00000000-0005-0000-0000-00004F4D0000}"/>
    <cellStyle name="Normal 7 2 3 2 3 4" xfId="19594" xr:uid="{00000000-0005-0000-0000-0000504D0000}"/>
    <cellStyle name="Normal 7 2 3 2 4" xfId="19595" xr:uid="{00000000-0005-0000-0000-0000514D0000}"/>
    <cellStyle name="Normal 7 2 3 2 5" xfId="19596" xr:uid="{00000000-0005-0000-0000-0000524D0000}"/>
    <cellStyle name="Normal 7 2 3 2 6" xfId="19597" xr:uid="{00000000-0005-0000-0000-0000534D0000}"/>
    <cellStyle name="Normal 7 2 3 3" xfId="19598" xr:uid="{00000000-0005-0000-0000-0000544D0000}"/>
    <cellStyle name="Normal 7 2 3 3 2" xfId="19599" xr:uid="{00000000-0005-0000-0000-0000554D0000}"/>
    <cellStyle name="Normal 7 2 3 3 3" xfId="19600" xr:uid="{00000000-0005-0000-0000-0000564D0000}"/>
    <cellStyle name="Normal 7 2 3 3 4" xfId="19601" xr:uid="{00000000-0005-0000-0000-0000574D0000}"/>
    <cellStyle name="Normal 7 2 3 4" xfId="19602" xr:uid="{00000000-0005-0000-0000-0000584D0000}"/>
    <cellStyle name="Normal 7 2 3 5" xfId="19603" xr:uid="{00000000-0005-0000-0000-0000594D0000}"/>
    <cellStyle name="Normal 7 2 3 6" xfId="19604" xr:uid="{00000000-0005-0000-0000-00005A4D0000}"/>
    <cellStyle name="Normal 7 2 30" xfId="19605" xr:uid="{00000000-0005-0000-0000-00005B4D0000}"/>
    <cellStyle name="Normal 7 2 31" xfId="19606" xr:uid="{00000000-0005-0000-0000-00005C4D0000}"/>
    <cellStyle name="Normal 7 2 32" xfId="19607" xr:uid="{00000000-0005-0000-0000-00005D4D0000}"/>
    <cellStyle name="Normal 7 2 33" xfId="19608" xr:uid="{00000000-0005-0000-0000-00005E4D0000}"/>
    <cellStyle name="Normal 7 2 34" xfId="19609" xr:uid="{00000000-0005-0000-0000-00005F4D0000}"/>
    <cellStyle name="Normal 7 2 35" xfId="19610" xr:uid="{00000000-0005-0000-0000-0000604D0000}"/>
    <cellStyle name="Normal 7 2 36" xfId="19611" xr:uid="{00000000-0005-0000-0000-0000614D0000}"/>
    <cellStyle name="Normal 7 2 37" xfId="19612" xr:uid="{00000000-0005-0000-0000-0000624D0000}"/>
    <cellStyle name="Normal 7 2 38" xfId="19613" xr:uid="{00000000-0005-0000-0000-0000634D0000}"/>
    <cellStyle name="Normal 7 2 39" xfId="19614" xr:uid="{00000000-0005-0000-0000-0000644D0000}"/>
    <cellStyle name="Normal 7 2 4" xfId="19615" xr:uid="{00000000-0005-0000-0000-0000654D0000}"/>
    <cellStyle name="Normal 7 2 40" xfId="19616" xr:uid="{00000000-0005-0000-0000-0000664D0000}"/>
    <cellStyle name="Normal 7 2 41" xfId="19617" xr:uid="{00000000-0005-0000-0000-0000674D0000}"/>
    <cellStyle name="Normal 7 2 42" xfId="19618" xr:uid="{00000000-0005-0000-0000-0000684D0000}"/>
    <cellStyle name="Normal 7 2 43" xfId="19619" xr:uid="{00000000-0005-0000-0000-0000694D0000}"/>
    <cellStyle name="Normal 7 2 44" xfId="19620" xr:uid="{00000000-0005-0000-0000-00006A4D0000}"/>
    <cellStyle name="Normal 7 2 45" xfId="19621" xr:uid="{00000000-0005-0000-0000-00006B4D0000}"/>
    <cellStyle name="Normal 7 2 46" xfId="19622" xr:uid="{00000000-0005-0000-0000-00006C4D0000}"/>
    <cellStyle name="Normal 7 2 47" xfId="19623" xr:uid="{00000000-0005-0000-0000-00006D4D0000}"/>
    <cellStyle name="Normal 7 2 48" xfId="19624" xr:uid="{00000000-0005-0000-0000-00006E4D0000}"/>
    <cellStyle name="Normal 7 2 49" xfId="19625" xr:uid="{00000000-0005-0000-0000-00006F4D0000}"/>
    <cellStyle name="Normal 7 2 5" xfId="19626" xr:uid="{00000000-0005-0000-0000-0000704D0000}"/>
    <cellStyle name="Normal 7 2 50" xfId="19627" xr:uid="{00000000-0005-0000-0000-0000714D0000}"/>
    <cellStyle name="Normal 7 2 51" xfId="19628" xr:uid="{00000000-0005-0000-0000-0000724D0000}"/>
    <cellStyle name="Normal 7 2 52" xfId="19629" xr:uid="{00000000-0005-0000-0000-0000734D0000}"/>
    <cellStyle name="Normal 7 2 53" xfId="19630" xr:uid="{00000000-0005-0000-0000-0000744D0000}"/>
    <cellStyle name="Normal 7 2 54" xfId="19631" xr:uid="{00000000-0005-0000-0000-0000754D0000}"/>
    <cellStyle name="Normal 7 2 55" xfId="19632" xr:uid="{00000000-0005-0000-0000-0000764D0000}"/>
    <cellStyle name="Normal 7 2 56" xfId="19633" xr:uid="{00000000-0005-0000-0000-0000774D0000}"/>
    <cellStyle name="Normal 7 2 57" xfId="19634" xr:uid="{00000000-0005-0000-0000-0000784D0000}"/>
    <cellStyle name="Normal 7 2 58" xfId="19635" xr:uid="{00000000-0005-0000-0000-0000794D0000}"/>
    <cellStyle name="Normal 7 2 59" xfId="19636" xr:uid="{00000000-0005-0000-0000-00007A4D0000}"/>
    <cellStyle name="Normal 7 2 6" xfId="19637" xr:uid="{00000000-0005-0000-0000-00007B4D0000}"/>
    <cellStyle name="Normal 7 2 60" xfId="19638" xr:uid="{00000000-0005-0000-0000-00007C4D0000}"/>
    <cellStyle name="Normal 7 2 61" xfId="19639" xr:uid="{00000000-0005-0000-0000-00007D4D0000}"/>
    <cellStyle name="Normal 7 2 62" xfId="19640" xr:uid="{00000000-0005-0000-0000-00007E4D0000}"/>
    <cellStyle name="Normal 7 2 63" xfId="19641" xr:uid="{00000000-0005-0000-0000-00007F4D0000}"/>
    <cellStyle name="Normal 7 2 64" xfId="19642" xr:uid="{00000000-0005-0000-0000-0000804D0000}"/>
    <cellStyle name="Normal 7 2 65" xfId="19643" xr:uid="{00000000-0005-0000-0000-0000814D0000}"/>
    <cellStyle name="Normal 7 2 66" xfId="19644" xr:uid="{00000000-0005-0000-0000-0000824D0000}"/>
    <cellStyle name="Normal 7 2 67" xfId="19645" xr:uid="{00000000-0005-0000-0000-0000834D0000}"/>
    <cellStyle name="Normal 7 2 68" xfId="19646" xr:uid="{00000000-0005-0000-0000-0000844D0000}"/>
    <cellStyle name="Normal 7 2 69" xfId="19647" xr:uid="{00000000-0005-0000-0000-0000854D0000}"/>
    <cellStyle name="Normal 7 2 7" xfId="19648" xr:uid="{00000000-0005-0000-0000-0000864D0000}"/>
    <cellStyle name="Normal 7 2 70" xfId="19649" xr:uid="{00000000-0005-0000-0000-0000874D0000}"/>
    <cellStyle name="Normal 7 2 71" xfId="19650" xr:uid="{00000000-0005-0000-0000-0000884D0000}"/>
    <cellStyle name="Normal 7 2 72" xfId="19651" xr:uid="{00000000-0005-0000-0000-0000894D0000}"/>
    <cellStyle name="Normal 7 2 73" xfId="19652" xr:uid="{00000000-0005-0000-0000-00008A4D0000}"/>
    <cellStyle name="Normal 7 2 74" xfId="19653" xr:uid="{00000000-0005-0000-0000-00008B4D0000}"/>
    <cellStyle name="Normal 7 2 75" xfId="19654" xr:uid="{00000000-0005-0000-0000-00008C4D0000}"/>
    <cellStyle name="Normal 7 2 76" xfId="19655" xr:uid="{00000000-0005-0000-0000-00008D4D0000}"/>
    <cellStyle name="Normal 7 2 77" xfId="19656" xr:uid="{00000000-0005-0000-0000-00008E4D0000}"/>
    <cellStyle name="Normal 7 2 78" xfId="19657" xr:uid="{00000000-0005-0000-0000-00008F4D0000}"/>
    <cellStyle name="Normal 7 2 79" xfId="19658" xr:uid="{00000000-0005-0000-0000-0000904D0000}"/>
    <cellStyle name="Normal 7 2 8" xfId="19659" xr:uid="{00000000-0005-0000-0000-0000914D0000}"/>
    <cellStyle name="Normal 7 2 80" xfId="19660" xr:uid="{00000000-0005-0000-0000-0000924D0000}"/>
    <cellStyle name="Normal 7 2 81" xfId="19661" xr:uid="{00000000-0005-0000-0000-0000934D0000}"/>
    <cellStyle name="Normal 7 2 82" xfId="19662" xr:uid="{00000000-0005-0000-0000-0000944D0000}"/>
    <cellStyle name="Normal 7 2 83" xfId="19663" xr:uid="{00000000-0005-0000-0000-0000954D0000}"/>
    <cellStyle name="Normal 7 2 84" xfId="19664" xr:uid="{00000000-0005-0000-0000-0000964D0000}"/>
    <cellStyle name="Normal 7 2 85" xfId="19665" xr:uid="{00000000-0005-0000-0000-0000974D0000}"/>
    <cellStyle name="Normal 7 2 86" xfId="19666" xr:uid="{00000000-0005-0000-0000-0000984D0000}"/>
    <cellStyle name="Normal 7 2 87" xfId="19667" xr:uid="{00000000-0005-0000-0000-0000994D0000}"/>
    <cellStyle name="Normal 7 2 88" xfId="19668" xr:uid="{00000000-0005-0000-0000-00009A4D0000}"/>
    <cellStyle name="Normal 7 2 89" xfId="19669" xr:uid="{00000000-0005-0000-0000-00009B4D0000}"/>
    <cellStyle name="Normal 7 2 9" xfId="19670" xr:uid="{00000000-0005-0000-0000-00009C4D0000}"/>
    <cellStyle name="Normal 7 2 90" xfId="19671" xr:uid="{00000000-0005-0000-0000-00009D4D0000}"/>
    <cellStyle name="Normal 7 2 91" xfId="19672" xr:uid="{00000000-0005-0000-0000-00009E4D0000}"/>
    <cellStyle name="Normal 7 2 92" xfId="19673" xr:uid="{00000000-0005-0000-0000-00009F4D0000}"/>
    <cellStyle name="Normal 7 2 93" xfId="19674" xr:uid="{00000000-0005-0000-0000-0000A04D0000}"/>
    <cellStyle name="Normal 7 2_Cadrage conso" xfId="33539" xr:uid="{3ABB6055-FDC8-4D49-AE89-AA2038E10E32}"/>
    <cellStyle name="Normal 7 3" xfId="19675" xr:uid="{00000000-0005-0000-0000-0000A14D0000}"/>
    <cellStyle name="Normal 7 3 2" xfId="19676" xr:uid="{00000000-0005-0000-0000-0000A24D0000}"/>
    <cellStyle name="Normal 7 3 2 2" xfId="33541" xr:uid="{3624CEED-10E5-44CA-80F2-93CF7D94658C}"/>
    <cellStyle name="Normal 7 3 3" xfId="19677" xr:uid="{00000000-0005-0000-0000-0000A34D0000}"/>
    <cellStyle name="Normal 7 3 3 2" xfId="19678" xr:uid="{00000000-0005-0000-0000-0000A44D0000}"/>
    <cellStyle name="Normal 7 3 4" xfId="33540" xr:uid="{1771F7F2-3A2C-4566-BEC6-9B51B075846B}"/>
    <cellStyle name="Normal 7 3_Annexe 6 IAS" xfId="33542" xr:uid="{4CB54593-3E4C-4937-B54F-ABF910F62836}"/>
    <cellStyle name="Normal 7 4" xfId="19679" xr:uid="{00000000-0005-0000-0000-0000A54D0000}"/>
    <cellStyle name="Normal 7 4 2" xfId="19680" xr:uid="{00000000-0005-0000-0000-0000A64D0000}"/>
    <cellStyle name="Normal 7 4 2 2" xfId="19681" xr:uid="{00000000-0005-0000-0000-0000A74D0000}"/>
    <cellStyle name="Normal 7 4 2 3" xfId="33544" xr:uid="{76424EDA-0DB5-4F2C-8787-304857FFFC55}"/>
    <cellStyle name="Normal 7 4 3" xfId="33543" xr:uid="{5DD85A7C-7565-4DEA-81AF-E5F902C9F25E}"/>
    <cellStyle name="Normal 7 5" xfId="19682" xr:uid="{00000000-0005-0000-0000-0000A84D0000}"/>
    <cellStyle name="Normal 7 6" xfId="19683" xr:uid="{00000000-0005-0000-0000-0000A94D0000}"/>
    <cellStyle name="Normal 7 7" xfId="19684" xr:uid="{00000000-0005-0000-0000-0000AA4D0000}"/>
    <cellStyle name="Normal 7 8" xfId="19685" xr:uid="{00000000-0005-0000-0000-0000AB4D0000}"/>
    <cellStyle name="Normal 7 9" xfId="19686" xr:uid="{00000000-0005-0000-0000-0000AC4D0000}"/>
    <cellStyle name="Normal 7 9 2" xfId="19687" xr:uid="{00000000-0005-0000-0000-0000AD4D0000}"/>
    <cellStyle name="Normal 7_Annexe 6 IAS" xfId="33545" xr:uid="{C09BC683-35CA-4ED8-AE8A-261F9E4F0578}"/>
    <cellStyle name="Normal 70" xfId="19688" xr:uid="{00000000-0005-0000-0000-0000AE4D0000}"/>
    <cellStyle name="Normal 70 2" xfId="19689" xr:uid="{00000000-0005-0000-0000-0000AF4D0000}"/>
    <cellStyle name="Normal 70 3" xfId="19690" xr:uid="{00000000-0005-0000-0000-0000B04D0000}"/>
    <cellStyle name="Normal 70 4" xfId="19691" xr:uid="{00000000-0005-0000-0000-0000B14D0000}"/>
    <cellStyle name="Normal 71" xfId="19692" xr:uid="{00000000-0005-0000-0000-0000B24D0000}"/>
    <cellStyle name="Normal 71 2" xfId="19693" xr:uid="{00000000-0005-0000-0000-0000B34D0000}"/>
    <cellStyle name="Normal 71 3" xfId="19694" xr:uid="{00000000-0005-0000-0000-0000B44D0000}"/>
    <cellStyle name="Normal 71 4" xfId="19695" xr:uid="{00000000-0005-0000-0000-0000B54D0000}"/>
    <cellStyle name="Normal 72" xfId="19696" xr:uid="{00000000-0005-0000-0000-0000B64D0000}"/>
    <cellStyle name="Normal 72 2" xfId="19697" xr:uid="{00000000-0005-0000-0000-0000B74D0000}"/>
    <cellStyle name="Normal 72 3" xfId="19698" xr:uid="{00000000-0005-0000-0000-0000B84D0000}"/>
    <cellStyle name="Normal 72 4" xfId="19699" xr:uid="{00000000-0005-0000-0000-0000B94D0000}"/>
    <cellStyle name="Normal 73" xfId="19700" xr:uid="{00000000-0005-0000-0000-0000BA4D0000}"/>
    <cellStyle name="Normal 73 2" xfId="19701" xr:uid="{00000000-0005-0000-0000-0000BB4D0000}"/>
    <cellStyle name="Normal 73 3" xfId="19702" xr:uid="{00000000-0005-0000-0000-0000BC4D0000}"/>
    <cellStyle name="Normal 73 4" xfId="19703" xr:uid="{00000000-0005-0000-0000-0000BD4D0000}"/>
    <cellStyle name="Normal 74" xfId="19704" xr:uid="{00000000-0005-0000-0000-0000BE4D0000}"/>
    <cellStyle name="Normal 74 2" xfId="19705" xr:uid="{00000000-0005-0000-0000-0000BF4D0000}"/>
    <cellStyle name="Normal 74 3" xfId="19706" xr:uid="{00000000-0005-0000-0000-0000C04D0000}"/>
    <cellStyle name="Normal 74 4" xfId="19707" xr:uid="{00000000-0005-0000-0000-0000C14D0000}"/>
    <cellStyle name="Normal 75" xfId="19708" xr:uid="{00000000-0005-0000-0000-0000C24D0000}"/>
    <cellStyle name="Normal 75 2" xfId="19709" xr:uid="{00000000-0005-0000-0000-0000C34D0000}"/>
    <cellStyle name="Normal 75 3" xfId="19710" xr:uid="{00000000-0005-0000-0000-0000C44D0000}"/>
    <cellStyle name="Normal 75 4" xfId="19711" xr:uid="{00000000-0005-0000-0000-0000C54D0000}"/>
    <cellStyle name="Normal 76" xfId="19712" xr:uid="{00000000-0005-0000-0000-0000C64D0000}"/>
    <cellStyle name="Normal 76 2" xfId="19713" xr:uid="{00000000-0005-0000-0000-0000C74D0000}"/>
    <cellStyle name="Normal 76 3" xfId="19714" xr:uid="{00000000-0005-0000-0000-0000C84D0000}"/>
    <cellStyle name="Normal 76 4" xfId="19715" xr:uid="{00000000-0005-0000-0000-0000C94D0000}"/>
    <cellStyle name="Normal 77" xfId="19716" xr:uid="{00000000-0005-0000-0000-0000CA4D0000}"/>
    <cellStyle name="Normal 77 2" xfId="19717" xr:uid="{00000000-0005-0000-0000-0000CB4D0000}"/>
    <cellStyle name="Normal 77 3" xfId="19718" xr:uid="{00000000-0005-0000-0000-0000CC4D0000}"/>
    <cellStyle name="Normal 77 4" xfId="19719" xr:uid="{00000000-0005-0000-0000-0000CD4D0000}"/>
    <cellStyle name="Normal 78" xfId="19720" xr:uid="{00000000-0005-0000-0000-0000CE4D0000}"/>
    <cellStyle name="Normal 78 2" xfId="19721" xr:uid="{00000000-0005-0000-0000-0000CF4D0000}"/>
    <cellStyle name="Normal 78 3" xfId="19722" xr:uid="{00000000-0005-0000-0000-0000D04D0000}"/>
    <cellStyle name="Normal 78 4" xfId="19723" xr:uid="{00000000-0005-0000-0000-0000D14D0000}"/>
    <cellStyle name="Normal 79" xfId="19724" xr:uid="{00000000-0005-0000-0000-0000D24D0000}"/>
    <cellStyle name="Normal 79 2" xfId="19725" xr:uid="{00000000-0005-0000-0000-0000D34D0000}"/>
    <cellStyle name="Normal 79 3" xfId="19726" xr:uid="{00000000-0005-0000-0000-0000D44D0000}"/>
    <cellStyle name="Normal 79 4" xfId="19727" xr:uid="{00000000-0005-0000-0000-0000D54D0000}"/>
    <cellStyle name="Normal 8" xfId="19728" xr:uid="{00000000-0005-0000-0000-0000D64D0000}"/>
    <cellStyle name="Normal 8 10" xfId="19729" xr:uid="{00000000-0005-0000-0000-0000D74D0000}"/>
    <cellStyle name="Normal 8 10 2" xfId="19730" xr:uid="{00000000-0005-0000-0000-0000D84D0000}"/>
    <cellStyle name="Normal 8 11" xfId="19731" xr:uid="{00000000-0005-0000-0000-0000D94D0000}"/>
    <cellStyle name="Normal 8 11 2" xfId="19732" xr:uid="{00000000-0005-0000-0000-0000DA4D0000}"/>
    <cellStyle name="Normal 8 11 2 2" xfId="19733" xr:uid="{00000000-0005-0000-0000-0000DB4D0000}"/>
    <cellStyle name="Normal 8 11 2 2 2" xfId="19734" xr:uid="{00000000-0005-0000-0000-0000DC4D0000}"/>
    <cellStyle name="Normal 8 11 2 2 3" xfId="19735" xr:uid="{00000000-0005-0000-0000-0000DD4D0000}"/>
    <cellStyle name="Normal 8 11 2 2 4" xfId="19736" xr:uid="{00000000-0005-0000-0000-0000DE4D0000}"/>
    <cellStyle name="Normal 8 11 2 3" xfId="19737" xr:uid="{00000000-0005-0000-0000-0000DF4D0000}"/>
    <cellStyle name="Normal 8 11 2 4" xfId="19738" xr:uid="{00000000-0005-0000-0000-0000E04D0000}"/>
    <cellStyle name="Normal 8 11 2 5" xfId="19739" xr:uid="{00000000-0005-0000-0000-0000E14D0000}"/>
    <cellStyle name="Normal 8 11 3" xfId="19740" xr:uid="{00000000-0005-0000-0000-0000E24D0000}"/>
    <cellStyle name="Normal 8 11 4" xfId="19741" xr:uid="{00000000-0005-0000-0000-0000E34D0000}"/>
    <cellStyle name="Normal 8 11 4 2" xfId="19742" xr:uid="{00000000-0005-0000-0000-0000E44D0000}"/>
    <cellStyle name="Normal 8 11 4 3" xfId="19743" xr:uid="{00000000-0005-0000-0000-0000E54D0000}"/>
    <cellStyle name="Normal 8 11 4 4" xfId="19744" xr:uid="{00000000-0005-0000-0000-0000E64D0000}"/>
    <cellStyle name="Normal 8 11 5" xfId="19745" xr:uid="{00000000-0005-0000-0000-0000E74D0000}"/>
    <cellStyle name="Normal 8 11 6" xfId="19746" xr:uid="{00000000-0005-0000-0000-0000E84D0000}"/>
    <cellStyle name="Normal 8 11 7" xfId="19747" xr:uid="{00000000-0005-0000-0000-0000E94D0000}"/>
    <cellStyle name="Normal 8 12" xfId="19748" xr:uid="{00000000-0005-0000-0000-0000EA4D0000}"/>
    <cellStyle name="Normal 8 13" xfId="19749" xr:uid="{00000000-0005-0000-0000-0000EB4D0000}"/>
    <cellStyle name="Normal 8 14" xfId="19750" xr:uid="{00000000-0005-0000-0000-0000EC4D0000}"/>
    <cellStyle name="Normal 8 15" xfId="19751" xr:uid="{00000000-0005-0000-0000-0000ED4D0000}"/>
    <cellStyle name="Normal 8 16" xfId="19752" xr:uid="{00000000-0005-0000-0000-0000EE4D0000}"/>
    <cellStyle name="Normal 8 17" xfId="19753" xr:uid="{00000000-0005-0000-0000-0000EF4D0000}"/>
    <cellStyle name="Normal 8 18" xfId="19754" xr:uid="{00000000-0005-0000-0000-0000F04D0000}"/>
    <cellStyle name="Normal 8 19" xfId="19755" xr:uid="{00000000-0005-0000-0000-0000F14D0000}"/>
    <cellStyle name="Normal 8 2" xfId="19756" xr:uid="{00000000-0005-0000-0000-0000F24D0000}"/>
    <cellStyle name="Normal 8 2 2" xfId="19757" xr:uid="{00000000-0005-0000-0000-0000F34D0000}"/>
    <cellStyle name="Normal 8 2 2 2" xfId="19758" xr:uid="{00000000-0005-0000-0000-0000F44D0000}"/>
    <cellStyle name="Normal 8 2 2 2 2" xfId="19759" xr:uid="{00000000-0005-0000-0000-0000F54D0000}"/>
    <cellStyle name="Normal 8 2 2 2 2 2" xfId="19760" xr:uid="{00000000-0005-0000-0000-0000F64D0000}"/>
    <cellStyle name="Normal 8 2 2 2 2 3" xfId="19761" xr:uid="{00000000-0005-0000-0000-0000F74D0000}"/>
    <cellStyle name="Normal 8 2 2 2 2 4" xfId="19762" xr:uid="{00000000-0005-0000-0000-0000F84D0000}"/>
    <cellStyle name="Normal 8 2 2 2 3" xfId="19763" xr:uid="{00000000-0005-0000-0000-0000F94D0000}"/>
    <cellStyle name="Normal 8 2 2 2 4" xfId="19764" xr:uid="{00000000-0005-0000-0000-0000FA4D0000}"/>
    <cellStyle name="Normal 8 2 2 2 5" xfId="19765" xr:uid="{00000000-0005-0000-0000-0000FB4D0000}"/>
    <cellStyle name="Normal 8 2 2 3" xfId="19766" xr:uid="{00000000-0005-0000-0000-0000FC4D0000}"/>
    <cellStyle name="Normal 8 2 2 4" xfId="19767" xr:uid="{00000000-0005-0000-0000-0000FD4D0000}"/>
    <cellStyle name="Normal 8 2 2 4 2" xfId="19768" xr:uid="{00000000-0005-0000-0000-0000FE4D0000}"/>
    <cellStyle name="Normal 8 2 2 4 3" xfId="19769" xr:uid="{00000000-0005-0000-0000-0000FF4D0000}"/>
    <cellStyle name="Normal 8 2 2 4 4" xfId="19770" xr:uid="{00000000-0005-0000-0000-0000004E0000}"/>
    <cellStyle name="Normal 8 2 2 5" xfId="19771" xr:uid="{00000000-0005-0000-0000-0000014E0000}"/>
    <cellStyle name="Normal 8 2 2 6" xfId="19772" xr:uid="{00000000-0005-0000-0000-0000024E0000}"/>
    <cellStyle name="Normal 8 2 2 7" xfId="19773" xr:uid="{00000000-0005-0000-0000-0000034E0000}"/>
    <cellStyle name="Normal 8 2 2 8" xfId="33546" xr:uid="{CE93D6B4-65A8-4318-AED6-F21435E09622}"/>
    <cellStyle name="Normal 8 2 3" xfId="19774" xr:uid="{00000000-0005-0000-0000-0000044E0000}"/>
    <cellStyle name="Normal 8 2 3 2" xfId="19775" xr:uid="{00000000-0005-0000-0000-0000054E0000}"/>
    <cellStyle name="Normal 8 2 3 2 2" xfId="19776" xr:uid="{00000000-0005-0000-0000-0000064E0000}"/>
    <cellStyle name="Normal 8 2 3 2 2 2" xfId="19777" xr:uid="{00000000-0005-0000-0000-0000074E0000}"/>
    <cellStyle name="Normal 8 2 3 2 2 3" xfId="19778" xr:uid="{00000000-0005-0000-0000-0000084E0000}"/>
    <cellStyle name="Normal 8 2 3 2 2 4" xfId="19779" xr:uid="{00000000-0005-0000-0000-0000094E0000}"/>
    <cellStyle name="Normal 8 2 3 2 3" xfId="19780" xr:uid="{00000000-0005-0000-0000-00000A4E0000}"/>
    <cellStyle name="Normal 8 2 3 2 4" xfId="19781" xr:uid="{00000000-0005-0000-0000-00000B4E0000}"/>
    <cellStyle name="Normal 8 2 3 2 5" xfId="19782" xr:uid="{00000000-0005-0000-0000-00000C4E0000}"/>
    <cellStyle name="Normal 8 2 3 3" xfId="19783" xr:uid="{00000000-0005-0000-0000-00000D4E0000}"/>
    <cellStyle name="Normal 8 2 3 4" xfId="19784" xr:uid="{00000000-0005-0000-0000-00000E4E0000}"/>
    <cellStyle name="Normal 8 2 3 4 2" xfId="19785" xr:uid="{00000000-0005-0000-0000-00000F4E0000}"/>
    <cellStyle name="Normal 8 2 3 4 3" xfId="19786" xr:uid="{00000000-0005-0000-0000-0000104E0000}"/>
    <cellStyle name="Normal 8 2 3 4 4" xfId="19787" xr:uid="{00000000-0005-0000-0000-0000114E0000}"/>
    <cellStyle name="Normal 8 2 3 5" xfId="19788" xr:uid="{00000000-0005-0000-0000-0000124E0000}"/>
    <cellStyle name="Normal 8 2 3 6" xfId="19789" xr:uid="{00000000-0005-0000-0000-0000134E0000}"/>
    <cellStyle name="Normal 8 2 3 7" xfId="19790" xr:uid="{00000000-0005-0000-0000-0000144E0000}"/>
    <cellStyle name="Normal 8 2 3 8" xfId="33547" xr:uid="{FBECE9FE-66D6-4A4B-A9DA-1774F52E7F92}"/>
    <cellStyle name="Normal 8 2 4" xfId="19791" xr:uid="{00000000-0005-0000-0000-0000154E0000}"/>
    <cellStyle name="Normal 8 2_Cadrage conso" xfId="33548" xr:uid="{87032265-283D-4644-874E-27870573B096}"/>
    <cellStyle name="Normal 8 20" xfId="19792" xr:uid="{00000000-0005-0000-0000-0000164E0000}"/>
    <cellStyle name="Normal 8 21" xfId="19793" xr:uid="{00000000-0005-0000-0000-0000174E0000}"/>
    <cellStyle name="Normal 8 22" xfId="19794" xr:uid="{00000000-0005-0000-0000-0000184E0000}"/>
    <cellStyle name="Normal 8 23" xfId="19795" xr:uid="{00000000-0005-0000-0000-0000194E0000}"/>
    <cellStyle name="Normal 8 24" xfId="19796" xr:uid="{00000000-0005-0000-0000-00001A4E0000}"/>
    <cellStyle name="Normal 8 25" xfId="19797" xr:uid="{00000000-0005-0000-0000-00001B4E0000}"/>
    <cellStyle name="Normal 8 26" xfId="19798" xr:uid="{00000000-0005-0000-0000-00001C4E0000}"/>
    <cellStyle name="Normal 8 27" xfId="19799" xr:uid="{00000000-0005-0000-0000-00001D4E0000}"/>
    <cellStyle name="Normal 8 28" xfId="19800" xr:uid="{00000000-0005-0000-0000-00001E4E0000}"/>
    <cellStyle name="Normal 8 29" xfId="19801" xr:uid="{00000000-0005-0000-0000-00001F4E0000}"/>
    <cellStyle name="Normal 8 3" xfId="19802" xr:uid="{00000000-0005-0000-0000-0000204E0000}"/>
    <cellStyle name="Normal 8 3 2" xfId="19803" xr:uid="{00000000-0005-0000-0000-0000214E0000}"/>
    <cellStyle name="Normal 8 3 2 2" xfId="33550" xr:uid="{545129DE-926F-47BF-9012-18ADFCD88DB9}"/>
    <cellStyle name="Normal 8 3 3" xfId="19804" xr:uid="{00000000-0005-0000-0000-0000224E0000}"/>
    <cellStyle name="Normal 8 3 3 2" xfId="19805" xr:uid="{00000000-0005-0000-0000-0000234E0000}"/>
    <cellStyle name="Normal 8 3 4" xfId="19806" xr:uid="{00000000-0005-0000-0000-0000244E0000}"/>
    <cellStyle name="Normal 8 3 5" xfId="33549" xr:uid="{40FD849D-B48B-4D48-915C-BFECB4CE0EBE}"/>
    <cellStyle name="Normal 8 30" xfId="19807" xr:uid="{00000000-0005-0000-0000-0000254E0000}"/>
    <cellStyle name="Normal 8 31" xfId="19808" xr:uid="{00000000-0005-0000-0000-0000264E0000}"/>
    <cellStyle name="Normal 8 32" xfId="19809" xr:uid="{00000000-0005-0000-0000-0000274E0000}"/>
    <cellStyle name="Normal 8 33" xfId="19810" xr:uid="{00000000-0005-0000-0000-0000284E0000}"/>
    <cellStyle name="Normal 8 34" xfId="19811" xr:uid="{00000000-0005-0000-0000-0000294E0000}"/>
    <cellStyle name="Normal 8 35" xfId="19812" xr:uid="{00000000-0005-0000-0000-00002A4E0000}"/>
    <cellStyle name="Normal 8 36" xfId="19813" xr:uid="{00000000-0005-0000-0000-00002B4E0000}"/>
    <cellStyle name="Normal 8 37" xfId="19814" xr:uid="{00000000-0005-0000-0000-00002C4E0000}"/>
    <cellStyle name="Normal 8 38" xfId="19815" xr:uid="{00000000-0005-0000-0000-00002D4E0000}"/>
    <cellStyle name="Normal 8 39" xfId="19816" xr:uid="{00000000-0005-0000-0000-00002E4E0000}"/>
    <cellStyle name="Normal 8 4" xfId="19817" xr:uid="{00000000-0005-0000-0000-00002F4E0000}"/>
    <cellStyle name="Normal 8 4 2" xfId="19818" xr:uid="{00000000-0005-0000-0000-0000304E0000}"/>
    <cellStyle name="Normal 8 4 2 2" xfId="19819" xr:uid="{00000000-0005-0000-0000-0000314E0000}"/>
    <cellStyle name="Normal 8 4 2 2 2" xfId="19820" xr:uid="{00000000-0005-0000-0000-0000324E0000}"/>
    <cellStyle name="Normal 8 4 2 2 2 2" xfId="19821" xr:uid="{00000000-0005-0000-0000-0000334E0000}"/>
    <cellStyle name="Normal 8 4 2 2 2 3" xfId="19822" xr:uid="{00000000-0005-0000-0000-0000344E0000}"/>
    <cellStyle name="Normal 8 4 2 2 2 4" xfId="19823" xr:uid="{00000000-0005-0000-0000-0000354E0000}"/>
    <cellStyle name="Normal 8 4 2 2 3" xfId="19824" xr:uid="{00000000-0005-0000-0000-0000364E0000}"/>
    <cellStyle name="Normal 8 4 2 2 4" xfId="19825" xr:uid="{00000000-0005-0000-0000-0000374E0000}"/>
    <cellStyle name="Normal 8 4 2 2 5" xfId="19826" xr:uid="{00000000-0005-0000-0000-0000384E0000}"/>
    <cellStyle name="Normal 8 4 2 3" xfId="19827" xr:uid="{00000000-0005-0000-0000-0000394E0000}"/>
    <cellStyle name="Normal 8 4 2 4" xfId="19828" xr:uid="{00000000-0005-0000-0000-00003A4E0000}"/>
    <cellStyle name="Normal 8 4 2 4 2" xfId="19829" xr:uid="{00000000-0005-0000-0000-00003B4E0000}"/>
    <cellStyle name="Normal 8 4 2 4 3" xfId="19830" xr:uid="{00000000-0005-0000-0000-00003C4E0000}"/>
    <cellStyle name="Normal 8 4 2 4 4" xfId="19831" xr:uid="{00000000-0005-0000-0000-00003D4E0000}"/>
    <cellStyle name="Normal 8 4 2 5" xfId="19832" xr:uid="{00000000-0005-0000-0000-00003E4E0000}"/>
    <cellStyle name="Normal 8 4 2 6" xfId="19833" xr:uid="{00000000-0005-0000-0000-00003F4E0000}"/>
    <cellStyle name="Normal 8 4 2 7" xfId="19834" xr:uid="{00000000-0005-0000-0000-0000404E0000}"/>
    <cellStyle name="Normal 8 4 3" xfId="19835" xr:uid="{00000000-0005-0000-0000-0000414E0000}"/>
    <cellStyle name="Normal 8 4 4" xfId="33551" xr:uid="{951A9701-512E-405F-9A0C-EA92E326E27F}"/>
    <cellStyle name="Normal 8 40" xfId="19836" xr:uid="{00000000-0005-0000-0000-0000424E0000}"/>
    <cellStyle name="Normal 8 41" xfId="19837" xr:uid="{00000000-0005-0000-0000-0000434E0000}"/>
    <cellStyle name="Normal 8 42" xfId="19838" xr:uid="{00000000-0005-0000-0000-0000444E0000}"/>
    <cellStyle name="Normal 8 43" xfId="19839" xr:uid="{00000000-0005-0000-0000-0000454E0000}"/>
    <cellStyle name="Normal 8 44" xfId="19840" xr:uid="{00000000-0005-0000-0000-0000464E0000}"/>
    <cellStyle name="Normal 8 45" xfId="19841" xr:uid="{00000000-0005-0000-0000-0000474E0000}"/>
    <cellStyle name="Normal 8 46" xfId="19842" xr:uid="{00000000-0005-0000-0000-0000484E0000}"/>
    <cellStyle name="Normal 8 47" xfId="19843" xr:uid="{00000000-0005-0000-0000-0000494E0000}"/>
    <cellStyle name="Normal 8 48" xfId="19844" xr:uid="{00000000-0005-0000-0000-00004A4E0000}"/>
    <cellStyle name="Normal 8 49" xfId="19845" xr:uid="{00000000-0005-0000-0000-00004B4E0000}"/>
    <cellStyle name="Normal 8 5" xfId="19846" xr:uid="{00000000-0005-0000-0000-00004C4E0000}"/>
    <cellStyle name="Normal 8 5 2" xfId="19847" xr:uid="{00000000-0005-0000-0000-00004D4E0000}"/>
    <cellStyle name="Normal 8 5 2 2" xfId="19848" xr:uid="{00000000-0005-0000-0000-00004E4E0000}"/>
    <cellStyle name="Normal 8 5 2 2 2" xfId="19849" xr:uid="{00000000-0005-0000-0000-00004F4E0000}"/>
    <cellStyle name="Normal 8 5 2 2 3" xfId="19850" xr:uid="{00000000-0005-0000-0000-0000504E0000}"/>
    <cellStyle name="Normal 8 5 2 2 4" xfId="19851" xr:uid="{00000000-0005-0000-0000-0000514E0000}"/>
    <cellStyle name="Normal 8 5 2 3" xfId="19852" xr:uid="{00000000-0005-0000-0000-0000524E0000}"/>
    <cellStyle name="Normal 8 5 2 4" xfId="19853" xr:uid="{00000000-0005-0000-0000-0000534E0000}"/>
    <cellStyle name="Normal 8 5 2 5" xfId="19854" xr:uid="{00000000-0005-0000-0000-0000544E0000}"/>
    <cellStyle name="Normal 8 5 3" xfId="19855" xr:uid="{00000000-0005-0000-0000-0000554E0000}"/>
    <cellStyle name="Normal 8 5 4" xfId="19856" xr:uid="{00000000-0005-0000-0000-0000564E0000}"/>
    <cellStyle name="Normal 8 5 4 2" xfId="19857" xr:uid="{00000000-0005-0000-0000-0000574E0000}"/>
    <cellStyle name="Normal 8 5 4 3" xfId="19858" xr:uid="{00000000-0005-0000-0000-0000584E0000}"/>
    <cellStyle name="Normal 8 5 4 4" xfId="19859" xr:uid="{00000000-0005-0000-0000-0000594E0000}"/>
    <cellStyle name="Normal 8 5 5" xfId="19860" xr:uid="{00000000-0005-0000-0000-00005A4E0000}"/>
    <cellStyle name="Normal 8 5 6" xfId="19861" xr:uid="{00000000-0005-0000-0000-00005B4E0000}"/>
    <cellStyle name="Normal 8 5 7" xfId="19862" xr:uid="{00000000-0005-0000-0000-00005C4E0000}"/>
    <cellStyle name="Normal 8 50" xfId="19863" xr:uid="{00000000-0005-0000-0000-00005D4E0000}"/>
    <cellStyle name="Normal 8 51" xfId="19864" xr:uid="{00000000-0005-0000-0000-00005E4E0000}"/>
    <cellStyle name="Normal 8 52" xfId="19865" xr:uid="{00000000-0005-0000-0000-00005F4E0000}"/>
    <cellStyle name="Normal 8 53" xfId="19866" xr:uid="{00000000-0005-0000-0000-0000604E0000}"/>
    <cellStyle name="Normal 8 54" xfId="19867" xr:uid="{00000000-0005-0000-0000-0000614E0000}"/>
    <cellStyle name="Normal 8 55" xfId="19868" xr:uid="{00000000-0005-0000-0000-0000624E0000}"/>
    <cellStyle name="Normal 8 56" xfId="19869" xr:uid="{00000000-0005-0000-0000-0000634E0000}"/>
    <cellStyle name="Normal 8 57" xfId="19870" xr:uid="{00000000-0005-0000-0000-0000644E0000}"/>
    <cellStyle name="Normal 8 58" xfId="19871" xr:uid="{00000000-0005-0000-0000-0000654E0000}"/>
    <cellStyle name="Normal 8 59" xfId="19872" xr:uid="{00000000-0005-0000-0000-0000664E0000}"/>
    <cellStyle name="Normal 8 6" xfId="19873" xr:uid="{00000000-0005-0000-0000-0000674E0000}"/>
    <cellStyle name="Normal 8 6 2" xfId="19874" xr:uid="{00000000-0005-0000-0000-0000684E0000}"/>
    <cellStyle name="Normal 8 6 2 2" xfId="19875" xr:uid="{00000000-0005-0000-0000-0000694E0000}"/>
    <cellStyle name="Normal 8 6 2 2 2" xfId="19876" xr:uid="{00000000-0005-0000-0000-00006A4E0000}"/>
    <cellStyle name="Normal 8 6 2 2 3" xfId="19877" xr:uid="{00000000-0005-0000-0000-00006B4E0000}"/>
    <cellStyle name="Normal 8 6 2 2 4" xfId="19878" xr:uid="{00000000-0005-0000-0000-00006C4E0000}"/>
    <cellStyle name="Normal 8 6 2 3" xfId="19879" xr:uid="{00000000-0005-0000-0000-00006D4E0000}"/>
    <cellStyle name="Normal 8 6 2 4" xfId="19880" xr:uid="{00000000-0005-0000-0000-00006E4E0000}"/>
    <cellStyle name="Normal 8 6 2 5" xfId="19881" xr:uid="{00000000-0005-0000-0000-00006F4E0000}"/>
    <cellStyle name="Normal 8 6 3" xfId="19882" xr:uid="{00000000-0005-0000-0000-0000704E0000}"/>
    <cellStyle name="Normal 8 6 4" xfId="19883" xr:uid="{00000000-0005-0000-0000-0000714E0000}"/>
    <cellStyle name="Normal 8 6 4 2" xfId="19884" xr:uid="{00000000-0005-0000-0000-0000724E0000}"/>
    <cellStyle name="Normal 8 6 4 3" xfId="19885" xr:uid="{00000000-0005-0000-0000-0000734E0000}"/>
    <cellStyle name="Normal 8 6 4 4" xfId="19886" xr:uid="{00000000-0005-0000-0000-0000744E0000}"/>
    <cellStyle name="Normal 8 6 5" xfId="19887" xr:uid="{00000000-0005-0000-0000-0000754E0000}"/>
    <cellStyle name="Normal 8 6 6" xfId="19888" xr:uid="{00000000-0005-0000-0000-0000764E0000}"/>
    <cellStyle name="Normal 8 6 7" xfId="19889" xr:uid="{00000000-0005-0000-0000-0000774E0000}"/>
    <cellStyle name="Normal 8 60" xfId="19890" xr:uid="{00000000-0005-0000-0000-0000784E0000}"/>
    <cellStyle name="Normal 8 61" xfId="19891" xr:uid="{00000000-0005-0000-0000-0000794E0000}"/>
    <cellStyle name="Normal 8 62" xfId="19892" xr:uid="{00000000-0005-0000-0000-00007A4E0000}"/>
    <cellStyle name="Normal 8 63" xfId="19893" xr:uid="{00000000-0005-0000-0000-00007B4E0000}"/>
    <cellStyle name="Normal 8 64" xfId="19894" xr:uid="{00000000-0005-0000-0000-00007C4E0000}"/>
    <cellStyle name="Normal 8 65" xfId="19895" xr:uid="{00000000-0005-0000-0000-00007D4E0000}"/>
    <cellStyle name="Normal 8 66" xfId="19896" xr:uid="{00000000-0005-0000-0000-00007E4E0000}"/>
    <cellStyle name="Normal 8 67" xfId="19897" xr:uid="{00000000-0005-0000-0000-00007F4E0000}"/>
    <cellStyle name="Normal 8 68" xfId="19898" xr:uid="{00000000-0005-0000-0000-0000804E0000}"/>
    <cellStyle name="Normal 8 69" xfId="19899" xr:uid="{00000000-0005-0000-0000-0000814E0000}"/>
    <cellStyle name="Normal 8 7" xfId="19900" xr:uid="{00000000-0005-0000-0000-0000824E0000}"/>
    <cellStyle name="Normal 8 7 2" xfId="19901" xr:uid="{00000000-0005-0000-0000-0000834E0000}"/>
    <cellStyle name="Normal 8 7 2 2" xfId="19902" xr:uid="{00000000-0005-0000-0000-0000844E0000}"/>
    <cellStyle name="Normal 8 7 2 2 2" xfId="19903" xr:uid="{00000000-0005-0000-0000-0000854E0000}"/>
    <cellStyle name="Normal 8 7 2 2 3" xfId="19904" xr:uid="{00000000-0005-0000-0000-0000864E0000}"/>
    <cellStyle name="Normal 8 7 2 2 4" xfId="19905" xr:uid="{00000000-0005-0000-0000-0000874E0000}"/>
    <cellStyle name="Normal 8 7 2 3" xfId="19906" xr:uid="{00000000-0005-0000-0000-0000884E0000}"/>
    <cellStyle name="Normal 8 7 2 4" xfId="19907" xr:uid="{00000000-0005-0000-0000-0000894E0000}"/>
    <cellStyle name="Normal 8 7 2 5" xfId="19908" xr:uid="{00000000-0005-0000-0000-00008A4E0000}"/>
    <cellStyle name="Normal 8 7 3" xfId="19909" xr:uid="{00000000-0005-0000-0000-00008B4E0000}"/>
    <cellStyle name="Normal 8 7 4" xfId="19910" xr:uid="{00000000-0005-0000-0000-00008C4E0000}"/>
    <cellStyle name="Normal 8 7 4 2" xfId="19911" xr:uid="{00000000-0005-0000-0000-00008D4E0000}"/>
    <cellStyle name="Normal 8 7 4 3" xfId="19912" xr:uid="{00000000-0005-0000-0000-00008E4E0000}"/>
    <cellStyle name="Normal 8 7 4 4" xfId="19913" xr:uid="{00000000-0005-0000-0000-00008F4E0000}"/>
    <cellStyle name="Normal 8 7 5" xfId="19914" xr:uid="{00000000-0005-0000-0000-0000904E0000}"/>
    <cellStyle name="Normal 8 7 6" xfId="19915" xr:uid="{00000000-0005-0000-0000-0000914E0000}"/>
    <cellStyle name="Normal 8 7 7" xfId="19916" xr:uid="{00000000-0005-0000-0000-0000924E0000}"/>
    <cellStyle name="Normal 8 70" xfId="19917" xr:uid="{00000000-0005-0000-0000-0000934E0000}"/>
    <cellStyle name="Normal 8 71" xfId="19918" xr:uid="{00000000-0005-0000-0000-0000944E0000}"/>
    <cellStyle name="Normal 8 72" xfId="19919" xr:uid="{00000000-0005-0000-0000-0000954E0000}"/>
    <cellStyle name="Normal 8 73" xfId="19920" xr:uid="{00000000-0005-0000-0000-0000964E0000}"/>
    <cellStyle name="Normal 8 74" xfId="19921" xr:uid="{00000000-0005-0000-0000-0000974E0000}"/>
    <cellStyle name="Normal 8 75" xfId="19922" xr:uid="{00000000-0005-0000-0000-0000984E0000}"/>
    <cellStyle name="Normal 8 76" xfId="19923" xr:uid="{00000000-0005-0000-0000-0000994E0000}"/>
    <cellStyle name="Normal 8 77" xfId="19924" xr:uid="{00000000-0005-0000-0000-00009A4E0000}"/>
    <cellStyle name="Normal 8 78" xfId="19925" xr:uid="{00000000-0005-0000-0000-00009B4E0000}"/>
    <cellStyle name="Normal 8 79" xfId="19926" xr:uid="{00000000-0005-0000-0000-00009C4E0000}"/>
    <cellStyle name="Normal 8 8" xfId="19927" xr:uid="{00000000-0005-0000-0000-00009D4E0000}"/>
    <cellStyle name="Normal 8 8 2" xfId="19928" xr:uid="{00000000-0005-0000-0000-00009E4E0000}"/>
    <cellStyle name="Normal 8 8 2 2" xfId="19929" xr:uid="{00000000-0005-0000-0000-00009F4E0000}"/>
    <cellStyle name="Normal 8 8 2 2 2" xfId="19930" xr:uid="{00000000-0005-0000-0000-0000A04E0000}"/>
    <cellStyle name="Normal 8 8 2 2 3" xfId="19931" xr:uid="{00000000-0005-0000-0000-0000A14E0000}"/>
    <cellStyle name="Normal 8 8 2 2 4" xfId="19932" xr:uid="{00000000-0005-0000-0000-0000A24E0000}"/>
    <cellStyle name="Normal 8 8 2 3" xfId="19933" xr:uid="{00000000-0005-0000-0000-0000A34E0000}"/>
    <cellStyle name="Normal 8 8 2 4" xfId="19934" xr:uid="{00000000-0005-0000-0000-0000A44E0000}"/>
    <cellStyle name="Normal 8 8 2 5" xfId="19935" xr:uid="{00000000-0005-0000-0000-0000A54E0000}"/>
    <cellStyle name="Normal 8 8 3" xfId="19936" xr:uid="{00000000-0005-0000-0000-0000A64E0000}"/>
    <cellStyle name="Normal 8 8 4" xfId="19937" xr:uid="{00000000-0005-0000-0000-0000A74E0000}"/>
    <cellStyle name="Normal 8 8 4 2" xfId="19938" xr:uid="{00000000-0005-0000-0000-0000A84E0000}"/>
    <cellStyle name="Normal 8 8 4 3" xfId="19939" xr:uid="{00000000-0005-0000-0000-0000A94E0000}"/>
    <cellStyle name="Normal 8 8 4 4" xfId="19940" xr:uid="{00000000-0005-0000-0000-0000AA4E0000}"/>
    <cellStyle name="Normal 8 8 5" xfId="19941" xr:uid="{00000000-0005-0000-0000-0000AB4E0000}"/>
    <cellStyle name="Normal 8 8 6" xfId="19942" xr:uid="{00000000-0005-0000-0000-0000AC4E0000}"/>
    <cellStyle name="Normal 8 8 7" xfId="19943" xr:uid="{00000000-0005-0000-0000-0000AD4E0000}"/>
    <cellStyle name="Normal 8 80" xfId="19944" xr:uid="{00000000-0005-0000-0000-0000AE4E0000}"/>
    <cellStyle name="Normal 8 81" xfId="19945" xr:uid="{00000000-0005-0000-0000-0000AF4E0000}"/>
    <cellStyle name="Normal 8 82" xfId="19946" xr:uid="{00000000-0005-0000-0000-0000B04E0000}"/>
    <cellStyle name="Normal 8 83" xfId="19947" xr:uid="{00000000-0005-0000-0000-0000B14E0000}"/>
    <cellStyle name="Normal 8 84" xfId="19948" xr:uid="{00000000-0005-0000-0000-0000B24E0000}"/>
    <cellStyle name="Normal 8 85" xfId="19949" xr:uid="{00000000-0005-0000-0000-0000B34E0000}"/>
    <cellStyle name="Normal 8 86" xfId="19950" xr:uid="{00000000-0005-0000-0000-0000B44E0000}"/>
    <cellStyle name="Normal 8 87" xfId="19951" xr:uid="{00000000-0005-0000-0000-0000B54E0000}"/>
    <cellStyle name="Normal 8 88" xfId="19952" xr:uid="{00000000-0005-0000-0000-0000B64E0000}"/>
    <cellStyle name="Normal 8 89" xfId="19953" xr:uid="{00000000-0005-0000-0000-0000B74E0000}"/>
    <cellStyle name="Normal 8 9" xfId="19954" xr:uid="{00000000-0005-0000-0000-0000B84E0000}"/>
    <cellStyle name="Normal 8 9 2" xfId="19955" xr:uid="{00000000-0005-0000-0000-0000B94E0000}"/>
    <cellStyle name="Normal 8 90" xfId="19956" xr:uid="{00000000-0005-0000-0000-0000BA4E0000}"/>
    <cellStyle name="Normal 8 91" xfId="19957" xr:uid="{00000000-0005-0000-0000-0000BB4E0000}"/>
    <cellStyle name="Normal 8 92" xfId="19958" xr:uid="{00000000-0005-0000-0000-0000BC4E0000}"/>
    <cellStyle name="Normal 8 93" xfId="19959" xr:uid="{00000000-0005-0000-0000-0000BD4E0000}"/>
    <cellStyle name="Normal 8 94" xfId="19960" xr:uid="{00000000-0005-0000-0000-0000BE4E0000}"/>
    <cellStyle name="Normal 8 95" xfId="19961" xr:uid="{00000000-0005-0000-0000-0000BF4E0000}"/>
    <cellStyle name="Normal 8 95 2" xfId="19962" xr:uid="{00000000-0005-0000-0000-0000C04E0000}"/>
    <cellStyle name="Normal 8 95 3" xfId="19963" xr:uid="{00000000-0005-0000-0000-0000C14E0000}"/>
    <cellStyle name="Normal 8 95 4" xfId="19964" xr:uid="{00000000-0005-0000-0000-0000C24E0000}"/>
    <cellStyle name="Normal 8_Annexe 6 IAS" xfId="33552" xr:uid="{F05B9262-EB46-48DE-9B56-1DAE383723E4}"/>
    <cellStyle name="Normal 80" xfId="19965" xr:uid="{00000000-0005-0000-0000-0000C34E0000}"/>
    <cellStyle name="Normal 80 2" xfId="19966" xr:uid="{00000000-0005-0000-0000-0000C44E0000}"/>
    <cellStyle name="Normal 80 3" xfId="19967" xr:uid="{00000000-0005-0000-0000-0000C54E0000}"/>
    <cellStyle name="Normal 80 4" xfId="19968" xr:uid="{00000000-0005-0000-0000-0000C64E0000}"/>
    <cellStyle name="Normal 81" xfId="19969" xr:uid="{00000000-0005-0000-0000-0000C74E0000}"/>
    <cellStyle name="Normal 81 2" xfId="19970" xr:uid="{00000000-0005-0000-0000-0000C84E0000}"/>
    <cellStyle name="Normal 81 3" xfId="19971" xr:uid="{00000000-0005-0000-0000-0000C94E0000}"/>
    <cellStyle name="Normal 81 4" xfId="19972" xr:uid="{00000000-0005-0000-0000-0000CA4E0000}"/>
    <cellStyle name="Normal 82" xfId="19973" xr:uid="{00000000-0005-0000-0000-0000CB4E0000}"/>
    <cellStyle name="Normal 82 2" xfId="19974" xr:uid="{00000000-0005-0000-0000-0000CC4E0000}"/>
    <cellStyle name="Normal 82 3" xfId="19975" xr:uid="{00000000-0005-0000-0000-0000CD4E0000}"/>
    <cellStyle name="Normal 82 4" xfId="19976" xr:uid="{00000000-0005-0000-0000-0000CE4E0000}"/>
    <cellStyle name="Normal 83" xfId="19977" xr:uid="{00000000-0005-0000-0000-0000CF4E0000}"/>
    <cellStyle name="Normal 83 2" xfId="19978" xr:uid="{00000000-0005-0000-0000-0000D04E0000}"/>
    <cellStyle name="Normal 83 3" xfId="19979" xr:uid="{00000000-0005-0000-0000-0000D14E0000}"/>
    <cellStyle name="Normal 83 4" xfId="19980" xr:uid="{00000000-0005-0000-0000-0000D24E0000}"/>
    <cellStyle name="Normal 84" xfId="19981" xr:uid="{00000000-0005-0000-0000-0000D34E0000}"/>
    <cellStyle name="Normal 84 2" xfId="19982" xr:uid="{00000000-0005-0000-0000-0000D44E0000}"/>
    <cellStyle name="Normal 84 3" xfId="19983" xr:uid="{00000000-0005-0000-0000-0000D54E0000}"/>
    <cellStyle name="Normal 84 4" xfId="19984" xr:uid="{00000000-0005-0000-0000-0000D64E0000}"/>
    <cellStyle name="Normal 85" xfId="19985" xr:uid="{00000000-0005-0000-0000-0000D74E0000}"/>
    <cellStyle name="Normal 85 2" xfId="19986" xr:uid="{00000000-0005-0000-0000-0000D84E0000}"/>
    <cellStyle name="Normal 85 3" xfId="19987" xr:uid="{00000000-0005-0000-0000-0000D94E0000}"/>
    <cellStyle name="Normal 85 4" xfId="19988" xr:uid="{00000000-0005-0000-0000-0000DA4E0000}"/>
    <cellStyle name="Normal 86" xfId="19989" xr:uid="{00000000-0005-0000-0000-0000DB4E0000}"/>
    <cellStyle name="Normal 86 2" xfId="19990" xr:uid="{00000000-0005-0000-0000-0000DC4E0000}"/>
    <cellStyle name="Normal 86 3" xfId="19991" xr:uid="{00000000-0005-0000-0000-0000DD4E0000}"/>
    <cellStyle name="Normal 86 4" xfId="19992" xr:uid="{00000000-0005-0000-0000-0000DE4E0000}"/>
    <cellStyle name="Normal 87" xfId="19993" xr:uid="{00000000-0005-0000-0000-0000DF4E0000}"/>
    <cellStyle name="Normal 87 2" xfId="19994" xr:uid="{00000000-0005-0000-0000-0000E04E0000}"/>
    <cellStyle name="Normal 87 3" xfId="19995" xr:uid="{00000000-0005-0000-0000-0000E14E0000}"/>
    <cellStyle name="Normal 87 4" xfId="19996" xr:uid="{00000000-0005-0000-0000-0000E24E0000}"/>
    <cellStyle name="Normal 88" xfId="19997" xr:uid="{00000000-0005-0000-0000-0000E34E0000}"/>
    <cellStyle name="Normal 88 2" xfId="19998" xr:uid="{00000000-0005-0000-0000-0000E44E0000}"/>
    <cellStyle name="Normal 88 3" xfId="19999" xr:uid="{00000000-0005-0000-0000-0000E54E0000}"/>
    <cellStyle name="Normal 88 4" xfId="20000" xr:uid="{00000000-0005-0000-0000-0000E64E0000}"/>
    <cellStyle name="Normal 89" xfId="20001" xr:uid="{00000000-0005-0000-0000-0000E74E0000}"/>
    <cellStyle name="Normal 89 2" xfId="20002" xr:uid="{00000000-0005-0000-0000-0000E84E0000}"/>
    <cellStyle name="Normal 89 3" xfId="20003" xr:uid="{00000000-0005-0000-0000-0000E94E0000}"/>
    <cellStyle name="Normal 89 4" xfId="20004" xr:uid="{00000000-0005-0000-0000-0000EA4E0000}"/>
    <cellStyle name="Normal 9" xfId="20005" xr:uid="{00000000-0005-0000-0000-0000EB4E0000}"/>
    <cellStyle name="Normal 9 10" xfId="20006" xr:uid="{00000000-0005-0000-0000-0000EC4E0000}"/>
    <cellStyle name="Normal 9 10 2" xfId="20007" xr:uid="{00000000-0005-0000-0000-0000ED4E0000}"/>
    <cellStyle name="Normal 9 10 3" xfId="33554" xr:uid="{9A5168FA-B71D-40C9-8FCF-8729A9B48F08}"/>
    <cellStyle name="Normal 9 100" xfId="37732" xr:uid="{03A49BDC-D38B-4742-A5A6-27A3DDA486E3}"/>
    <cellStyle name="Normal 9 11" xfId="20008" xr:uid="{00000000-0005-0000-0000-0000EE4E0000}"/>
    <cellStyle name="Normal 9 11 2" xfId="20009" xr:uid="{00000000-0005-0000-0000-0000EF4E0000}"/>
    <cellStyle name="Normal 9 11 3" xfId="20010" xr:uid="{00000000-0005-0000-0000-0000F04E0000}"/>
    <cellStyle name="Normal 9 11 3 2" xfId="20011" xr:uid="{00000000-0005-0000-0000-0000F14E0000}"/>
    <cellStyle name="Normal 9 11 3 3" xfId="20012" xr:uid="{00000000-0005-0000-0000-0000F24E0000}"/>
    <cellStyle name="Normal 9 11 3 4" xfId="20013" xr:uid="{00000000-0005-0000-0000-0000F34E0000}"/>
    <cellStyle name="Normal 9 11 4" xfId="20014" xr:uid="{00000000-0005-0000-0000-0000F44E0000}"/>
    <cellStyle name="Normal 9 11 5" xfId="20015" xr:uid="{00000000-0005-0000-0000-0000F54E0000}"/>
    <cellStyle name="Normal 9 11 6" xfId="20016" xr:uid="{00000000-0005-0000-0000-0000F64E0000}"/>
    <cellStyle name="Normal 9 11 7" xfId="33555" xr:uid="{97A32C5A-29E3-4EFD-893C-52EC4AAED0CC}"/>
    <cellStyle name="Normal 9 12" xfId="20017" xr:uid="{00000000-0005-0000-0000-0000F74E0000}"/>
    <cellStyle name="Normal 9 12 2" xfId="33556" xr:uid="{04A5890D-5C89-4F82-BA5E-E11E7C0299A2}"/>
    <cellStyle name="Normal 9 13" xfId="20018" xr:uid="{00000000-0005-0000-0000-0000F84E0000}"/>
    <cellStyle name="Normal 9 13 2" xfId="33557" xr:uid="{6F1CB8BD-9C51-4760-A7D8-3C429AFB738D}"/>
    <cellStyle name="Normal 9 14" xfId="20019" xr:uid="{00000000-0005-0000-0000-0000F94E0000}"/>
    <cellStyle name="Normal 9 14 2" xfId="33558" xr:uid="{1B49A4D4-A233-4AEE-8428-AB473463A283}"/>
    <cellStyle name="Normal 9 15" xfId="20020" xr:uid="{00000000-0005-0000-0000-0000FA4E0000}"/>
    <cellStyle name="Normal 9 15 2" xfId="33559" xr:uid="{4CB251F2-7B80-42AF-A64B-506B655496CE}"/>
    <cellStyle name="Normal 9 16" xfId="20021" xr:uid="{00000000-0005-0000-0000-0000FB4E0000}"/>
    <cellStyle name="Normal 9 16 2" xfId="33560" xr:uid="{C6760C3A-192B-48B8-8D1A-DCFE14E2C4E4}"/>
    <cellStyle name="Normal 9 17" xfId="20022" xr:uid="{00000000-0005-0000-0000-0000FC4E0000}"/>
    <cellStyle name="Normal 9 17 2" xfId="33561" xr:uid="{1B015F65-8E05-4DE8-9DEE-5CE109DFC012}"/>
    <cellStyle name="Normal 9 18" xfId="20023" xr:uid="{00000000-0005-0000-0000-0000FD4E0000}"/>
    <cellStyle name="Normal 9 19" xfId="20024" xr:uid="{00000000-0005-0000-0000-0000FE4E0000}"/>
    <cellStyle name="Normal 9 2" xfId="20025" xr:uid="{00000000-0005-0000-0000-0000FF4E0000}"/>
    <cellStyle name="Normal 9 2 2" xfId="20026" xr:uid="{00000000-0005-0000-0000-0000004F0000}"/>
    <cellStyle name="Normal 9 2 2 2" xfId="33563" xr:uid="{DC558728-C97C-473D-ABC6-80CC130DFB58}"/>
    <cellStyle name="Normal 9 2 3" xfId="20027" xr:uid="{00000000-0005-0000-0000-0000014F0000}"/>
    <cellStyle name="Normal 9 2 3 2" xfId="20028" xr:uid="{00000000-0005-0000-0000-0000024F0000}"/>
    <cellStyle name="Normal 9 2 3 2 2" xfId="20029" xr:uid="{00000000-0005-0000-0000-0000034F0000}"/>
    <cellStyle name="Normal 9 2 3 2 2 2" xfId="20030" xr:uid="{00000000-0005-0000-0000-0000044F0000}"/>
    <cellStyle name="Normal 9 2 3 2 2 3" xfId="20031" xr:uid="{00000000-0005-0000-0000-0000054F0000}"/>
    <cellStyle name="Normal 9 2 3 2 2 4" xfId="20032" xr:uid="{00000000-0005-0000-0000-0000064F0000}"/>
    <cellStyle name="Normal 9 2 3 2 3" xfId="20033" xr:uid="{00000000-0005-0000-0000-0000074F0000}"/>
    <cellStyle name="Normal 9 2 3 2 4" xfId="20034" xr:uid="{00000000-0005-0000-0000-0000084F0000}"/>
    <cellStyle name="Normal 9 2 3 2 5" xfId="20035" xr:uid="{00000000-0005-0000-0000-0000094F0000}"/>
    <cellStyle name="Normal 9 2 3 3" xfId="20036" xr:uid="{00000000-0005-0000-0000-00000A4F0000}"/>
    <cellStyle name="Normal 9 2 3 4" xfId="20037" xr:uid="{00000000-0005-0000-0000-00000B4F0000}"/>
    <cellStyle name="Normal 9 2 3 4 2" xfId="20038" xr:uid="{00000000-0005-0000-0000-00000C4F0000}"/>
    <cellStyle name="Normal 9 2 3 4 3" xfId="20039" xr:uid="{00000000-0005-0000-0000-00000D4F0000}"/>
    <cellStyle name="Normal 9 2 3 4 4" xfId="20040" xr:uid="{00000000-0005-0000-0000-00000E4F0000}"/>
    <cellStyle name="Normal 9 2 3 5" xfId="20041" xr:uid="{00000000-0005-0000-0000-00000F4F0000}"/>
    <cellStyle name="Normal 9 2 3 6" xfId="20042" xr:uid="{00000000-0005-0000-0000-0000104F0000}"/>
    <cellStyle name="Normal 9 2 3 7" xfId="20043" xr:uid="{00000000-0005-0000-0000-0000114F0000}"/>
    <cellStyle name="Normal 9 2 3 8" xfId="33564" xr:uid="{D6C5CB05-B717-4B47-BF14-845AA5E1C80A}"/>
    <cellStyle name="Normal 9 2 4" xfId="20044" xr:uid="{00000000-0005-0000-0000-0000124F0000}"/>
    <cellStyle name="Normal 9 2 5" xfId="33562" xr:uid="{E46D6392-C775-4F99-9AED-8237F132D5EA}"/>
    <cellStyle name="Normal 9 2_Annexe 6 IAS" xfId="33565" xr:uid="{8680B95A-56DC-49B3-8AA0-3FF780AD3130}"/>
    <cellStyle name="Normal 9 20" xfId="20045" xr:uid="{00000000-0005-0000-0000-0000134F0000}"/>
    <cellStyle name="Normal 9 21" xfId="20046" xr:uid="{00000000-0005-0000-0000-0000144F0000}"/>
    <cellStyle name="Normal 9 22" xfId="20047" xr:uid="{00000000-0005-0000-0000-0000154F0000}"/>
    <cellStyle name="Normal 9 23" xfId="20048" xr:uid="{00000000-0005-0000-0000-0000164F0000}"/>
    <cellStyle name="Normal 9 24" xfId="20049" xr:uid="{00000000-0005-0000-0000-0000174F0000}"/>
    <cellStyle name="Normal 9 25" xfId="20050" xr:uid="{00000000-0005-0000-0000-0000184F0000}"/>
    <cellStyle name="Normal 9 26" xfId="20051" xr:uid="{00000000-0005-0000-0000-0000194F0000}"/>
    <cellStyle name="Normal 9 27" xfId="20052" xr:uid="{00000000-0005-0000-0000-00001A4F0000}"/>
    <cellStyle name="Normal 9 28" xfId="20053" xr:uid="{00000000-0005-0000-0000-00001B4F0000}"/>
    <cellStyle name="Normal 9 29" xfId="20054" xr:uid="{00000000-0005-0000-0000-00001C4F0000}"/>
    <cellStyle name="Normal 9 3" xfId="20055" xr:uid="{00000000-0005-0000-0000-00001D4F0000}"/>
    <cellStyle name="Normal 9 3 2" xfId="20056" xr:uid="{00000000-0005-0000-0000-00001E4F0000}"/>
    <cellStyle name="Normal 9 3 2 2" xfId="20057" xr:uid="{00000000-0005-0000-0000-00001F4F0000}"/>
    <cellStyle name="Normal 9 3 2 2 2" xfId="20058" xr:uid="{00000000-0005-0000-0000-0000204F0000}"/>
    <cellStyle name="Normal 9 3 2 2 2 2" xfId="20059" xr:uid="{00000000-0005-0000-0000-0000214F0000}"/>
    <cellStyle name="Normal 9 3 2 2 2 3" xfId="20060" xr:uid="{00000000-0005-0000-0000-0000224F0000}"/>
    <cellStyle name="Normal 9 3 2 2 2 4" xfId="20061" xr:uid="{00000000-0005-0000-0000-0000234F0000}"/>
    <cellStyle name="Normal 9 3 2 2 3" xfId="20062" xr:uid="{00000000-0005-0000-0000-0000244F0000}"/>
    <cellStyle name="Normal 9 3 2 2 4" xfId="20063" xr:uid="{00000000-0005-0000-0000-0000254F0000}"/>
    <cellStyle name="Normal 9 3 2 2 5" xfId="20064" xr:uid="{00000000-0005-0000-0000-0000264F0000}"/>
    <cellStyle name="Normal 9 3 2 3" xfId="20065" xr:uid="{00000000-0005-0000-0000-0000274F0000}"/>
    <cellStyle name="Normal 9 3 2 4" xfId="20066" xr:uid="{00000000-0005-0000-0000-0000284F0000}"/>
    <cellStyle name="Normal 9 3 2 4 2" xfId="20067" xr:uid="{00000000-0005-0000-0000-0000294F0000}"/>
    <cellStyle name="Normal 9 3 2 4 3" xfId="20068" xr:uid="{00000000-0005-0000-0000-00002A4F0000}"/>
    <cellStyle name="Normal 9 3 2 4 4" xfId="20069" xr:uid="{00000000-0005-0000-0000-00002B4F0000}"/>
    <cellStyle name="Normal 9 3 2 5" xfId="20070" xr:uid="{00000000-0005-0000-0000-00002C4F0000}"/>
    <cellStyle name="Normal 9 3 2 6" xfId="20071" xr:uid="{00000000-0005-0000-0000-00002D4F0000}"/>
    <cellStyle name="Normal 9 3 2 7" xfId="20072" xr:uid="{00000000-0005-0000-0000-00002E4F0000}"/>
    <cellStyle name="Normal 9 3 2 8" xfId="33567" xr:uid="{9A042F45-8306-470F-9478-B66AAD902275}"/>
    <cellStyle name="Normal 9 3 3" xfId="20073" xr:uid="{00000000-0005-0000-0000-00002F4F0000}"/>
    <cellStyle name="Normal 9 3 4" xfId="20074" xr:uid="{00000000-0005-0000-0000-0000304F0000}"/>
    <cellStyle name="Normal 9 3 5" xfId="33566" xr:uid="{F9B616DD-D482-4669-94E5-E2525F94E5A1}"/>
    <cellStyle name="Normal 9 30" xfId="20075" xr:uid="{00000000-0005-0000-0000-0000314F0000}"/>
    <cellStyle name="Normal 9 31" xfId="20076" xr:uid="{00000000-0005-0000-0000-0000324F0000}"/>
    <cellStyle name="Normal 9 32" xfId="20077" xr:uid="{00000000-0005-0000-0000-0000334F0000}"/>
    <cellStyle name="Normal 9 33" xfId="20078" xr:uid="{00000000-0005-0000-0000-0000344F0000}"/>
    <cellStyle name="Normal 9 34" xfId="20079" xr:uid="{00000000-0005-0000-0000-0000354F0000}"/>
    <cellStyle name="Normal 9 35" xfId="20080" xr:uid="{00000000-0005-0000-0000-0000364F0000}"/>
    <cellStyle name="Normal 9 36" xfId="20081" xr:uid="{00000000-0005-0000-0000-0000374F0000}"/>
    <cellStyle name="Normal 9 37" xfId="20082" xr:uid="{00000000-0005-0000-0000-0000384F0000}"/>
    <cellStyle name="Normal 9 38" xfId="20083" xr:uid="{00000000-0005-0000-0000-0000394F0000}"/>
    <cellStyle name="Normal 9 39" xfId="20084" xr:uid="{00000000-0005-0000-0000-00003A4F0000}"/>
    <cellStyle name="Normal 9 4" xfId="20085" xr:uid="{00000000-0005-0000-0000-00003B4F0000}"/>
    <cellStyle name="Normal 9 4 2" xfId="20086" xr:uid="{00000000-0005-0000-0000-00003C4F0000}"/>
    <cellStyle name="Normal 9 4 3" xfId="20087" xr:uid="{00000000-0005-0000-0000-00003D4F0000}"/>
    <cellStyle name="Normal 9 4 3 2" xfId="20088" xr:uid="{00000000-0005-0000-0000-00003E4F0000}"/>
    <cellStyle name="Normal 9 4 3 2 2" xfId="20089" xr:uid="{00000000-0005-0000-0000-00003F4F0000}"/>
    <cellStyle name="Normal 9 4 3 2 2 2" xfId="20090" xr:uid="{00000000-0005-0000-0000-0000404F0000}"/>
    <cellStyle name="Normal 9 4 3 2 2 3" xfId="20091" xr:uid="{00000000-0005-0000-0000-0000414F0000}"/>
    <cellStyle name="Normal 9 4 3 2 2 4" xfId="20092" xr:uid="{00000000-0005-0000-0000-0000424F0000}"/>
    <cellStyle name="Normal 9 4 3 2 3" xfId="20093" xr:uid="{00000000-0005-0000-0000-0000434F0000}"/>
    <cellStyle name="Normal 9 4 3 2 4" xfId="20094" xr:uid="{00000000-0005-0000-0000-0000444F0000}"/>
    <cellStyle name="Normal 9 4 3 2 5" xfId="20095" xr:uid="{00000000-0005-0000-0000-0000454F0000}"/>
    <cellStyle name="Normal 9 4 3 3" xfId="20096" xr:uid="{00000000-0005-0000-0000-0000464F0000}"/>
    <cellStyle name="Normal 9 4 3 4" xfId="20097" xr:uid="{00000000-0005-0000-0000-0000474F0000}"/>
    <cellStyle name="Normal 9 4 3 4 2" xfId="20098" xr:uid="{00000000-0005-0000-0000-0000484F0000}"/>
    <cellStyle name="Normal 9 4 3 4 3" xfId="20099" xr:uid="{00000000-0005-0000-0000-0000494F0000}"/>
    <cellStyle name="Normal 9 4 3 4 4" xfId="20100" xr:uid="{00000000-0005-0000-0000-00004A4F0000}"/>
    <cellStyle name="Normal 9 4 3 5" xfId="20101" xr:uid="{00000000-0005-0000-0000-00004B4F0000}"/>
    <cellStyle name="Normal 9 4 3 6" xfId="20102" xr:uid="{00000000-0005-0000-0000-00004C4F0000}"/>
    <cellStyle name="Normal 9 4 3 7" xfId="20103" xr:uid="{00000000-0005-0000-0000-00004D4F0000}"/>
    <cellStyle name="Normal 9 4 4" xfId="20104" xr:uid="{00000000-0005-0000-0000-00004E4F0000}"/>
    <cellStyle name="Normal 9 4 5" xfId="33568" xr:uid="{5D65F678-144A-4E21-9433-9F91D0C4574F}"/>
    <cellStyle name="Normal 9 40" xfId="20105" xr:uid="{00000000-0005-0000-0000-00004F4F0000}"/>
    <cellStyle name="Normal 9 41" xfId="20106" xr:uid="{00000000-0005-0000-0000-0000504F0000}"/>
    <cellStyle name="Normal 9 42" xfId="20107" xr:uid="{00000000-0005-0000-0000-0000514F0000}"/>
    <cellStyle name="Normal 9 43" xfId="20108" xr:uid="{00000000-0005-0000-0000-0000524F0000}"/>
    <cellStyle name="Normal 9 44" xfId="20109" xr:uid="{00000000-0005-0000-0000-0000534F0000}"/>
    <cellStyle name="Normal 9 45" xfId="20110" xr:uid="{00000000-0005-0000-0000-0000544F0000}"/>
    <cellStyle name="Normal 9 46" xfId="20111" xr:uid="{00000000-0005-0000-0000-0000554F0000}"/>
    <cellStyle name="Normal 9 47" xfId="20112" xr:uid="{00000000-0005-0000-0000-0000564F0000}"/>
    <cellStyle name="Normal 9 48" xfId="20113" xr:uid="{00000000-0005-0000-0000-0000574F0000}"/>
    <cellStyle name="Normal 9 49" xfId="20114" xr:uid="{00000000-0005-0000-0000-0000584F0000}"/>
    <cellStyle name="Normal 9 5" xfId="20115" xr:uid="{00000000-0005-0000-0000-0000594F0000}"/>
    <cellStyle name="Normal 9 5 10" xfId="20116" xr:uid="{00000000-0005-0000-0000-00005A4F0000}"/>
    <cellStyle name="Normal 9 5 11" xfId="33569" xr:uid="{35316909-7883-477B-A893-6E580F48C6FF}"/>
    <cellStyle name="Normal 9 5 2" xfId="20117" xr:uid="{00000000-0005-0000-0000-00005B4F0000}"/>
    <cellStyle name="Normal 9 5 2 2" xfId="20118" xr:uid="{00000000-0005-0000-0000-00005C4F0000}"/>
    <cellStyle name="Normal 9 5 2 2 2" xfId="20119" xr:uid="{00000000-0005-0000-0000-00005D4F0000}"/>
    <cellStyle name="Normal 9 5 2 2 2 2" xfId="20120" xr:uid="{00000000-0005-0000-0000-00005E4F0000}"/>
    <cellStyle name="Normal 9 5 2 2 2 3" xfId="20121" xr:uid="{00000000-0005-0000-0000-00005F4F0000}"/>
    <cellStyle name="Normal 9 5 2 2 2 4" xfId="20122" xr:uid="{00000000-0005-0000-0000-0000604F0000}"/>
    <cellStyle name="Normal 9 5 2 2 3" xfId="20123" xr:uid="{00000000-0005-0000-0000-0000614F0000}"/>
    <cellStyle name="Normal 9 5 2 2 4" xfId="20124" xr:uid="{00000000-0005-0000-0000-0000624F0000}"/>
    <cellStyle name="Normal 9 5 2 2 5" xfId="20125" xr:uid="{00000000-0005-0000-0000-0000634F0000}"/>
    <cellStyle name="Normal 9 5 2 3" xfId="20126" xr:uid="{00000000-0005-0000-0000-0000644F0000}"/>
    <cellStyle name="Normal 9 5 2 4" xfId="20127" xr:uid="{00000000-0005-0000-0000-0000654F0000}"/>
    <cellStyle name="Normal 9 5 2 4 2" xfId="20128" xr:uid="{00000000-0005-0000-0000-0000664F0000}"/>
    <cellStyle name="Normal 9 5 2 4 3" xfId="20129" xr:uid="{00000000-0005-0000-0000-0000674F0000}"/>
    <cellStyle name="Normal 9 5 2 4 4" xfId="20130" xr:uid="{00000000-0005-0000-0000-0000684F0000}"/>
    <cellStyle name="Normal 9 5 2 5" xfId="20131" xr:uid="{00000000-0005-0000-0000-0000694F0000}"/>
    <cellStyle name="Normal 9 5 2 6" xfId="20132" xr:uid="{00000000-0005-0000-0000-00006A4F0000}"/>
    <cellStyle name="Normal 9 5 2 7" xfId="20133" xr:uid="{00000000-0005-0000-0000-00006B4F0000}"/>
    <cellStyle name="Normal 9 5 3" xfId="20134" xr:uid="{00000000-0005-0000-0000-00006C4F0000}"/>
    <cellStyle name="Normal 9 5 3 2" xfId="20135" xr:uid="{00000000-0005-0000-0000-00006D4F0000}"/>
    <cellStyle name="Normal 9 5 3 2 2" xfId="20136" xr:uid="{00000000-0005-0000-0000-00006E4F0000}"/>
    <cellStyle name="Normal 9 5 3 2 2 2" xfId="20137" xr:uid="{00000000-0005-0000-0000-00006F4F0000}"/>
    <cellStyle name="Normal 9 5 3 2 2 3" xfId="20138" xr:uid="{00000000-0005-0000-0000-0000704F0000}"/>
    <cellStyle name="Normal 9 5 3 2 2 4" xfId="20139" xr:uid="{00000000-0005-0000-0000-0000714F0000}"/>
    <cellStyle name="Normal 9 5 3 2 3" xfId="20140" xr:uid="{00000000-0005-0000-0000-0000724F0000}"/>
    <cellStyle name="Normal 9 5 3 2 4" xfId="20141" xr:uid="{00000000-0005-0000-0000-0000734F0000}"/>
    <cellStyle name="Normal 9 5 3 2 5" xfId="20142" xr:uid="{00000000-0005-0000-0000-0000744F0000}"/>
    <cellStyle name="Normal 9 5 3 3" xfId="20143" xr:uid="{00000000-0005-0000-0000-0000754F0000}"/>
    <cellStyle name="Normal 9 5 3 3 2" xfId="20144" xr:uid="{00000000-0005-0000-0000-0000764F0000}"/>
    <cellStyle name="Normal 9 5 3 3 3" xfId="20145" xr:uid="{00000000-0005-0000-0000-0000774F0000}"/>
    <cellStyle name="Normal 9 5 3 3 4" xfId="20146" xr:uid="{00000000-0005-0000-0000-0000784F0000}"/>
    <cellStyle name="Normal 9 5 3 4" xfId="20147" xr:uid="{00000000-0005-0000-0000-0000794F0000}"/>
    <cellStyle name="Normal 9 5 3 5" xfId="20148" xr:uid="{00000000-0005-0000-0000-00007A4F0000}"/>
    <cellStyle name="Normal 9 5 3 6" xfId="20149" xr:uid="{00000000-0005-0000-0000-00007B4F0000}"/>
    <cellStyle name="Normal 9 5 4" xfId="20150" xr:uid="{00000000-0005-0000-0000-00007C4F0000}"/>
    <cellStyle name="Normal 9 5 4 2" xfId="20151" xr:uid="{00000000-0005-0000-0000-00007D4F0000}"/>
    <cellStyle name="Normal 9 5 4 2 2" xfId="20152" xr:uid="{00000000-0005-0000-0000-00007E4F0000}"/>
    <cellStyle name="Normal 9 5 4 2 2 2" xfId="20153" xr:uid="{00000000-0005-0000-0000-00007F4F0000}"/>
    <cellStyle name="Normal 9 5 4 2 2 3" xfId="20154" xr:uid="{00000000-0005-0000-0000-0000804F0000}"/>
    <cellStyle name="Normal 9 5 4 2 2 4" xfId="20155" xr:uid="{00000000-0005-0000-0000-0000814F0000}"/>
    <cellStyle name="Normal 9 5 4 2 3" xfId="20156" xr:uid="{00000000-0005-0000-0000-0000824F0000}"/>
    <cellStyle name="Normal 9 5 4 2 4" xfId="20157" xr:uid="{00000000-0005-0000-0000-0000834F0000}"/>
    <cellStyle name="Normal 9 5 4 2 5" xfId="20158" xr:uid="{00000000-0005-0000-0000-0000844F0000}"/>
    <cellStyle name="Normal 9 5 4 3" xfId="20159" xr:uid="{00000000-0005-0000-0000-0000854F0000}"/>
    <cellStyle name="Normal 9 5 4 3 2" xfId="20160" xr:uid="{00000000-0005-0000-0000-0000864F0000}"/>
    <cellStyle name="Normal 9 5 4 3 3" xfId="20161" xr:uid="{00000000-0005-0000-0000-0000874F0000}"/>
    <cellStyle name="Normal 9 5 4 3 4" xfId="20162" xr:uid="{00000000-0005-0000-0000-0000884F0000}"/>
    <cellStyle name="Normal 9 5 4 4" xfId="20163" xr:uid="{00000000-0005-0000-0000-0000894F0000}"/>
    <cellStyle name="Normal 9 5 4 5" xfId="20164" xr:uid="{00000000-0005-0000-0000-00008A4F0000}"/>
    <cellStyle name="Normal 9 5 4 6" xfId="20165" xr:uid="{00000000-0005-0000-0000-00008B4F0000}"/>
    <cellStyle name="Normal 9 5 5" xfId="20166" xr:uid="{00000000-0005-0000-0000-00008C4F0000}"/>
    <cellStyle name="Normal 9 5 5 2" xfId="20167" xr:uid="{00000000-0005-0000-0000-00008D4F0000}"/>
    <cellStyle name="Normal 9 5 5 2 2" xfId="20168" xr:uid="{00000000-0005-0000-0000-00008E4F0000}"/>
    <cellStyle name="Normal 9 5 5 2 3" xfId="20169" xr:uid="{00000000-0005-0000-0000-00008F4F0000}"/>
    <cellStyle name="Normal 9 5 5 2 4" xfId="20170" xr:uid="{00000000-0005-0000-0000-0000904F0000}"/>
    <cellStyle name="Normal 9 5 5 3" xfId="20171" xr:uid="{00000000-0005-0000-0000-0000914F0000}"/>
    <cellStyle name="Normal 9 5 5 4" xfId="20172" xr:uid="{00000000-0005-0000-0000-0000924F0000}"/>
    <cellStyle name="Normal 9 5 5 5" xfId="20173" xr:uid="{00000000-0005-0000-0000-0000934F0000}"/>
    <cellStyle name="Normal 9 5 6" xfId="20174" xr:uid="{00000000-0005-0000-0000-0000944F0000}"/>
    <cellStyle name="Normal 9 5 7" xfId="20175" xr:uid="{00000000-0005-0000-0000-0000954F0000}"/>
    <cellStyle name="Normal 9 5 7 2" xfId="20176" xr:uid="{00000000-0005-0000-0000-0000964F0000}"/>
    <cellStyle name="Normal 9 5 7 3" xfId="20177" xr:uid="{00000000-0005-0000-0000-0000974F0000}"/>
    <cellStyle name="Normal 9 5 7 4" xfId="20178" xr:uid="{00000000-0005-0000-0000-0000984F0000}"/>
    <cellStyle name="Normal 9 5 8" xfId="20179" xr:uid="{00000000-0005-0000-0000-0000994F0000}"/>
    <cellStyle name="Normal 9 5 9" xfId="20180" xr:uid="{00000000-0005-0000-0000-00009A4F0000}"/>
    <cellStyle name="Normal 9 50" xfId="20181" xr:uid="{00000000-0005-0000-0000-00009B4F0000}"/>
    <cellStyle name="Normal 9 51" xfId="20182" xr:uid="{00000000-0005-0000-0000-00009C4F0000}"/>
    <cellStyle name="Normal 9 52" xfId="20183" xr:uid="{00000000-0005-0000-0000-00009D4F0000}"/>
    <cellStyle name="Normal 9 53" xfId="20184" xr:uid="{00000000-0005-0000-0000-00009E4F0000}"/>
    <cellStyle name="Normal 9 54" xfId="20185" xr:uid="{00000000-0005-0000-0000-00009F4F0000}"/>
    <cellStyle name="Normal 9 55" xfId="20186" xr:uid="{00000000-0005-0000-0000-0000A04F0000}"/>
    <cellStyle name="Normal 9 56" xfId="20187" xr:uid="{00000000-0005-0000-0000-0000A14F0000}"/>
    <cellStyle name="Normal 9 57" xfId="20188" xr:uid="{00000000-0005-0000-0000-0000A24F0000}"/>
    <cellStyle name="Normal 9 58" xfId="20189" xr:uid="{00000000-0005-0000-0000-0000A34F0000}"/>
    <cellStyle name="Normal 9 59" xfId="20190" xr:uid="{00000000-0005-0000-0000-0000A44F0000}"/>
    <cellStyle name="Normal 9 6" xfId="20191" xr:uid="{00000000-0005-0000-0000-0000A54F0000}"/>
    <cellStyle name="Normal 9 6 2" xfId="20192" xr:uid="{00000000-0005-0000-0000-0000A64F0000}"/>
    <cellStyle name="Normal 9 6 2 2" xfId="20193" xr:uid="{00000000-0005-0000-0000-0000A74F0000}"/>
    <cellStyle name="Normal 9 6 2 2 2" xfId="20194" xr:uid="{00000000-0005-0000-0000-0000A84F0000}"/>
    <cellStyle name="Normal 9 6 2 2 2 2" xfId="20195" xr:uid="{00000000-0005-0000-0000-0000A94F0000}"/>
    <cellStyle name="Normal 9 6 2 2 2 3" xfId="20196" xr:uid="{00000000-0005-0000-0000-0000AA4F0000}"/>
    <cellStyle name="Normal 9 6 2 2 2 4" xfId="20197" xr:uid="{00000000-0005-0000-0000-0000AB4F0000}"/>
    <cellStyle name="Normal 9 6 2 2 3" xfId="20198" xr:uid="{00000000-0005-0000-0000-0000AC4F0000}"/>
    <cellStyle name="Normal 9 6 2 2 4" xfId="20199" xr:uid="{00000000-0005-0000-0000-0000AD4F0000}"/>
    <cellStyle name="Normal 9 6 2 2 5" xfId="20200" xr:uid="{00000000-0005-0000-0000-0000AE4F0000}"/>
    <cellStyle name="Normal 9 6 2 3" xfId="20201" xr:uid="{00000000-0005-0000-0000-0000AF4F0000}"/>
    <cellStyle name="Normal 9 6 2 3 2" xfId="20202" xr:uid="{00000000-0005-0000-0000-0000B04F0000}"/>
    <cellStyle name="Normal 9 6 2 3 3" xfId="20203" xr:uid="{00000000-0005-0000-0000-0000B14F0000}"/>
    <cellStyle name="Normal 9 6 2 3 4" xfId="20204" xr:uid="{00000000-0005-0000-0000-0000B24F0000}"/>
    <cellStyle name="Normal 9 6 2 4" xfId="20205" xr:uid="{00000000-0005-0000-0000-0000B34F0000}"/>
    <cellStyle name="Normal 9 6 2 5" xfId="20206" xr:uid="{00000000-0005-0000-0000-0000B44F0000}"/>
    <cellStyle name="Normal 9 6 2 6" xfId="20207" xr:uid="{00000000-0005-0000-0000-0000B54F0000}"/>
    <cellStyle name="Normal 9 6 3" xfId="20208" xr:uid="{00000000-0005-0000-0000-0000B64F0000}"/>
    <cellStyle name="Normal 9 6 3 2" xfId="20209" xr:uid="{00000000-0005-0000-0000-0000B74F0000}"/>
    <cellStyle name="Normal 9 6 3 2 2" xfId="20210" xr:uid="{00000000-0005-0000-0000-0000B84F0000}"/>
    <cellStyle name="Normal 9 6 3 2 3" xfId="20211" xr:uid="{00000000-0005-0000-0000-0000B94F0000}"/>
    <cellStyle name="Normal 9 6 3 2 4" xfId="20212" xr:uid="{00000000-0005-0000-0000-0000BA4F0000}"/>
    <cellStyle name="Normal 9 6 3 3" xfId="20213" xr:uid="{00000000-0005-0000-0000-0000BB4F0000}"/>
    <cellStyle name="Normal 9 6 3 4" xfId="20214" xr:uid="{00000000-0005-0000-0000-0000BC4F0000}"/>
    <cellStyle name="Normal 9 6 3 5" xfId="20215" xr:uid="{00000000-0005-0000-0000-0000BD4F0000}"/>
    <cellStyle name="Normal 9 6 4" xfId="20216" xr:uid="{00000000-0005-0000-0000-0000BE4F0000}"/>
    <cellStyle name="Normal 9 6 5" xfId="20217" xr:uid="{00000000-0005-0000-0000-0000BF4F0000}"/>
    <cellStyle name="Normal 9 6 5 2" xfId="20218" xr:uid="{00000000-0005-0000-0000-0000C04F0000}"/>
    <cellStyle name="Normal 9 6 5 3" xfId="20219" xr:uid="{00000000-0005-0000-0000-0000C14F0000}"/>
    <cellStyle name="Normal 9 6 5 4" xfId="20220" xr:uid="{00000000-0005-0000-0000-0000C24F0000}"/>
    <cellStyle name="Normal 9 6 6" xfId="20221" xr:uid="{00000000-0005-0000-0000-0000C34F0000}"/>
    <cellStyle name="Normal 9 6 7" xfId="20222" xr:uid="{00000000-0005-0000-0000-0000C44F0000}"/>
    <cellStyle name="Normal 9 6 8" xfId="20223" xr:uid="{00000000-0005-0000-0000-0000C54F0000}"/>
    <cellStyle name="Normal 9 6 9" xfId="33570" xr:uid="{2B5874E5-093A-4BDD-96B0-FD631F57C8D2}"/>
    <cellStyle name="Normal 9 60" xfId="20224" xr:uid="{00000000-0005-0000-0000-0000C64F0000}"/>
    <cellStyle name="Normal 9 61" xfId="20225" xr:uid="{00000000-0005-0000-0000-0000C74F0000}"/>
    <cellStyle name="Normal 9 62" xfId="20226" xr:uid="{00000000-0005-0000-0000-0000C84F0000}"/>
    <cellStyle name="Normal 9 63" xfId="20227" xr:uid="{00000000-0005-0000-0000-0000C94F0000}"/>
    <cellStyle name="Normal 9 64" xfId="20228" xr:uid="{00000000-0005-0000-0000-0000CA4F0000}"/>
    <cellStyle name="Normal 9 65" xfId="20229" xr:uid="{00000000-0005-0000-0000-0000CB4F0000}"/>
    <cellStyle name="Normal 9 66" xfId="20230" xr:uid="{00000000-0005-0000-0000-0000CC4F0000}"/>
    <cellStyle name="Normal 9 67" xfId="20231" xr:uid="{00000000-0005-0000-0000-0000CD4F0000}"/>
    <cellStyle name="Normal 9 68" xfId="20232" xr:uid="{00000000-0005-0000-0000-0000CE4F0000}"/>
    <cellStyle name="Normal 9 69" xfId="20233" xr:uid="{00000000-0005-0000-0000-0000CF4F0000}"/>
    <cellStyle name="Normal 9 7" xfId="20234" xr:uid="{00000000-0005-0000-0000-0000D04F0000}"/>
    <cellStyle name="Normal 9 7 2" xfId="20235" xr:uid="{00000000-0005-0000-0000-0000D14F0000}"/>
    <cellStyle name="Normal 9 7 2 2" xfId="20236" xr:uid="{00000000-0005-0000-0000-0000D24F0000}"/>
    <cellStyle name="Normal 9 7 2 2 2" xfId="20237" xr:uid="{00000000-0005-0000-0000-0000D34F0000}"/>
    <cellStyle name="Normal 9 7 2 2 2 2" xfId="20238" xr:uid="{00000000-0005-0000-0000-0000D44F0000}"/>
    <cellStyle name="Normal 9 7 2 2 2 3" xfId="20239" xr:uid="{00000000-0005-0000-0000-0000D54F0000}"/>
    <cellStyle name="Normal 9 7 2 2 2 4" xfId="20240" xr:uid="{00000000-0005-0000-0000-0000D64F0000}"/>
    <cellStyle name="Normal 9 7 2 2 3" xfId="20241" xr:uid="{00000000-0005-0000-0000-0000D74F0000}"/>
    <cellStyle name="Normal 9 7 2 2 4" xfId="20242" xr:uid="{00000000-0005-0000-0000-0000D84F0000}"/>
    <cellStyle name="Normal 9 7 2 2 5" xfId="20243" xr:uid="{00000000-0005-0000-0000-0000D94F0000}"/>
    <cellStyle name="Normal 9 7 2 3" xfId="20244" xr:uid="{00000000-0005-0000-0000-0000DA4F0000}"/>
    <cellStyle name="Normal 9 7 2 3 2" xfId="20245" xr:uid="{00000000-0005-0000-0000-0000DB4F0000}"/>
    <cellStyle name="Normal 9 7 2 3 3" xfId="20246" xr:uid="{00000000-0005-0000-0000-0000DC4F0000}"/>
    <cellStyle name="Normal 9 7 2 3 4" xfId="20247" xr:uid="{00000000-0005-0000-0000-0000DD4F0000}"/>
    <cellStyle name="Normal 9 7 2 4" xfId="20248" xr:uid="{00000000-0005-0000-0000-0000DE4F0000}"/>
    <cellStyle name="Normal 9 7 2 5" xfId="20249" xr:uid="{00000000-0005-0000-0000-0000DF4F0000}"/>
    <cellStyle name="Normal 9 7 2 6" xfId="20250" xr:uid="{00000000-0005-0000-0000-0000E04F0000}"/>
    <cellStyle name="Normal 9 7 3" xfId="20251" xr:uid="{00000000-0005-0000-0000-0000E14F0000}"/>
    <cellStyle name="Normal 9 7 3 2" xfId="20252" xr:uid="{00000000-0005-0000-0000-0000E24F0000}"/>
    <cellStyle name="Normal 9 7 3 2 2" xfId="20253" xr:uid="{00000000-0005-0000-0000-0000E34F0000}"/>
    <cellStyle name="Normal 9 7 3 2 3" xfId="20254" xr:uid="{00000000-0005-0000-0000-0000E44F0000}"/>
    <cellStyle name="Normal 9 7 3 2 4" xfId="20255" xr:uid="{00000000-0005-0000-0000-0000E54F0000}"/>
    <cellStyle name="Normal 9 7 3 3" xfId="20256" xr:uid="{00000000-0005-0000-0000-0000E64F0000}"/>
    <cellStyle name="Normal 9 7 3 4" xfId="20257" xr:uid="{00000000-0005-0000-0000-0000E74F0000}"/>
    <cellStyle name="Normal 9 7 3 5" xfId="20258" xr:uid="{00000000-0005-0000-0000-0000E84F0000}"/>
    <cellStyle name="Normal 9 7 4" xfId="20259" xr:uid="{00000000-0005-0000-0000-0000E94F0000}"/>
    <cellStyle name="Normal 9 7 5" xfId="20260" xr:uid="{00000000-0005-0000-0000-0000EA4F0000}"/>
    <cellStyle name="Normal 9 7 5 2" xfId="20261" xr:uid="{00000000-0005-0000-0000-0000EB4F0000}"/>
    <cellStyle name="Normal 9 7 5 3" xfId="20262" xr:uid="{00000000-0005-0000-0000-0000EC4F0000}"/>
    <cellStyle name="Normal 9 7 5 4" xfId="20263" xr:uid="{00000000-0005-0000-0000-0000ED4F0000}"/>
    <cellStyle name="Normal 9 7 6" xfId="20264" xr:uid="{00000000-0005-0000-0000-0000EE4F0000}"/>
    <cellStyle name="Normal 9 7 7" xfId="20265" xr:uid="{00000000-0005-0000-0000-0000EF4F0000}"/>
    <cellStyle name="Normal 9 7 8" xfId="20266" xr:uid="{00000000-0005-0000-0000-0000F04F0000}"/>
    <cellStyle name="Normal 9 7 9" xfId="33571" xr:uid="{01876DA9-E1C0-461B-95EA-E81BA89FD117}"/>
    <cellStyle name="Normal 9 70" xfId="20267" xr:uid="{00000000-0005-0000-0000-0000F14F0000}"/>
    <cellStyle name="Normal 9 71" xfId="20268" xr:uid="{00000000-0005-0000-0000-0000F24F0000}"/>
    <cellStyle name="Normal 9 72" xfId="20269" xr:uid="{00000000-0005-0000-0000-0000F34F0000}"/>
    <cellStyle name="Normal 9 73" xfId="20270" xr:uid="{00000000-0005-0000-0000-0000F44F0000}"/>
    <cellStyle name="Normal 9 74" xfId="20271" xr:uid="{00000000-0005-0000-0000-0000F54F0000}"/>
    <cellStyle name="Normal 9 75" xfId="20272" xr:uid="{00000000-0005-0000-0000-0000F64F0000}"/>
    <cellStyle name="Normal 9 76" xfId="20273" xr:uid="{00000000-0005-0000-0000-0000F74F0000}"/>
    <cellStyle name="Normal 9 77" xfId="20274" xr:uid="{00000000-0005-0000-0000-0000F84F0000}"/>
    <cellStyle name="Normal 9 78" xfId="20275" xr:uid="{00000000-0005-0000-0000-0000F94F0000}"/>
    <cellStyle name="Normal 9 79" xfId="20276" xr:uid="{00000000-0005-0000-0000-0000FA4F0000}"/>
    <cellStyle name="Normal 9 8" xfId="20277" xr:uid="{00000000-0005-0000-0000-0000FB4F0000}"/>
    <cellStyle name="Normal 9 8 2" xfId="20278" xr:uid="{00000000-0005-0000-0000-0000FC4F0000}"/>
    <cellStyle name="Normal 9 8 2 2" xfId="20279" xr:uid="{00000000-0005-0000-0000-0000FD4F0000}"/>
    <cellStyle name="Normal 9 8 2 2 2" xfId="20280" xr:uid="{00000000-0005-0000-0000-0000FE4F0000}"/>
    <cellStyle name="Normal 9 8 2 2 3" xfId="20281" xr:uid="{00000000-0005-0000-0000-0000FF4F0000}"/>
    <cellStyle name="Normal 9 8 2 2 4" xfId="20282" xr:uid="{00000000-0005-0000-0000-000000500000}"/>
    <cellStyle name="Normal 9 8 2 3" xfId="20283" xr:uid="{00000000-0005-0000-0000-000001500000}"/>
    <cellStyle name="Normal 9 8 2 4" xfId="20284" xr:uid="{00000000-0005-0000-0000-000002500000}"/>
    <cellStyle name="Normal 9 8 2 5" xfId="20285" xr:uid="{00000000-0005-0000-0000-000003500000}"/>
    <cellStyle name="Normal 9 8 3" xfId="20286" xr:uid="{00000000-0005-0000-0000-000004500000}"/>
    <cellStyle name="Normal 9 8 4" xfId="20287" xr:uid="{00000000-0005-0000-0000-000005500000}"/>
    <cellStyle name="Normal 9 8 4 2" xfId="20288" xr:uid="{00000000-0005-0000-0000-000006500000}"/>
    <cellStyle name="Normal 9 8 4 3" xfId="20289" xr:uid="{00000000-0005-0000-0000-000007500000}"/>
    <cellStyle name="Normal 9 8 4 4" xfId="20290" xr:uid="{00000000-0005-0000-0000-000008500000}"/>
    <cellStyle name="Normal 9 8 5" xfId="20291" xr:uid="{00000000-0005-0000-0000-000009500000}"/>
    <cellStyle name="Normal 9 8 6" xfId="20292" xr:uid="{00000000-0005-0000-0000-00000A500000}"/>
    <cellStyle name="Normal 9 8 7" xfId="20293" xr:uid="{00000000-0005-0000-0000-00000B500000}"/>
    <cellStyle name="Normal 9 8 8" xfId="33572" xr:uid="{C65F64CB-3D62-41E9-AFAB-CA0E1368AB0F}"/>
    <cellStyle name="Normal 9 80" xfId="20294" xr:uid="{00000000-0005-0000-0000-00000C500000}"/>
    <cellStyle name="Normal 9 81" xfId="20295" xr:uid="{00000000-0005-0000-0000-00000D500000}"/>
    <cellStyle name="Normal 9 82" xfId="20296" xr:uid="{00000000-0005-0000-0000-00000E500000}"/>
    <cellStyle name="Normal 9 83" xfId="20297" xr:uid="{00000000-0005-0000-0000-00000F500000}"/>
    <cellStyle name="Normal 9 84" xfId="20298" xr:uid="{00000000-0005-0000-0000-000010500000}"/>
    <cellStyle name="Normal 9 85" xfId="20299" xr:uid="{00000000-0005-0000-0000-000011500000}"/>
    <cellStyle name="Normal 9 86" xfId="20300" xr:uid="{00000000-0005-0000-0000-000012500000}"/>
    <cellStyle name="Normal 9 87" xfId="20301" xr:uid="{00000000-0005-0000-0000-000013500000}"/>
    <cellStyle name="Normal 9 88" xfId="20302" xr:uid="{00000000-0005-0000-0000-000014500000}"/>
    <cellStyle name="Normal 9 89" xfId="20303" xr:uid="{00000000-0005-0000-0000-000015500000}"/>
    <cellStyle name="Normal 9 9" xfId="20304" xr:uid="{00000000-0005-0000-0000-000016500000}"/>
    <cellStyle name="Normal 9 9 2" xfId="20305" xr:uid="{00000000-0005-0000-0000-000017500000}"/>
    <cellStyle name="Normal 9 9 3" xfId="33573" xr:uid="{CAD84E8D-EE3C-44A8-8B3B-1E8699645A8D}"/>
    <cellStyle name="Normal 9 90" xfId="20306" xr:uid="{00000000-0005-0000-0000-000018500000}"/>
    <cellStyle name="Normal 9 91" xfId="20307" xr:uid="{00000000-0005-0000-0000-000019500000}"/>
    <cellStyle name="Normal 9 92" xfId="20308" xr:uid="{00000000-0005-0000-0000-00001A500000}"/>
    <cellStyle name="Normal 9 93" xfId="20309" xr:uid="{00000000-0005-0000-0000-00001B500000}"/>
    <cellStyle name="Normal 9 94" xfId="20310" xr:uid="{00000000-0005-0000-0000-00001C500000}"/>
    <cellStyle name="Normal 9 95" xfId="20311" xr:uid="{00000000-0005-0000-0000-00001D500000}"/>
    <cellStyle name="Normal 9 95 2" xfId="20312" xr:uid="{00000000-0005-0000-0000-00001E500000}"/>
    <cellStyle name="Normal 9 95 3" xfId="20313" xr:uid="{00000000-0005-0000-0000-00001F500000}"/>
    <cellStyle name="Normal 9 95 4" xfId="20314" xr:uid="{00000000-0005-0000-0000-000020500000}"/>
    <cellStyle name="Normal 9 96" xfId="20315" xr:uid="{00000000-0005-0000-0000-000021500000}"/>
    <cellStyle name="Normal 9 97" xfId="20316" xr:uid="{00000000-0005-0000-0000-000022500000}"/>
    <cellStyle name="Normal 9 98" xfId="20317" xr:uid="{00000000-0005-0000-0000-000023500000}"/>
    <cellStyle name="Normal 9 99" xfId="33553" xr:uid="{6674D07E-4153-4C48-A702-3913D2418E1D}"/>
    <cellStyle name="Normal 9_Annexe 6 IAS" xfId="33574" xr:uid="{635D3EB4-2BB1-40C7-81DA-3401753B6D34}"/>
    <cellStyle name="Normal 90" xfId="20318" xr:uid="{00000000-0005-0000-0000-000024500000}"/>
    <cellStyle name="Normal 90 2" xfId="20319" xr:uid="{00000000-0005-0000-0000-000025500000}"/>
    <cellStyle name="Normal 90 3" xfId="20320" xr:uid="{00000000-0005-0000-0000-000026500000}"/>
    <cellStyle name="Normal 90 4" xfId="20321" xr:uid="{00000000-0005-0000-0000-000027500000}"/>
    <cellStyle name="Normal 91" xfId="20322" xr:uid="{00000000-0005-0000-0000-000028500000}"/>
    <cellStyle name="Normal 91 2" xfId="20323" xr:uid="{00000000-0005-0000-0000-000029500000}"/>
    <cellStyle name="Normal 91 3" xfId="20324" xr:uid="{00000000-0005-0000-0000-00002A500000}"/>
    <cellStyle name="Normal 91 4" xfId="20325" xr:uid="{00000000-0005-0000-0000-00002B500000}"/>
    <cellStyle name="Normal 92" xfId="20326" xr:uid="{00000000-0005-0000-0000-00002C500000}"/>
    <cellStyle name="Normal 92 2" xfId="20327" xr:uid="{00000000-0005-0000-0000-00002D500000}"/>
    <cellStyle name="Normal 92 3" xfId="20328" xr:uid="{00000000-0005-0000-0000-00002E500000}"/>
    <cellStyle name="Normal 92 4" xfId="20329" xr:uid="{00000000-0005-0000-0000-00002F500000}"/>
    <cellStyle name="Normal 93" xfId="20330" xr:uid="{00000000-0005-0000-0000-000030500000}"/>
    <cellStyle name="Normal 93 2" xfId="20331" xr:uid="{00000000-0005-0000-0000-000031500000}"/>
    <cellStyle name="Normal 94" xfId="20332" xr:uid="{00000000-0005-0000-0000-000032500000}"/>
    <cellStyle name="Normal 94 2" xfId="20333" xr:uid="{00000000-0005-0000-0000-000033500000}"/>
    <cellStyle name="Normal 94 3" xfId="20334" xr:uid="{00000000-0005-0000-0000-000034500000}"/>
    <cellStyle name="Normal 94 4" xfId="20335" xr:uid="{00000000-0005-0000-0000-000035500000}"/>
    <cellStyle name="Normal 95" xfId="20336" xr:uid="{00000000-0005-0000-0000-000036500000}"/>
    <cellStyle name="Normal 95 2" xfId="20337" xr:uid="{00000000-0005-0000-0000-000037500000}"/>
    <cellStyle name="Normal 95 3" xfId="20338" xr:uid="{00000000-0005-0000-0000-000038500000}"/>
    <cellStyle name="Normal 95 4" xfId="20339" xr:uid="{00000000-0005-0000-0000-000039500000}"/>
    <cellStyle name="Normal 96" xfId="20340" xr:uid="{00000000-0005-0000-0000-00003A500000}"/>
    <cellStyle name="Normal 96 2" xfId="20341" xr:uid="{00000000-0005-0000-0000-00003B500000}"/>
    <cellStyle name="Normal 96 2 2" xfId="20342" xr:uid="{00000000-0005-0000-0000-00003C500000}"/>
    <cellStyle name="Normal 96 2 2 2" xfId="20343" xr:uid="{00000000-0005-0000-0000-00003D500000}"/>
    <cellStyle name="Normal 96 2 2 3" xfId="20344" xr:uid="{00000000-0005-0000-0000-00003E500000}"/>
    <cellStyle name="Normal 96 2 2 4" xfId="20345" xr:uid="{00000000-0005-0000-0000-00003F500000}"/>
    <cellStyle name="Normal 96 2 3" xfId="20346" xr:uid="{00000000-0005-0000-0000-000040500000}"/>
    <cellStyle name="Normal 96 2 4" xfId="20347" xr:uid="{00000000-0005-0000-0000-000041500000}"/>
    <cellStyle name="Normal 96 2 5" xfId="20348" xr:uid="{00000000-0005-0000-0000-000042500000}"/>
    <cellStyle name="Normal 96 3" xfId="20349" xr:uid="{00000000-0005-0000-0000-000043500000}"/>
    <cellStyle name="Normal 96 3 2" xfId="20350" xr:uid="{00000000-0005-0000-0000-000044500000}"/>
    <cellStyle name="Normal 96 3 3" xfId="20351" xr:uid="{00000000-0005-0000-0000-000045500000}"/>
    <cellStyle name="Normal 96 3 4" xfId="20352" xr:uid="{00000000-0005-0000-0000-000046500000}"/>
    <cellStyle name="Normal 96 4" xfId="20353" xr:uid="{00000000-0005-0000-0000-000047500000}"/>
    <cellStyle name="Normal 96 4 2" xfId="20354" xr:uid="{00000000-0005-0000-0000-000048500000}"/>
    <cellStyle name="Normal 96 4 3" xfId="20355" xr:uid="{00000000-0005-0000-0000-000049500000}"/>
    <cellStyle name="Normal 96 4 4" xfId="20356" xr:uid="{00000000-0005-0000-0000-00004A500000}"/>
    <cellStyle name="Normal 96 5" xfId="20357" xr:uid="{00000000-0005-0000-0000-00004B500000}"/>
    <cellStyle name="Normal 96 6" xfId="20358" xr:uid="{00000000-0005-0000-0000-00004C500000}"/>
    <cellStyle name="Normal 96 7" xfId="20359" xr:uid="{00000000-0005-0000-0000-00004D500000}"/>
    <cellStyle name="Normal 97" xfId="20360" xr:uid="{00000000-0005-0000-0000-00004E500000}"/>
    <cellStyle name="Normal 97 2" xfId="20361" xr:uid="{00000000-0005-0000-0000-00004F500000}"/>
    <cellStyle name="Normal 97 3" xfId="20362" xr:uid="{00000000-0005-0000-0000-000050500000}"/>
    <cellStyle name="Normal 97 4" xfId="20363" xr:uid="{00000000-0005-0000-0000-000051500000}"/>
    <cellStyle name="Normal 98" xfId="20364" xr:uid="{00000000-0005-0000-0000-000052500000}"/>
    <cellStyle name="Normal 98 2" xfId="20365" xr:uid="{00000000-0005-0000-0000-000053500000}"/>
    <cellStyle name="Normal 98 3" xfId="20366" xr:uid="{00000000-0005-0000-0000-000054500000}"/>
    <cellStyle name="Normal 98 4" xfId="20367" xr:uid="{00000000-0005-0000-0000-000055500000}"/>
    <cellStyle name="Normal 99" xfId="20368" xr:uid="{00000000-0005-0000-0000-000056500000}"/>
    <cellStyle name="Normal 99 2" xfId="20369" xr:uid="{00000000-0005-0000-0000-000057500000}"/>
    <cellStyle name="Normal 99 3" xfId="20370" xr:uid="{00000000-0005-0000-0000-000058500000}"/>
    <cellStyle name="Normal 99 4" xfId="20371" xr:uid="{00000000-0005-0000-0000-000059500000}"/>
    <cellStyle name="Normal_Capital &amp; RWA N" xfId="7" xr:uid="{00000000-0005-0000-0000-00005A500000}"/>
    <cellStyle name="Normal_Capital &amp; RWA N 2" xfId="14" xr:uid="{00000000-0005-0000-0000-00005B500000}"/>
    <cellStyle name="Normal_Casestdy draft" xfId="13" xr:uid="{00000000-0005-0000-0000-00005C500000}"/>
    <cellStyle name="Normal_Casestdy draft 2" xfId="8" xr:uid="{00000000-0005-0000-0000-00005D500000}"/>
    <cellStyle name="Normal1" xfId="33575" xr:uid="{3C9994FF-DA04-4687-8F55-1ABDA41BE3A0}"/>
    <cellStyle name="Normal1 2" xfId="33576" xr:uid="{A06B8787-BC67-4583-9278-580A05CE35E3}"/>
    <cellStyle name="Normal1 2 2" xfId="37733" xr:uid="{8CF12DCF-58E8-40F5-88F1-46E7202109C8}"/>
    <cellStyle name="Normal1 3" xfId="33577" xr:uid="{ABED9932-4267-4FC1-B788-C520EB5AC477}"/>
    <cellStyle name="Normal1 3 2" xfId="37734" xr:uid="{83338DC5-DF0D-43B9-8F7B-B4A23E51C700}"/>
    <cellStyle name="Normal1 4" xfId="33578" xr:uid="{36BE8EF7-365B-47C6-86EA-215A8A553183}"/>
    <cellStyle name="Normal1 4 2" xfId="37735" xr:uid="{6D482C47-AAEB-40DC-A32F-D7239F7BA011}"/>
    <cellStyle name="Normal1 5" xfId="33579" xr:uid="{0F21082F-DFEA-4201-979F-8ABC59381685}"/>
    <cellStyle name="Normal1 5 2" xfId="37736" xr:uid="{F8CCFE90-28A2-42D3-B1BB-FE5F7A01CD62}"/>
    <cellStyle name="Normal10" xfId="33580" xr:uid="{DFAEB01D-7E87-4AF7-A148-F346CE9D4C23}"/>
    <cellStyle name="Normal10 2" xfId="33581" xr:uid="{503EC7C1-2505-4DC2-9CD6-02E6CD99181E}"/>
    <cellStyle name="Normal10 2 2" xfId="33582" xr:uid="{C4D06D95-23D8-49CE-B9B4-A6829F0E5C03}"/>
    <cellStyle name="Normal10 2 2 2" xfId="33583" xr:uid="{259CB1A8-DE5D-440F-86A6-0D52B05A897D}"/>
    <cellStyle name="Normal10 2 3" xfId="33584" xr:uid="{D8F0669C-4155-4C35-B332-D306E6B7B9D0}"/>
    <cellStyle name="Normal10 2 3 2" xfId="37737" xr:uid="{F138690F-4E50-43CB-A5AD-52CB0D4720C4}"/>
    <cellStyle name="Normal10 2 4" xfId="33585" xr:uid="{128929BE-FE73-4DAA-8666-E279BA6FB877}"/>
    <cellStyle name="Normal10 2 4 2" xfId="37738" xr:uid="{C6D147F7-CD17-4D12-BE77-414BE455EEB1}"/>
    <cellStyle name="Normal10 2 5" xfId="33586" xr:uid="{9B0963C3-279F-467B-9D87-631D7B75A012}"/>
    <cellStyle name="Normal10 2 5 2" xfId="37739" xr:uid="{8A27A509-4577-42AA-A1B7-CAE7A5CB188C}"/>
    <cellStyle name="Normal10 2 6" xfId="33587" xr:uid="{E3F7E292-93ED-4013-8778-6727B7366142}"/>
    <cellStyle name="Normal10 2 6 2" xfId="37740" xr:uid="{5C1E80B5-2B5D-4582-8F20-D0C2D30DBFC4}"/>
    <cellStyle name="Normal10 3" xfId="33588" xr:uid="{6AF8D11C-CBED-41FB-97A0-747FC78C2DA6}"/>
    <cellStyle name="Normal10 3 2" xfId="33589" xr:uid="{2299301F-3920-4846-B2F6-7721947BD409}"/>
    <cellStyle name="Normal10 4" xfId="33590" xr:uid="{BF26D0B1-5904-47F4-B5D7-CAABBC13B8E6}"/>
    <cellStyle name="Normal10 4 2" xfId="33591" xr:uid="{21A31C4F-AA21-4B5C-B3FA-9C9CC1EF6B98}"/>
    <cellStyle name="Normal11" xfId="33592" xr:uid="{42796422-73E5-4DAC-A0E7-D028CE84DB4E}"/>
    <cellStyle name="Normal11 2" xfId="33593" xr:uid="{B96338F2-09D6-4555-86EE-FD89DD6793B4}"/>
    <cellStyle name="Normal11 2 2" xfId="37741" xr:uid="{295FAA98-077C-47A7-90B4-81524D011A7D}"/>
    <cellStyle name="Normal11 3" xfId="33594" xr:uid="{C380A0C5-E9D8-489B-BBC9-6DA0303EE488}"/>
    <cellStyle name="Normal11 3 2" xfId="37742" xr:uid="{08A625CE-2385-46D0-B0DB-3FD105D201F3}"/>
    <cellStyle name="Normal11 4" xfId="33595" xr:uid="{BF94824F-2CAE-4AE8-9C2A-35A31C809626}"/>
    <cellStyle name="Normal11 4 2" xfId="37743" xr:uid="{2CF9184D-3F13-4AE7-8486-3FBDA05F9C4E}"/>
    <cellStyle name="Normal11 5" xfId="33596" xr:uid="{58901A82-DD8C-4FC9-9E7C-402E7C737477}"/>
    <cellStyle name="Normal11 5 2" xfId="37744" xr:uid="{A219ABE4-C765-40A8-99F3-A03D8E84D66E}"/>
    <cellStyle name="Normal12" xfId="33597" xr:uid="{39E52D84-607C-43BE-8C58-FF65E204EEDB}"/>
    <cellStyle name="Normal12 2" xfId="33598" xr:uid="{4DF0F1F7-5BC6-4EBD-814C-C5CB758E804F}"/>
    <cellStyle name="Normal12 3" xfId="33599" xr:uid="{213D761B-8F29-4FEE-94DD-7D2A7EEF4657}"/>
    <cellStyle name="Normal13" xfId="33600" xr:uid="{76B7F809-7253-46B8-8F4F-045A82EC40C2}"/>
    <cellStyle name="Normal13 2" xfId="33601" xr:uid="{E3C514F3-DD64-48B5-B7F4-0A0CD6B834FD}"/>
    <cellStyle name="Normal13 2 2" xfId="33602" xr:uid="{F1915149-E7F4-412C-923E-AEF010DB4B9D}"/>
    <cellStyle name="Normal13 3" xfId="33603" xr:uid="{EEC0E251-FAD4-473B-8F21-6DF68591DF14}"/>
    <cellStyle name="Normal13 3 2" xfId="33604" xr:uid="{2A11118B-244E-4382-B379-4B2439F2A766}"/>
    <cellStyle name="Normal13 4" xfId="33605" xr:uid="{1E595451-FB1E-4771-A4CE-B5A8A305B124}"/>
    <cellStyle name="Normal15" xfId="33606" xr:uid="{1A64BEFF-3B92-49F6-8436-520AC0F50F25}"/>
    <cellStyle name="Normal15 2" xfId="33607" xr:uid="{C0CA1829-5740-418C-BC85-9C6E7E553930}"/>
    <cellStyle name="Normal15 2 2" xfId="33608" xr:uid="{0B88E9B9-1FDA-4431-99C4-711C26AAF251}"/>
    <cellStyle name="Normal15 3" xfId="33609" xr:uid="{D8BBBA4B-71B8-4F3F-B7ED-9CEAB79E40C3}"/>
    <cellStyle name="Normal15 3 2" xfId="37745" xr:uid="{F7672BB6-78B1-4851-BB11-7F0F31EA47EC}"/>
    <cellStyle name="Normal15 4" xfId="33610" xr:uid="{28601B47-3296-4937-87F0-547CF5DD9B19}"/>
    <cellStyle name="Normal15 4 2" xfId="37746" xr:uid="{0827CB4D-E5EF-43B5-B9CE-71261D733E27}"/>
    <cellStyle name="Normal15 5" xfId="33611" xr:uid="{C5961018-91A2-4836-8031-BDA09FE66C34}"/>
    <cellStyle name="Normal15 5 2" xfId="37747" xr:uid="{8DF149DC-8E75-44D3-9F82-33F39F19F66D}"/>
    <cellStyle name="Normal16" xfId="33612" xr:uid="{29AF4C43-236E-478B-9DBE-FC8F5CA3E8ED}"/>
    <cellStyle name="Normal16 2" xfId="33613" xr:uid="{6F7E508F-7BB2-4095-A4D7-74B8E1F9072B}"/>
    <cellStyle name="Normal16 3" xfId="33614" xr:uid="{AB7FAD0B-A9C3-4888-AB43-0C4A492E0681}"/>
    <cellStyle name="Normal17" xfId="33615" xr:uid="{3919E25A-80D7-4612-837C-151B808CDFCF}"/>
    <cellStyle name="Normal17 2" xfId="33616" xr:uid="{10069C50-F0E8-4AB5-BCE6-A96A316804E2}"/>
    <cellStyle name="Normal18" xfId="33617" xr:uid="{B17C5BF7-79F9-4AAF-8940-8A4D79DBE9EB}"/>
    <cellStyle name="Normal18 2" xfId="33618" xr:uid="{78C76C73-B7B4-4038-89C8-2F6C2F486025}"/>
    <cellStyle name="Normal18 3" xfId="33619" xr:uid="{29AE1DDE-BC7C-4903-AD1D-F108ED958DC4}"/>
    <cellStyle name="Normal19" xfId="33620" xr:uid="{E189F8BA-9981-4AA8-B342-FDA26AD2213A}"/>
    <cellStyle name="Normal2" xfId="33621" xr:uid="{16639496-9E79-4382-91E9-0D667003C46C}"/>
    <cellStyle name="Normal2 2" xfId="33622" xr:uid="{0AB0A665-234D-401D-8107-0EB231272B7C}"/>
    <cellStyle name="Normal2 2 2" xfId="33623" xr:uid="{2CF60D09-2897-4BB9-8BBC-D92547891A0B}"/>
    <cellStyle name="Normal2 2 2 2" xfId="33624" xr:uid="{000162D7-4A6B-45C1-A1C9-AA046CD55BC5}"/>
    <cellStyle name="Normal2 2 2 2 2" xfId="33625" xr:uid="{62A7EDF7-E2FF-4484-B602-511366954EC3}"/>
    <cellStyle name="Normal2 2 2 3" xfId="33626" xr:uid="{27337C74-4A76-4BD3-A4DB-D31052BA461D}"/>
    <cellStyle name="Normal2 2 2 4" xfId="33627" xr:uid="{412FBB6B-9DCE-4293-8CA6-8861FC6072E1}"/>
    <cellStyle name="Normal2 2 2 4 2" xfId="37749" xr:uid="{DE2BA606-0FF2-4AF1-B032-E1BEB971EAAC}"/>
    <cellStyle name="Normal2 2 2 5" xfId="33628" xr:uid="{BA696DB0-0EE4-4ED8-B7B9-731088AC7590}"/>
    <cellStyle name="Normal2 2 2 5 2" xfId="37750" xr:uid="{A9441C6F-0269-4F47-A51D-CF3FFE9F3A1D}"/>
    <cellStyle name="Normal2 2 2 6" xfId="33629" xr:uid="{9F99D78A-7395-462C-81F4-1386655ADBCF}"/>
    <cellStyle name="Normal2 2 2 6 2" xfId="37751" xr:uid="{8AAAFFAE-8C86-414D-AAC7-1DD99B007E41}"/>
    <cellStyle name="Normal2 2 3" xfId="33630" xr:uid="{72881A40-4020-4B1E-9814-36A988A95D9F}"/>
    <cellStyle name="Normal2 2 3 2" xfId="33631" xr:uid="{BBB9D463-ABAD-4F87-A1E9-59ED22A8F232}"/>
    <cellStyle name="Normal2 2 4" xfId="33632" xr:uid="{4AC2FC00-25E4-4C3F-89BF-1E19EB2F53EA}"/>
    <cellStyle name="Normal2 2 5" xfId="33633" xr:uid="{0C74CF47-55AE-4A5F-82B6-8BF294EAEDE0}"/>
    <cellStyle name="Normal2 2 5 2" xfId="37752" xr:uid="{BAABCD77-127A-4AD6-B01A-D35F94F8A267}"/>
    <cellStyle name="Normal2 2 6" xfId="33634" xr:uid="{44B28FEB-50EA-434F-BC87-A75B21E40CC1}"/>
    <cellStyle name="Normal2 2 6 2" xfId="37753" xr:uid="{5C739CFC-25A1-414F-BA61-EEB00686C5FC}"/>
    <cellStyle name="Normal2 2 7" xfId="33635" xr:uid="{2F03A983-21A1-42C0-A213-1596C0812DDB}"/>
    <cellStyle name="Normal2 2 7 2" xfId="37754" xr:uid="{B66F9D71-EC9A-431D-BBC7-A87A728175B5}"/>
    <cellStyle name="Normal2 3" xfId="33636" xr:uid="{673935E4-672E-4046-8401-93C526CA139F}"/>
    <cellStyle name="Normal2 3 2" xfId="33637" xr:uid="{244DA4DC-92F4-4BAA-AE90-446F8744B1F2}"/>
    <cellStyle name="Normal2 3 2 2" xfId="33638" xr:uid="{7D36EE15-9CCF-4005-8F08-FFF1A2912F5F}"/>
    <cellStyle name="Normal2 3 3" xfId="33639" xr:uid="{31FF7EB5-7197-4780-B183-DCA9FAA2040D}"/>
    <cellStyle name="Normal2 3 4" xfId="33640" xr:uid="{7C595FF6-0DDF-41C3-BB2E-E533C32456C4}"/>
    <cellStyle name="Normal2 3 4 2" xfId="37755" xr:uid="{464DE50C-EAB7-47EB-97AC-2D4AEE059F97}"/>
    <cellStyle name="Normal2 3 5" xfId="33641" xr:uid="{FF81A598-A210-41ED-B4DC-D608A023F218}"/>
    <cellStyle name="Normal2 3 5 2" xfId="37756" xr:uid="{C20DDC42-038C-4B3F-8CEE-2A6A28765F9C}"/>
    <cellStyle name="Normal2 3 6" xfId="33642" xr:uid="{1EF889A9-78D8-4446-87D6-729247259B92}"/>
    <cellStyle name="Normal2 3 6 2" xfId="37757" xr:uid="{FCED5890-FF2B-4577-AED2-DC93060F20E8}"/>
    <cellStyle name="Normal2 4" xfId="33643" xr:uid="{215C9DB8-8DA7-44C0-B5B2-696D0C08AF68}"/>
    <cellStyle name="Normal2 4 2" xfId="33644" xr:uid="{E0F2B3D4-37AD-46C1-BF36-30A57AD3A000}"/>
    <cellStyle name="Normal2 5" xfId="33645" xr:uid="{1DCFFC63-9311-4DDC-9752-47CECAD105E2}"/>
    <cellStyle name="Normal2 5 2" xfId="33646" xr:uid="{A6E550C5-55A3-472F-9EAB-FD5E5E870E5A}"/>
    <cellStyle name="Normal2 6" xfId="33647" xr:uid="{210F4A47-5E30-4CDC-B9C1-150D6D0A2268}"/>
    <cellStyle name="Normal2 6 2" xfId="37758" xr:uid="{670337BC-5182-4B87-98DC-9688850DA8AD}"/>
    <cellStyle name="Normal2 7" xfId="33648" xr:uid="{8759CED9-9268-4796-8365-626DEB519525}"/>
    <cellStyle name="Normal2 7 2" xfId="37759" xr:uid="{0254DFBB-AFAD-4C60-8F44-C9CACD6D2FCC}"/>
    <cellStyle name="Normal2 8" xfId="37748" xr:uid="{E2CC9364-6740-464F-91A7-6208AB3EE064}"/>
    <cellStyle name="Normal2_Cadrage conso" xfId="33649" xr:uid="{59B7C8A6-E3FB-4303-ABB6-17F26E49CD5D}"/>
    <cellStyle name="Normal20" xfId="33650" xr:uid="{3E7E8CB1-F05A-43E2-B5CB-4E1B6F2BBC1A}"/>
    <cellStyle name="Normal20 2" xfId="33651" xr:uid="{F6394DED-7382-4D95-A3BB-3A435F8D0580}"/>
    <cellStyle name="Normal20 3" xfId="33652" xr:uid="{08A30854-1C97-42AF-8A6A-CB26224B975D}"/>
    <cellStyle name="Normal21" xfId="33653" xr:uid="{94B3787C-03E9-460F-BE8B-5E86CF5B1C6C}"/>
    <cellStyle name="Normal21 2" xfId="33654" xr:uid="{88962B27-00C8-4C94-991F-BE237018AB71}"/>
    <cellStyle name="Normal21 2 2" xfId="37760" xr:uid="{926982FC-3415-4811-B120-B09D15ADB5E0}"/>
    <cellStyle name="Normal21 3" xfId="33655" xr:uid="{8BCC0B87-CCA0-4AFC-B218-847AC3A6C349}"/>
    <cellStyle name="Normal21 3 2" xfId="37761" xr:uid="{9A94B349-E310-460A-A242-CD75C02B6BC3}"/>
    <cellStyle name="Normal21 4" xfId="33656" xr:uid="{F09A93FB-3FE0-41E9-A31F-98A3D76321B3}"/>
    <cellStyle name="Normal21 4 2" xfId="37762" xr:uid="{E9DB253A-C107-4F20-A5B8-FECC7A0B5575}"/>
    <cellStyle name="Normal21 5" xfId="33657" xr:uid="{AFC92E7F-3670-4343-80E6-C2F5696153B9}"/>
    <cellStyle name="Normal21 5 2" xfId="37763" xr:uid="{1578FA2B-C1EE-4B6D-8C87-B5B4572EB05C}"/>
    <cellStyle name="Normal22" xfId="33658" xr:uid="{C676F82B-5817-4D58-AEC9-077D48636285}"/>
    <cellStyle name="Normal22 2" xfId="33659" xr:uid="{87E785F7-2C31-4BF7-B976-8E2EA14BB60F}"/>
    <cellStyle name="Normal22 2 2" xfId="33660" xr:uid="{8C4548DC-2A93-4C85-B942-CB9B4A38DDCC}"/>
    <cellStyle name="Normal22 2 2 2" xfId="37764" xr:uid="{01D2B405-5253-4F8D-95F4-2A38E82E4658}"/>
    <cellStyle name="Normal22 2 3" xfId="33661" xr:uid="{D0205EA0-3944-41E7-88F1-1D6D51D4D2E6}"/>
    <cellStyle name="Normal22 2 3 2" xfId="37765" xr:uid="{3352B5A7-ED92-438F-B1BB-BC196C858F2D}"/>
    <cellStyle name="Normal22 2 4" xfId="33662" xr:uid="{7F3047AA-FDB2-43FC-8B0B-ACC71F4E0547}"/>
    <cellStyle name="Normal22 2 4 2" xfId="37766" xr:uid="{918FBF95-BB25-42DF-8922-400C8705DDE2}"/>
    <cellStyle name="Normal22 2 5" xfId="33663" xr:uid="{AE45B8D1-B0FB-4FE9-BAA2-414BE3DD1088}"/>
    <cellStyle name="Normal22 2 5 2" xfId="37767" xr:uid="{AE1D4736-3F3B-45FB-8752-8234EFFAC254}"/>
    <cellStyle name="Normal22 2 6" xfId="33664" xr:uid="{6CD8F2B6-01F6-4F0F-B679-0A2139CA6052}"/>
    <cellStyle name="Normal22 2 6 2" xfId="37768" xr:uid="{098C1AEB-0F8C-408C-ABCD-DFF987CB5A3F}"/>
    <cellStyle name="Normal22 3" xfId="33665" xr:uid="{D95FF636-F876-48EC-A272-16BBCC4CC50A}"/>
    <cellStyle name="Normal23" xfId="33666" xr:uid="{EFB4E9A7-DC5E-4F84-8849-CB5A86A580E1}"/>
    <cellStyle name="Normal24" xfId="33667" xr:uid="{7D51637A-DC52-4AA9-9C6C-61082EDCF235}"/>
    <cellStyle name="Normal24 2" xfId="33668" xr:uid="{ED0F63D8-1050-4267-A6F7-CF5E35C8FD12}"/>
    <cellStyle name="Normal24 2 2" xfId="33669" xr:uid="{67CCC687-0B54-4B6E-9E32-8C4D6A1A5D6D}"/>
    <cellStyle name="Normal24 3" xfId="33670" xr:uid="{6CDDEEF3-CB4A-4EE0-A608-1DA7511D029B}"/>
    <cellStyle name="Normal24 3 2" xfId="33671" xr:uid="{FABF6319-7738-4B73-A8F9-B27CDE5280E0}"/>
    <cellStyle name="Normal24 4" xfId="33672" xr:uid="{8AFECD0D-69AE-41C7-9005-DDB4B587E286}"/>
    <cellStyle name="Normal24 4 2" xfId="37769" xr:uid="{AE87C40C-26AB-4A62-B7AB-2399AA1B660E}"/>
    <cellStyle name="Normal24 5" xfId="33673" xr:uid="{8118BDF3-6F2F-496B-80FB-F677613AB656}"/>
    <cellStyle name="Normal24 5 2" xfId="37770" xr:uid="{AEF18FEA-B702-421E-89FE-C46B98800A82}"/>
    <cellStyle name="Normal25" xfId="33674" xr:uid="{1350BBA5-A17F-4A1C-9EBF-6C18285F9E0E}"/>
    <cellStyle name="Normal25 2" xfId="33675" xr:uid="{0CCB01E7-3654-4557-93EA-620E1AFC29B4}"/>
    <cellStyle name="Normal25 2 2" xfId="33676" xr:uid="{6AF05FFB-E728-44CB-9011-4DE03A41B7F3}"/>
    <cellStyle name="Normal25 2 2 2" xfId="33677" xr:uid="{AFFE4701-B7ED-4C58-A32E-50A97B472436}"/>
    <cellStyle name="Normal25 2 3" xfId="33678" xr:uid="{B82A5E56-C655-4342-BB04-F92C31193A12}"/>
    <cellStyle name="Normal25 2 4" xfId="33679" xr:uid="{648827D9-436D-4CBF-9593-AB90C006787D}"/>
    <cellStyle name="Normal25 2 4 2" xfId="37771" xr:uid="{5CB3EA99-7F9E-4983-84B0-8EA5981A276C}"/>
    <cellStyle name="Normal25 2 5" xfId="33680" xr:uid="{E167F773-62B7-490B-ACEA-402EA98FF84C}"/>
    <cellStyle name="Normal25 2 5 2" xfId="37772" xr:uid="{8512982A-9A1F-456F-8370-685A651E036A}"/>
    <cellStyle name="Normal25 2 6" xfId="33681" xr:uid="{3B7083C5-00BF-46D3-8B53-0E0334A6ACED}"/>
    <cellStyle name="Normal25 2 6 2" xfId="37773" xr:uid="{61B1E040-5980-478E-AD9F-D9B5566BBD69}"/>
    <cellStyle name="Normal25 3" xfId="33682" xr:uid="{95CD0F09-216F-4756-99BE-AE481636804F}"/>
    <cellStyle name="Normal25 3 2" xfId="33683" xr:uid="{1B8D9018-4844-40AE-9009-6F513429E446}"/>
    <cellStyle name="Normal26" xfId="33684" xr:uid="{12DA853B-183A-4343-8389-4D74190E217B}"/>
    <cellStyle name="Normal26 2" xfId="33685" xr:uid="{AF5CE911-73F5-4BD1-AC65-3F4BC0040F0C}"/>
    <cellStyle name="Normal26 2 2" xfId="33686" xr:uid="{EACE7C6B-C995-48C0-AB7F-1B3AE75745D1}"/>
    <cellStyle name="Normal26 2 2 2" xfId="33687" xr:uid="{36434CBF-DD34-40FF-AD78-53540016973F}"/>
    <cellStyle name="Normal26 2 3" xfId="33688" xr:uid="{2A695E61-443B-4AAC-87EB-09408CB1D99B}"/>
    <cellStyle name="Normal26 2 3 2" xfId="37774" xr:uid="{ED04D4F0-493E-4DB2-944F-67359AF0FC82}"/>
    <cellStyle name="Normal26 2 4" xfId="33689" xr:uid="{69152F40-317B-4C2A-8C66-2DB4BBF58133}"/>
    <cellStyle name="Normal26 2 4 2" xfId="37775" xr:uid="{6FA8FD56-AA26-4ED4-89C6-FCBCC07D3695}"/>
    <cellStyle name="Normal26 2 5" xfId="33690" xr:uid="{AE342960-A36E-41E6-8EDA-B5D1FF484968}"/>
    <cellStyle name="Normal26 2 5 2" xfId="37776" xr:uid="{37EC8264-2A88-4D58-A499-132671AEADEC}"/>
    <cellStyle name="Normal26 2 6" xfId="33691" xr:uid="{8C2C8B8A-13F4-4D1F-9D88-11F52AFD3E02}"/>
    <cellStyle name="Normal26 2 6 2" xfId="37777" xr:uid="{E54499FC-A849-41BF-B960-EA1417C3BC51}"/>
    <cellStyle name="Normal26 3" xfId="33692" xr:uid="{67C5BEC1-890A-47A0-B236-114E40D53B6F}"/>
    <cellStyle name="Normal26 3 2" xfId="33693" xr:uid="{7897FC81-AEB5-4ECD-8A97-A02E6E8B49B1}"/>
    <cellStyle name="Normal27" xfId="33694" xr:uid="{B491F2F1-0675-4401-BD24-3AC2405F0C4C}"/>
    <cellStyle name="Normal27 2" xfId="33695" xr:uid="{2A87DBBF-AB1B-4DFB-9111-0935C7A11C53}"/>
    <cellStyle name="Normal27 3" xfId="33696" xr:uid="{F0A944ED-EF47-4C7F-AEAB-64A23A8EDB3F}"/>
    <cellStyle name="Normal28" xfId="33697" xr:uid="{9A35E16C-712B-436A-966E-4C52A0113EC8}"/>
    <cellStyle name="Normal28 2" xfId="33698" xr:uid="{9C09133A-01C4-454F-A1C6-C5FA29F7667E}"/>
    <cellStyle name="Normal28 2 2" xfId="33699" xr:uid="{A8715B95-BC90-431D-B2E2-CB1C713E3FC5}"/>
    <cellStyle name="Normal28 3" xfId="33700" xr:uid="{C234D3E6-4376-459E-BA07-49DFB03F97FB}"/>
    <cellStyle name="Normal28 3 2" xfId="33701" xr:uid="{C4DB073B-22A4-4275-8862-5C43A785B93C}"/>
    <cellStyle name="Normal28 4" xfId="33702" xr:uid="{E3A782DE-C241-4E25-9BD6-4C4CE95F3508}"/>
    <cellStyle name="Normal29" xfId="33703" xr:uid="{B19A10D2-35CE-4EAB-9B69-861D18064C96}"/>
    <cellStyle name="Normal29 2" xfId="33704" xr:uid="{CDA03494-D55C-4E53-A1F6-E094971A1288}"/>
    <cellStyle name="Normal29 2 2" xfId="33705" xr:uid="{5B5CEAF2-92CF-4840-AC5F-1F3C2D53F6FD}"/>
    <cellStyle name="Normal29 2 2 2" xfId="33706" xr:uid="{C90B3F0E-EE56-49EA-9A41-FB77A9E9725C}"/>
    <cellStyle name="Normal29 2 3" xfId="33707" xr:uid="{0C531C75-D85A-4D38-BC73-718A3AF337B4}"/>
    <cellStyle name="Normal29 2 3 2" xfId="33708" xr:uid="{07779E2A-3B9C-4B7D-BA63-2687C85DFCFD}"/>
    <cellStyle name="Normal29 2 4" xfId="33709" xr:uid="{9E6103E0-2621-45E7-A869-B52AE18310B8}"/>
    <cellStyle name="Normal29 2 5" xfId="33710" xr:uid="{3413CEBD-837D-4DE1-9969-0B9A520FFB9D}"/>
    <cellStyle name="Normal29 2 5 2" xfId="37778" xr:uid="{0F4CA45F-040A-4623-B4DE-BB6A462114B4}"/>
    <cellStyle name="Normal29 2 6" xfId="33711" xr:uid="{396F8DE1-D0EB-44C5-B777-65E4E6CFF735}"/>
    <cellStyle name="Normal29 2 6 2" xfId="37779" xr:uid="{FAF79A63-E843-46BD-AD27-978C34651E29}"/>
    <cellStyle name="Normal29 3" xfId="33712" xr:uid="{A55C52A1-1F89-405E-9273-A5E06E30A45A}"/>
    <cellStyle name="Normal29 3 2" xfId="33713" xr:uid="{2A48F32F-6265-4816-AA91-70A03FC2B4B9}"/>
    <cellStyle name="Normal29 4" xfId="33714" xr:uid="{2DF67C2C-09EE-49C3-861A-5BBA5A27DC72}"/>
    <cellStyle name="Normal29 4 2" xfId="33715" xr:uid="{32DF5FCE-49CD-4CD3-B4E1-D6E0B6437ECB}"/>
    <cellStyle name="Normal3" xfId="33716" xr:uid="{C19B3956-4314-4D59-9E2E-65DE4BB578E7}"/>
    <cellStyle name="Normal3 2" xfId="33717" xr:uid="{D50E64C1-2A05-4CBE-BA97-562CA2B9F846}"/>
    <cellStyle name="Normal3 2 2" xfId="37780" xr:uid="{18AE1D67-6829-4216-883C-67CAA5DB6BFD}"/>
    <cellStyle name="Normal3 3" xfId="33718" xr:uid="{E9432447-EB2E-4235-86EB-E2B5329F7943}"/>
    <cellStyle name="Normal3 3 2" xfId="37781" xr:uid="{58D83502-6542-4564-91B4-DA7D64C43756}"/>
    <cellStyle name="Normal3 4" xfId="33719" xr:uid="{B1FB1739-4C4A-4A32-9F70-3619DC7CE204}"/>
    <cellStyle name="Normal3 4 2" xfId="37782" xr:uid="{E5283863-FF84-4ABA-8491-E3232ECD12AC}"/>
    <cellStyle name="Normal3 5" xfId="33720" xr:uid="{41FA0202-E947-424C-B226-80E1A5B92930}"/>
    <cellStyle name="Normal3 5 2" xfId="37783" xr:uid="{91BA8E3D-7526-4E07-837D-E197BA6DC85C}"/>
    <cellStyle name="Normal30" xfId="33721" xr:uid="{718AE034-2661-45A6-8B5D-6FED0C43BB5F}"/>
    <cellStyle name="Normal30 2" xfId="33722" xr:uid="{7C1F2B76-C119-44AC-AC2B-65BD09CACCF9}"/>
    <cellStyle name="Normal30 3" xfId="33723" xr:uid="{BC126C33-E8C7-4E94-B7E4-AFABE0693EA3}"/>
    <cellStyle name="Normal31_1" xfId="33724" xr:uid="{0269BA07-80C8-4C34-8E6A-249D54140FC7}"/>
    <cellStyle name="Normal32" xfId="33725" xr:uid="{6E5E6386-9E7F-4F04-9406-E66FE31783F0}"/>
    <cellStyle name="Normal32 2" xfId="33726" xr:uid="{54E7D0AA-051A-4FE8-BCE7-CE4FE4E99621}"/>
    <cellStyle name="Normal32 2 2" xfId="33727" xr:uid="{D0C30A3D-16E2-45E3-A239-502AF240B107}"/>
    <cellStyle name="Normal32 2 2 2" xfId="33728" xr:uid="{AB937EC0-DD73-4ABA-BC3C-90F0D6F72C97}"/>
    <cellStyle name="Normal32 2 3" xfId="33729" xr:uid="{BB9E19C7-F827-473E-AF22-A254AE45231D}"/>
    <cellStyle name="Normal32 2 3 2" xfId="37784" xr:uid="{B7B7386D-6D47-4B04-B29F-B0EC506110F2}"/>
    <cellStyle name="Normal32 2 4" xfId="33730" xr:uid="{5547629E-1CE1-41F6-B821-7CE6D97175E7}"/>
    <cellStyle name="Normal32 2 4 2" xfId="37785" xr:uid="{A1859AED-4996-4CD4-8531-37B34495F7E0}"/>
    <cellStyle name="Normal32 2 5" xfId="33731" xr:uid="{B1593C0C-D258-4AE9-BA85-4D7862369D09}"/>
    <cellStyle name="Normal32 2 5 2" xfId="37786" xr:uid="{A9B1251B-33A6-4361-9CE6-10B419CCB665}"/>
    <cellStyle name="Normal32 2 6" xfId="33732" xr:uid="{CD4FCD11-2EF0-4169-ACC2-5A1096AB0302}"/>
    <cellStyle name="Normal32 2 6 2" xfId="37787" xr:uid="{96F8103E-67E3-4937-8179-B00152AAE102}"/>
    <cellStyle name="Normal32 3" xfId="33733" xr:uid="{C514F3E9-9948-4808-BB49-E69DCA86FF62}"/>
    <cellStyle name="Normal32 3 2" xfId="33734" xr:uid="{03B33A05-A9CE-42F1-9623-2CE304950DAC}"/>
    <cellStyle name="Normal32 4" xfId="33735" xr:uid="{7D601D98-8EEB-43A1-B742-32D60DF4774E}"/>
    <cellStyle name="Normal32 4 2" xfId="33736" xr:uid="{B11EB2B2-3EAE-4578-9CE5-7A63645DD0AF}"/>
    <cellStyle name="Normal34_1_1_1" xfId="33737" xr:uid="{7D97B558-E139-4E4A-B1A2-146D9FE5A8A8}"/>
    <cellStyle name="Normal35" xfId="33738" xr:uid="{FAA6794F-A4AB-4C42-9010-CA71E94FD94A}"/>
    <cellStyle name="Normal35 2" xfId="33739" xr:uid="{6D188F5E-D293-4A21-B7B3-6B4FBD44BA9A}"/>
    <cellStyle name="Normal35 2 2" xfId="37788" xr:uid="{7900A6B9-BF9B-4532-B966-032975D9AB92}"/>
    <cellStyle name="Normal35 3" xfId="33740" xr:uid="{33580FA8-87D4-4E5F-9CA8-0368A10C030B}"/>
    <cellStyle name="Normal35 3 2" xfId="37789" xr:uid="{41CC7803-4AE7-4861-9754-9AD3C15C839B}"/>
    <cellStyle name="Normal35 4" xfId="33741" xr:uid="{79884C56-C11A-42EC-8019-6F822B128841}"/>
    <cellStyle name="Normal35 4 2" xfId="37790" xr:uid="{BDDACB30-B5FB-44BF-BA83-942CC2233433}"/>
    <cellStyle name="Normal35 5" xfId="33742" xr:uid="{9A846114-9439-4E6B-8751-328BF2B2E14E}"/>
    <cellStyle name="Normal35 5 2" xfId="37791" xr:uid="{B7BC73D8-6FC6-4318-B590-27118E404FD0}"/>
    <cellStyle name="Normal36" xfId="33743" xr:uid="{221728C8-84D0-42FE-BE3C-A8C380285B96}"/>
    <cellStyle name="Normal36 2" xfId="33744" xr:uid="{1B3DCBC6-79C5-4EC0-BB8B-78252A59444B}"/>
    <cellStyle name="Normal36 2 2" xfId="33745" xr:uid="{08933F80-C80A-435C-B948-67C36D389C1A}"/>
    <cellStyle name="Normal36 3" xfId="33746" xr:uid="{152DD69F-AD39-4983-B8A4-0F9CF0EADCF6}"/>
    <cellStyle name="Normal36 3 2" xfId="33747" xr:uid="{77371B70-2577-4C0F-8187-E2277D9F34C6}"/>
    <cellStyle name="Normal36 4" xfId="33748" xr:uid="{36D116E0-9943-4446-B03B-EC4D26C259C4}"/>
    <cellStyle name="Normal36 4 2" xfId="37792" xr:uid="{ADA9AC16-8DE7-4E85-8CB3-851C79132A83}"/>
    <cellStyle name="Normal36 5" xfId="33749" xr:uid="{95B2988E-639A-405F-BD08-8C9C0EFB5239}"/>
    <cellStyle name="Normal36 5 2" xfId="37793" xr:uid="{33B2DFD4-B3E7-4F94-B2C2-F9AF41815D69}"/>
    <cellStyle name="Normal37" xfId="33750" xr:uid="{BFAF5332-ECA0-4198-B08B-2FE389017513}"/>
    <cellStyle name="Normal37 2" xfId="33751" xr:uid="{434F9C3D-66FE-4012-ACD6-FBCD99417340}"/>
    <cellStyle name="Normal37 2 2" xfId="37794" xr:uid="{12246015-CA9F-4DC5-A91E-DD8ECC87FEA9}"/>
    <cellStyle name="Normal37 3" xfId="33752" xr:uid="{D9830C10-B2B6-4085-BA9F-6E2044FC0037}"/>
    <cellStyle name="Normal37 3 2" xfId="37795" xr:uid="{260A200D-C73A-49B1-B51C-2BDF3E840037}"/>
    <cellStyle name="Normal37 4" xfId="33753" xr:uid="{30E4F834-DA42-4225-B354-0302BF9AF5A6}"/>
    <cellStyle name="Normal37 4 2" xfId="37796" xr:uid="{A6C5F0D8-6CF7-44C2-B8F7-44AC7DAD9D8E}"/>
    <cellStyle name="Normal37 5" xfId="33754" xr:uid="{AD18B56C-3582-461D-8750-030EF8EEA3DD}"/>
    <cellStyle name="Normal37 5 2" xfId="37797" xr:uid="{3C2A12C5-F158-4A64-92F2-D55231078496}"/>
    <cellStyle name="Normal38" xfId="33755" xr:uid="{B4B43EE2-C8E0-4929-928B-390C8C885501}"/>
    <cellStyle name="Normal38 2" xfId="33756" xr:uid="{4E22B89E-9940-48AC-AC3C-EAB655F6BDEF}"/>
    <cellStyle name="Normal38 2 2" xfId="33757" xr:uid="{E4FBC475-3622-4709-B73E-CBF73A4167FD}"/>
    <cellStyle name="Normal38 3" xfId="33758" xr:uid="{CB97F688-FF33-4546-8EBD-F305446572A6}"/>
    <cellStyle name="Normal38 3 2" xfId="37798" xr:uid="{83F16F60-F38F-4C7E-BBFE-06EFF18EF11B}"/>
    <cellStyle name="Normal38 4" xfId="33759" xr:uid="{3EAB2A0E-055A-4A75-90AB-5EA5A2919B86}"/>
    <cellStyle name="Normal38 4 2" xfId="37799" xr:uid="{FE3E2BE3-F55B-4841-B7EA-709965F5B567}"/>
    <cellStyle name="Normal38 5" xfId="33760" xr:uid="{4C6637CC-201D-48A0-81E4-F021B64CE526}"/>
    <cellStyle name="Normal38 5 2" xfId="37800" xr:uid="{848702CF-29F3-4DB2-9D76-0DB78378AD54}"/>
    <cellStyle name="Normal39" xfId="33761" xr:uid="{FF0C3F30-99BC-4477-B5D2-204607C7ABFE}"/>
    <cellStyle name="Normal39 2" xfId="33762" xr:uid="{0D495FE3-D91D-4F85-A006-798015C9BE44}"/>
    <cellStyle name="Normal4" xfId="33763" xr:uid="{EE3B38DC-CC89-47E9-AA94-6AD067730AC3}"/>
    <cellStyle name="Normal40" xfId="33764" xr:uid="{DAB11D1A-56F3-417B-B794-213DA05F5F59}"/>
    <cellStyle name="Normal41" xfId="33765" xr:uid="{39656F86-F385-43FE-858A-771092DD1C35}"/>
    <cellStyle name="Normal41 2" xfId="33766" xr:uid="{64D23D12-E3FE-4023-858B-D1FEADFEDDFD}"/>
    <cellStyle name="Normal41 2 2" xfId="33767" xr:uid="{345A5645-5598-494F-A3AD-5FD2BD536916}"/>
    <cellStyle name="Normal41 3" xfId="33768" xr:uid="{7418123B-CCBD-4F6E-8665-082101BA0BCE}"/>
    <cellStyle name="Normal41 3 2" xfId="33769" xr:uid="{53BC4EF0-28D8-4D71-A68C-1477AFB1481D}"/>
    <cellStyle name="Normal41 4" xfId="33770" xr:uid="{E1291C45-8433-4EBA-BA09-4774314711B9}"/>
    <cellStyle name="Normal41 4 2" xfId="37801" xr:uid="{C82D19CA-C9AE-4044-8699-D0944AFE83C5}"/>
    <cellStyle name="Normal41 5" xfId="33771" xr:uid="{935E8E00-D3F2-42A3-8294-9AD720E3F83A}"/>
    <cellStyle name="Normal41 5 2" xfId="37802" xr:uid="{06BFFA96-4CF8-4BA7-9F78-7D1E438D6FAA}"/>
    <cellStyle name="Normal42" xfId="33772" xr:uid="{00DAEEFE-3D65-4432-B804-FA4E219E4DCC}"/>
    <cellStyle name="Normal42 2" xfId="33773" xr:uid="{595035E6-9269-4D11-B563-163EE4990922}"/>
    <cellStyle name="Normal42 2 2" xfId="37803" xr:uid="{E591FF4F-1A40-4FDA-AD1B-7AECD6EFCA7F}"/>
    <cellStyle name="Normal42 3" xfId="33774" xr:uid="{6FE6571A-C1D3-4890-98D6-7BA9A8AB9807}"/>
    <cellStyle name="Normal42 3 2" xfId="37804" xr:uid="{12C06476-D16B-4A6A-AB25-84BB3C461B9F}"/>
    <cellStyle name="Normal42 4" xfId="33775" xr:uid="{E634C674-18C9-4198-BBCA-1450FA611BEE}"/>
    <cellStyle name="Normal42 4 2" xfId="37805" xr:uid="{4C131B8F-5C34-4D98-BBDA-E8775369A633}"/>
    <cellStyle name="Normal42 5" xfId="33776" xr:uid="{7A0D3059-66AE-4C29-997A-4C64857821C1}"/>
    <cellStyle name="Normal42 5 2" xfId="37806" xr:uid="{CDD9A8EE-48E6-4224-B555-353BC408ADDF}"/>
    <cellStyle name="Normal43" xfId="33777" xr:uid="{68DDE529-25D4-4DA1-A104-9B1F7A7D9C8E}"/>
    <cellStyle name="Normal43 2" xfId="33778" xr:uid="{4DE447EC-FC78-4CFF-BF86-D8FE04FB6E1D}"/>
    <cellStyle name="Normal43 2 2" xfId="37807" xr:uid="{892EF396-F1D1-4CDA-A37C-AE028EEE3543}"/>
    <cellStyle name="Normal43 3" xfId="33779" xr:uid="{650A1326-8114-44B2-A316-3D123B5BC285}"/>
    <cellStyle name="Normal43 3 2" xfId="37808" xr:uid="{63653452-6891-4283-858C-010A71272C52}"/>
    <cellStyle name="Normal43 4" xfId="33780" xr:uid="{5DF0D52B-87AF-4511-A1A8-2F2E69B82CD0}"/>
    <cellStyle name="Normal43 4 2" xfId="37809" xr:uid="{51C8C528-70E1-4B4A-9357-0ECCFAED9B24}"/>
    <cellStyle name="Normal43 5" xfId="33781" xr:uid="{C4805AAC-73D8-4D58-8578-992D670434EE}"/>
    <cellStyle name="Normal43 5 2" xfId="37810" xr:uid="{9DE04C28-101C-4851-8FAE-500CE74F1B1E}"/>
    <cellStyle name="Normal44" xfId="33782" xr:uid="{82FBCFBA-BD43-4324-A87F-6723DBAB5877}"/>
    <cellStyle name="Normal44 2" xfId="33783" xr:uid="{5DEC877E-C305-4FF6-AACB-D0BF09332527}"/>
    <cellStyle name="Normal44 2 2" xfId="33784" xr:uid="{D6378080-7F35-43CF-AD14-335E2D928B08}"/>
    <cellStyle name="Normal44 3" xfId="33785" xr:uid="{29DCDFA2-E5CE-4856-8E33-8E6055393188}"/>
    <cellStyle name="Normal44 3 2" xfId="33786" xr:uid="{3661B854-A473-4E1F-BA26-D9638A81BC09}"/>
    <cellStyle name="Normal44 4" xfId="33787" xr:uid="{3206167C-E8B7-47B9-89D8-A42D16E4D13B}"/>
    <cellStyle name="Normal44 4 2" xfId="37811" xr:uid="{5B7F3611-6EFF-4894-84C5-9AD249A742FF}"/>
    <cellStyle name="Normal44 5" xfId="33788" xr:uid="{F88B384C-11F4-4927-AA10-A6D7680A0951}"/>
    <cellStyle name="Normal44 5 2" xfId="37812" xr:uid="{79FE9BF9-A240-4546-8EC9-7540FE722FB1}"/>
    <cellStyle name="Normal45" xfId="33789" xr:uid="{16E64399-5604-412B-A33E-3E7ADE0C3C62}"/>
    <cellStyle name="Normal45 2" xfId="33790" xr:uid="{274364E8-3C76-4716-A57F-0852ED299408}"/>
    <cellStyle name="Normal45 2 2" xfId="37813" xr:uid="{4565AA73-3F10-4545-8F43-2C7BC7CD5024}"/>
    <cellStyle name="Normal45 3" xfId="33791" xr:uid="{E56C73FE-8687-43A9-8A96-9B46120AAB4E}"/>
    <cellStyle name="Normal45 3 2" xfId="37814" xr:uid="{A22691AF-478B-493F-8224-7954248F68C5}"/>
    <cellStyle name="Normal45 4" xfId="33792" xr:uid="{7D716259-CD9B-46DF-A924-7FEC54829990}"/>
    <cellStyle name="Normal45 4 2" xfId="37815" xr:uid="{1A701090-AAA9-4FE4-ACC3-C2FB547677A0}"/>
    <cellStyle name="Normal45 5" xfId="33793" xr:uid="{D3AB3D2E-09E6-40E0-AB76-EC8F4E4EFA6D}"/>
    <cellStyle name="Normal45 5 2" xfId="37816" xr:uid="{B0DBAC3A-C281-479F-B934-73C9E424722F}"/>
    <cellStyle name="Normal47_1_1_1" xfId="33794" xr:uid="{13A234F9-72F0-4C0E-BADE-241E2AD921E1}"/>
    <cellStyle name="Normal48_1" xfId="33795" xr:uid="{66776457-4FCF-4BB9-BB75-01EF90B130E3}"/>
    <cellStyle name="Normal49_1" xfId="33796" xr:uid="{427ED913-BEE3-47A2-98B4-2CE78DEBD20E}"/>
    <cellStyle name="Normal5" xfId="33797" xr:uid="{DC98EA1C-2CFD-4E82-93A6-C6FA6E1BC0C3}"/>
    <cellStyle name="Normal5 2" xfId="33798" xr:uid="{92D2C644-9947-4409-84F0-4676D6E28B13}"/>
    <cellStyle name="Normal5 3" xfId="33799" xr:uid="{E1D34B40-AD76-42E7-B615-510CAB6CA4F2}"/>
    <cellStyle name="Normal6" xfId="33800" xr:uid="{D98E9892-26B0-4DAF-A9CC-57BCB89141E3}"/>
    <cellStyle name="Normal6 2" xfId="33801" xr:uid="{10BA25A5-6E16-4988-9E72-EE43E970999B}"/>
    <cellStyle name="Normal6 2 2" xfId="33802" xr:uid="{A6F31628-F6A5-4F5D-996C-E076742A00CE}"/>
    <cellStyle name="Normal6 2 2 2" xfId="33803" xr:uid="{CC15C850-4BB1-49A7-B27B-DF89D21A761B}"/>
    <cellStyle name="Normal6 2 3" xfId="33804" xr:uid="{8494B903-CC35-40B7-9853-D92613DE972A}"/>
    <cellStyle name="Normal6 2 3 2" xfId="37817" xr:uid="{6427D64E-3FF9-4824-955D-5DED35D8179F}"/>
    <cellStyle name="Normal6 2 4" xfId="33805" xr:uid="{40433ED7-1C88-42CD-A3FC-9C1A68C44CD2}"/>
    <cellStyle name="Normal6 2 4 2" xfId="37818" xr:uid="{0C94D2B2-77C0-4583-A39F-7BB60C7664B5}"/>
    <cellStyle name="Normal6 2 5" xfId="33806" xr:uid="{AA9B8EFE-B753-459C-BB62-1BBC9D6F49DF}"/>
    <cellStyle name="Normal6 2 5 2" xfId="37819" xr:uid="{76210E6A-9031-4E2B-B54B-CD2C2FB899A6}"/>
    <cellStyle name="Normal6 2 6" xfId="33807" xr:uid="{34C57375-352B-41AE-BCBF-C3B5C1C3ABA7}"/>
    <cellStyle name="Normal6 2 6 2" xfId="37820" xr:uid="{0A07E57F-53DA-4918-BC2E-380C140B07A1}"/>
    <cellStyle name="Normal6 3" xfId="33808" xr:uid="{7F10D53D-E98B-486F-8CD7-3162ABFFA599}"/>
    <cellStyle name="Normal6 3 2" xfId="33809" xr:uid="{125EA948-B483-4B8A-8D0F-B764F6B0F099}"/>
    <cellStyle name="Normal7" xfId="33810" xr:uid="{1C6CC246-CED2-4F1B-9443-A664DE76BB27}"/>
    <cellStyle name="Normal7 2" xfId="33811" xr:uid="{58488896-0922-43F8-811F-983307CFBA60}"/>
    <cellStyle name="Normal7 2 2" xfId="33812" xr:uid="{AFB27E16-0796-4D55-9E14-086294B99814}"/>
    <cellStyle name="Normal7 2 2 2" xfId="33813" xr:uid="{27E8E642-1183-4D73-B6F2-4791D81461EC}"/>
    <cellStyle name="Normal7 2 3" xfId="33814" xr:uid="{2F9914B0-6C24-4902-B72D-5178593A8075}"/>
    <cellStyle name="Normal7 2 3 2" xfId="33815" xr:uid="{6AFA6586-4CCC-4ACF-AC41-92FDC95B2798}"/>
    <cellStyle name="Normal7 2 4" xfId="33816" xr:uid="{21F16E60-C1A7-481D-881E-1F406EE59C00}"/>
    <cellStyle name="Normal7 2 5" xfId="33817" xr:uid="{0D76974C-81A7-4C04-A544-2A40185820D4}"/>
    <cellStyle name="Normal7 2 5 2" xfId="37821" xr:uid="{F24B65CD-A708-4D9A-899E-6DD355477781}"/>
    <cellStyle name="Normal7 2 6" xfId="33818" xr:uid="{ABFAC469-C117-426A-9EF5-D6BA24AF1745}"/>
    <cellStyle name="Normal7 2 6 2" xfId="37822" xr:uid="{8D7D621C-FCBD-4427-9DEC-E819503E2869}"/>
    <cellStyle name="Normal7 3" xfId="33819" xr:uid="{0A184AED-D491-4D81-962B-22BAD00641C5}"/>
    <cellStyle name="Normal7 3 2" xfId="33820" xr:uid="{60D2CF28-0FC6-45DF-8ABF-4A6E4EB0D7E8}"/>
    <cellStyle name="Normal7 4" xfId="33821" xr:uid="{410E6967-EF22-4BA1-9462-B35BA8364484}"/>
    <cellStyle name="Normal7 4 2" xfId="33822" xr:uid="{FFA83C13-6EC3-422E-91BC-83AF114B2C83}"/>
    <cellStyle name="Normal8" xfId="33823" xr:uid="{49C2018F-01CC-49CF-B770-52FFF7A01BBE}"/>
    <cellStyle name="Normal8 2" xfId="33824" xr:uid="{8AB018AB-A937-45DA-AD12-D9BE1731F2B3}"/>
    <cellStyle name="Normal8 3" xfId="33825" xr:uid="{C72EA8DB-D4AF-41BB-A59D-041434008654}"/>
    <cellStyle name="Normal9" xfId="33826" xr:uid="{6B17D0E6-90BE-41B5-9F49-1DFA35FD048C}"/>
    <cellStyle name="Normal9 2" xfId="33827" xr:uid="{5ECABFCE-2BC3-40F1-AF8B-BF471B8FD9C8}"/>
    <cellStyle name="Normal9 3" xfId="33828" xr:uid="{5AF730B5-60AF-4E39-B1C9-754E6AB21624}"/>
    <cellStyle name="Normale 2" xfId="33829" xr:uid="{8A259720-FE90-4B6B-8043-AA1176FB014C}"/>
    <cellStyle name="Normale 3" xfId="33830" xr:uid="{F8BF13EA-7A81-48F9-A6C2-A1172561B96A}"/>
    <cellStyle name="Normale 4" xfId="33831" xr:uid="{DF296DB4-39CD-41DB-8ECE-47F0963102F7}"/>
    <cellStyle name="Normale_0603 debi residuo banca senza olcese + pool 2 focus" xfId="33832" xr:uid="{4ED23CB9-1B25-47CF-88AE-69DDE8019D37}"/>
    <cellStyle name="NormalGB" xfId="33833" xr:uid="{CB62F57E-E916-403C-A109-405CA57581B4}"/>
    <cellStyle name="NormalGB 2" xfId="33834" xr:uid="{0993F073-5597-4B22-863B-F4D56037F3D9}"/>
    <cellStyle name="NormalGB 2 2" xfId="33835" xr:uid="{1686F77A-60DF-4762-834B-863CCF98D14A}"/>
    <cellStyle name="NormalGB 2 2 2" xfId="33836" xr:uid="{6C1A2B10-DB3D-49E1-823B-E617DEF5A650}"/>
    <cellStyle name="NormalGB 2 3" xfId="33837" xr:uid="{A788CCBC-8C77-4E66-8AE1-71D40FE84B50}"/>
    <cellStyle name="NormalGB 3" xfId="33838" xr:uid="{F62B2E78-9479-46FA-9BCE-CED8FAAAB6A0}"/>
    <cellStyle name="NormalGB 3 2" xfId="33839" xr:uid="{D1E4EA1D-3B02-482E-9A0D-983B0F55E8E0}"/>
    <cellStyle name="NormalGB 4" xfId="33840" xr:uid="{C84A0B24-120E-4D1E-8D1D-B37E8CAA6D8C}"/>
    <cellStyle name="NormalGB_Cadrage conso" xfId="33841" xr:uid="{49DCC87D-FA1F-42C4-88E9-6CACCD003E52}"/>
    <cellStyle name="normální_laroux" xfId="33842" xr:uid="{45B1E0F1-698E-4D01-A727-4AD8420BE367}"/>
    <cellStyle name="Normalny 2" xfId="33843" xr:uid="{C807188D-3F96-4E8D-922F-A61C07CE0247}"/>
    <cellStyle name="Normalny_1810 Actual 1Q 30_04_02" xfId="33844" xr:uid="{D24E10D4-74E1-4D20-B85B-5512F2099844}"/>
    <cellStyle name="Nota" xfId="33845" xr:uid="{3E8CB0AF-B7CE-465C-B476-61DDEC263E47}"/>
    <cellStyle name="Nota 10" xfId="33846" xr:uid="{E1409C93-5F4F-47E7-90D5-724A893625EF}"/>
    <cellStyle name="Nota 11" xfId="33847" xr:uid="{F1CC386E-9BAE-4E00-9376-57CE1F27D6E8}"/>
    <cellStyle name="Nota 12" xfId="33848" xr:uid="{1BB05159-8F67-4C55-9758-F6D5D9AAE2AF}"/>
    <cellStyle name="Nota 13" xfId="33849" xr:uid="{1FA8457F-4497-45C7-8363-0F4D907278FD}"/>
    <cellStyle name="Nota 14" xfId="33850" xr:uid="{E63B90C0-393E-4426-826E-66E5FBD198E7}"/>
    <cellStyle name="Nota 15" xfId="33851" xr:uid="{8D666116-B8E3-4021-9FDC-875B3C3A2892}"/>
    <cellStyle name="Nota 16" xfId="33852" xr:uid="{24FD80F1-4320-4AE8-9F41-3459CB558CA5}"/>
    <cellStyle name="Nota 17" xfId="33853" xr:uid="{6394188B-391E-4F69-9BCB-C7D8ED11E0CC}"/>
    <cellStyle name="Nota 2" xfId="33854" xr:uid="{67D6EE12-305D-4752-8778-D94A6962DA31}"/>
    <cellStyle name="Nota 3" xfId="33855" xr:uid="{E492FC0B-4119-4BF2-B5F3-67398DE878BD}"/>
    <cellStyle name="Nota 4" xfId="33856" xr:uid="{94B59A2E-450C-4420-8E2E-7FBAC8C3042B}"/>
    <cellStyle name="Nota 5" xfId="33857" xr:uid="{52D4197D-05F0-4EA2-BF75-A0232F046724}"/>
    <cellStyle name="Nota 6" xfId="33858" xr:uid="{616CFC2F-BB65-418C-9D1C-A62FD798DA12}"/>
    <cellStyle name="Nota 7" xfId="33859" xr:uid="{F990DC35-2E5D-4EF8-9F4D-2520F904E673}"/>
    <cellStyle name="Nota 8" xfId="33860" xr:uid="{62955448-BD16-42F2-804C-1474CFA6C874}"/>
    <cellStyle name="Nota 9" xfId="33861" xr:uid="{26142F4F-0857-4A09-A458-F066A1479F08}"/>
    <cellStyle name="Nota_Annexe 6 IAS" xfId="33862" xr:uid="{268E8857-6FC0-4E2E-9C69-3588F95ED749}"/>
    <cellStyle name="Note 10" xfId="33864" xr:uid="{581BD73E-A44E-49FA-B7B2-A6938D23BCEE}"/>
    <cellStyle name="Note 10 2" xfId="33865" xr:uid="{97FDBD9A-A8E3-413B-9A45-45FEC2730D73}"/>
    <cellStyle name="Note 10_Annexe 6 IAS" xfId="33866" xr:uid="{BEAD41E4-A945-410D-BD40-9A5B526C4A67}"/>
    <cellStyle name="Note 11" xfId="33867" xr:uid="{04446443-22B6-4FF2-A1B4-1D90EFDBE78C}"/>
    <cellStyle name="Note 11 2" xfId="33868" xr:uid="{467D5D73-8499-438B-9280-E2F7E31D83CC}"/>
    <cellStyle name="Note 11_Annexe 6 IAS" xfId="33869" xr:uid="{472B98C4-43B1-4A78-BFF6-8BD408F0D258}"/>
    <cellStyle name="Note 12" xfId="33870" xr:uid="{C22A22A4-FEA7-41D5-BC61-84ED16082D6E}"/>
    <cellStyle name="Note 12 2" xfId="33871" xr:uid="{579019D0-3C86-42BD-B167-18C1704EFF7D}"/>
    <cellStyle name="Note 12_Annexe 6 IAS" xfId="33872" xr:uid="{A9EA4058-4F06-4FAB-83B5-05059FDCA33F}"/>
    <cellStyle name="Note 13" xfId="33873" xr:uid="{5DC62A8E-9A75-41C2-B34C-D5EEAD079737}"/>
    <cellStyle name="Note 13 2" xfId="33874" xr:uid="{AB6C8294-2E4C-454A-A806-93E7A01E06CC}"/>
    <cellStyle name="Note 13_Annexe 6 IAS" xfId="33875" xr:uid="{B542C722-B8BE-4A7D-AAFB-6EEB1007C295}"/>
    <cellStyle name="Note 14" xfId="33863" xr:uid="{91821260-FF3A-4BF2-87DE-D7CE296E8FC8}"/>
    <cellStyle name="Note 15" xfId="37823" xr:uid="{87D3B1A2-B00D-4318-BCF9-653879FBE6E1}"/>
    <cellStyle name="Note 2" xfId="20372" xr:uid="{00000000-0005-0000-0000-00005F500000}"/>
    <cellStyle name="Note 2 10" xfId="20373" xr:uid="{00000000-0005-0000-0000-000060500000}"/>
    <cellStyle name="Note 2 10 2" xfId="20374" xr:uid="{00000000-0005-0000-0000-000061500000}"/>
    <cellStyle name="Note 2 10 2 2" xfId="21208" xr:uid="{00000000-0005-0000-0000-000062500000}"/>
    <cellStyle name="Note 2 10 2 3" xfId="21589" xr:uid="{2EA81EAC-A484-472C-A9C8-812DD1687636}"/>
    <cellStyle name="Note 2 10 3" xfId="20375" xr:uid="{00000000-0005-0000-0000-000063500000}"/>
    <cellStyle name="Note 2 10 3 2" xfId="21207" xr:uid="{00000000-0005-0000-0000-000064500000}"/>
    <cellStyle name="Note 2 10 3 3" xfId="21590" xr:uid="{E3E93C51-49DB-49C3-A14A-04A6FE3C8DD7}"/>
    <cellStyle name="Note 2 10 4" xfId="20376" xr:uid="{00000000-0005-0000-0000-000065500000}"/>
    <cellStyle name="Note 2 10 4 2" xfId="21206" xr:uid="{00000000-0005-0000-0000-000066500000}"/>
    <cellStyle name="Note 2 10 4 3" xfId="21591" xr:uid="{94578EA6-2DCA-4E49-B223-F674EBAD563C}"/>
    <cellStyle name="Note 2 10 5" xfId="20377" xr:uid="{00000000-0005-0000-0000-000067500000}"/>
    <cellStyle name="Note 2 10 5 2" xfId="21205" xr:uid="{00000000-0005-0000-0000-000068500000}"/>
    <cellStyle name="Note 2 10 5 3" xfId="21592" xr:uid="{4998C447-E93E-408C-94DA-FC68ACB0EF04}"/>
    <cellStyle name="Note 2 11" xfId="20378" xr:uid="{00000000-0005-0000-0000-000069500000}"/>
    <cellStyle name="Note 2 11 2" xfId="20379" xr:uid="{00000000-0005-0000-0000-00006A500000}"/>
    <cellStyle name="Note 2 11 2 2" xfId="21204" xr:uid="{00000000-0005-0000-0000-00006B500000}"/>
    <cellStyle name="Note 2 11 2 3" xfId="21593" xr:uid="{CFD2E761-8807-46B0-A008-CCFD4DEC8C61}"/>
    <cellStyle name="Note 2 11 3" xfId="20380" xr:uid="{00000000-0005-0000-0000-00006C500000}"/>
    <cellStyle name="Note 2 11 3 2" xfId="21203" xr:uid="{00000000-0005-0000-0000-00006D500000}"/>
    <cellStyle name="Note 2 11 3 3" xfId="21594" xr:uid="{5ACDB677-ABAB-47FC-910F-CFF4297E2259}"/>
    <cellStyle name="Note 2 11 4" xfId="20381" xr:uid="{00000000-0005-0000-0000-00006E500000}"/>
    <cellStyle name="Note 2 11 4 2" xfId="21202" xr:uid="{00000000-0005-0000-0000-00006F500000}"/>
    <cellStyle name="Note 2 11 4 3" xfId="21595" xr:uid="{ED1B0D44-BDC3-45BF-9A24-D48F3AA3F5FA}"/>
    <cellStyle name="Note 2 11 5" xfId="20382" xr:uid="{00000000-0005-0000-0000-000070500000}"/>
    <cellStyle name="Note 2 11 5 2" xfId="21201" xr:uid="{00000000-0005-0000-0000-000071500000}"/>
    <cellStyle name="Note 2 11 5 3" xfId="21596" xr:uid="{2ED651D7-6B99-4E06-BDDB-90C51EB94A17}"/>
    <cellStyle name="Note 2 12" xfId="20383" xr:uid="{00000000-0005-0000-0000-000072500000}"/>
    <cellStyle name="Note 2 12 2" xfId="20384" xr:uid="{00000000-0005-0000-0000-000073500000}"/>
    <cellStyle name="Note 2 12 2 2" xfId="21200" xr:uid="{00000000-0005-0000-0000-000074500000}"/>
    <cellStyle name="Note 2 12 2 3" xfId="21597" xr:uid="{BB31E00D-ADFE-4045-94FC-5D9B1B1A095A}"/>
    <cellStyle name="Note 2 12 3" xfId="20385" xr:uid="{00000000-0005-0000-0000-000075500000}"/>
    <cellStyle name="Note 2 12 3 2" xfId="21199" xr:uid="{00000000-0005-0000-0000-000076500000}"/>
    <cellStyle name="Note 2 12 3 3" xfId="21598" xr:uid="{B0D44B69-7178-41D8-9E86-62D8F4A7D809}"/>
    <cellStyle name="Note 2 12 4" xfId="20386" xr:uid="{00000000-0005-0000-0000-000077500000}"/>
    <cellStyle name="Note 2 12 4 2" xfId="21198" xr:uid="{00000000-0005-0000-0000-000078500000}"/>
    <cellStyle name="Note 2 12 4 3" xfId="21599" xr:uid="{6ED8D3B5-56F0-4DFF-BC6F-3534B4D4BEA4}"/>
    <cellStyle name="Note 2 12 5" xfId="20387" xr:uid="{00000000-0005-0000-0000-000079500000}"/>
    <cellStyle name="Note 2 12 5 2" xfId="21197" xr:uid="{00000000-0005-0000-0000-00007A500000}"/>
    <cellStyle name="Note 2 12 5 3" xfId="21600" xr:uid="{5EBB8B6E-0C7E-4342-8008-2EA7895B4996}"/>
    <cellStyle name="Note 2 13" xfId="20388" xr:uid="{00000000-0005-0000-0000-00007B500000}"/>
    <cellStyle name="Note 2 13 2" xfId="20389" xr:uid="{00000000-0005-0000-0000-00007C500000}"/>
    <cellStyle name="Note 2 13 2 2" xfId="21196" xr:uid="{00000000-0005-0000-0000-00007D500000}"/>
    <cellStyle name="Note 2 13 2 3" xfId="21601" xr:uid="{0C0ADC20-7E47-4909-9997-7C3B1E9DAEA5}"/>
    <cellStyle name="Note 2 13 3" xfId="20390" xr:uid="{00000000-0005-0000-0000-00007E500000}"/>
    <cellStyle name="Note 2 13 3 2" xfId="21195" xr:uid="{00000000-0005-0000-0000-00007F500000}"/>
    <cellStyle name="Note 2 13 3 3" xfId="21602" xr:uid="{3BB0A4E8-FB2F-4F5D-96CB-7C231AA07FF2}"/>
    <cellStyle name="Note 2 13 4" xfId="20391" xr:uid="{00000000-0005-0000-0000-000080500000}"/>
    <cellStyle name="Note 2 13 4 2" xfId="21194" xr:uid="{00000000-0005-0000-0000-000081500000}"/>
    <cellStyle name="Note 2 13 4 3" xfId="21603" xr:uid="{42C5E0B3-F29A-4567-BB09-012FFC266E5F}"/>
    <cellStyle name="Note 2 13 5" xfId="20392" xr:uid="{00000000-0005-0000-0000-000082500000}"/>
    <cellStyle name="Note 2 13 5 2" xfId="21193" xr:uid="{00000000-0005-0000-0000-000083500000}"/>
    <cellStyle name="Note 2 13 5 3" xfId="21604" xr:uid="{6B057A99-301E-4429-A766-19E0BE703607}"/>
    <cellStyle name="Note 2 14" xfId="20393" xr:uid="{00000000-0005-0000-0000-000084500000}"/>
    <cellStyle name="Note 2 14 2" xfId="20394" xr:uid="{00000000-0005-0000-0000-000085500000}"/>
    <cellStyle name="Note 2 14 2 2" xfId="21191" xr:uid="{00000000-0005-0000-0000-000086500000}"/>
    <cellStyle name="Note 2 14 2 3" xfId="21606" xr:uid="{DEBDC901-514D-4FF2-B4E4-9836BA1EE41C}"/>
    <cellStyle name="Note 2 14 3" xfId="21192" xr:uid="{00000000-0005-0000-0000-000087500000}"/>
    <cellStyle name="Note 2 14 4" xfId="21605" xr:uid="{E522912F-C008-4C8D-BE0D-C7532109D182}"/>
    <cellStyle name="Note 2 15" xfId="20395" xr:uid="{00000000-0005-0000-0000-000088500000}"/>
    <cellStyle name="Note 2 15 2" xfId="20396" xr:uid="{00000000-0005-0000-0000-000089500000}"/>
    <cellStyle name="Note 2 15 2 2" xfId="21190" xr:uid="{00000000-0005-0000-0000-00008A500000}"/>
    <cellStyle name="Note 2 15 2 3" xfId="21607" xr:uid="{274BE313-6296-4FED-AF83-DCE771CA93BC}"/>
    <cellStyle name="Note 2 16" xfId="20397" xr:uid="{00000000-0005-0000-0000-00008B500000}"/>
    <cellStyle name="Note 2 16 2" xfId="21189" xr:uid="{00000000-0005-0000-0000-00008C500000}"/>
    <cellStyle name="Note 2 16 3" xfId="21608" xr:uid="{367CB57C-C96A-40EA-B54E-4EB282BF82A2}"/>
    <cellStyle name="Note 2 17" xfId="20398" xr:uid="{00000000-0005-0000-0000-00008D500000}"/>
    <cellStyle name="Note 2 17 2" xfId="21188" xr:uid="{00000000-0005-0000-0000-00008E500000}"/>
    <cellStyle name="Note 2 17 3" xfId="21609" xr:uid="{1C7E5284-A8E5-4404-B666-85F855AA7859}"/>
    <cellStyle name="Note 2 18" xfId="21209" xr:uid="{00000000-0005-0000-0000-00008F500000}"/>
    <cellStyle name="Note 2 18 2" xfId="33876" xr:uid="{35E4F4C9-E1A6-4816-9390-28709427F979}"/>
    <cellStyle name="Note 2 19" xfId="21588" xr:uid="{318E23EE-36D8-472B-B1F3-E5E06D6B43C0}"/>
    <cellStyle name="Note 2 2" xfId="20399" xr:uid="{00000000-0005-0000-0000-000090500000}"/>
    <cellStyle name="Note 2 2 10" xfId="20400" xr:uid="{00000000-0005-0000-0000-000091500000}"/>
    <cellStyle name="Note 2 2 10 2" xfId="21186" xr:uid="{00000000-0005-0000-0000-000092500000}"/>
    <cellStyle name="Note 2 2 10 3" xfId="21611" xr:uid="{9EBFB923-FC65-4240-8411-FD186AE5BF91}"/>
    <cellStyle name="Note 2 2 11" xfId="21187" xr:uid="{00000000-0005-0000-0000-000093500000}"/>
    <cellStyle name="Note 2 2 11 2" xfId="33877" xr:uid="{CE664005-1ECC-4A19-8882-EF95C6F703E8}"/>
    <cellStyle name="Note 2 2 12" xfId="21610" xr:uid="{1F066E78-F6A6-4F8B-9070-A7B3608D9A8B}"/>
    <cellStyle name="Note 2 2 2" xfId="20401" xr:uid="{00000000-0005-0000-0000-000094500000}"/>
    <cellStyle name="Note 2 2 2 2" xfId="20402" xr:uid="{00000000-0005-0000-0000-000095500000}"/>
    <cellStyle name="Note 2 2 2 2 2" xfId="21184" xr:uid="{00000000-0005-0000-0000-000096500000}"/>
    <cellStyle name="Note 2 2 2 2 3" xfId="21613" xr:uid="{485E06C1-4301-4CCF-ADEA-255FAEE0C12D}"/>
    <cellStyle name="Note 2 2 2 3" xfId="20403" xr:uid="{00000000-0005-0000-0000-000097500000}"/>
    <cellStyle name="Note 2 2 2 3 2" xfId="21183" xr:uid="{00000000-0005-0000-0000-000098500000}"/>
    <cellStyle name="Note 2 2 2 3 3" xfId="21614" xr:uid="{1B044BA3-D42D-48EA-9BA1-DFA13832CC5C}"/>
    <cellStyle name="Note 2 2 2 4" xfId="20404" xr:uid="{00000000-0005-0000-0000-000099500000}"/>
    <cellStyle name="Note 2 2 2 4 2" xfId="21182" xr:uid="{00000000-0005-0000-0000-00009A500000}"/>
    <cellStyle name="Note 2 2 2 4 3" xfId="21615" xr:uid="{0BF27CB0-218C-4348-997E-3D63551D6512}"/>
    <cellStyle name="Note 2 2 2 5" xfId="20405" xr:uid="{00000000-0005-0000-0000-00009B500000}"/>
    <cellStyle name="Note 2 2 2 5 2" xfId="21181" xr:uid="{00000000-0005-0000-0000-00009C500000}"/>
    <cellStyle name="Note 2 2 2 5 3" xfId="21616" xr:uid="{0562C941-9ABE-4332-95F9-DF50903328E6}"/>
    <cellStyle name="Note 2 2 2 6" xfId="21185" xr:uid="{00000000-0005-0000-0000-00009D500000}"/>
    <cellStyle name="Note 2 2 2 6 2" xfId="33878" xr:uid="{25118E92-42CC-4B09-A999-B32B34E5A90C}"/>
    <cellStyle name="Note 2 2 2 7" xfId="21612" xr:uid="{3336CCDD-6005-4FE4-95DD-309A2B8A7D96}"/>
    <cellStyle name="Note 2 2 3" xfId="20406" xr:uid="{00000000-0005-0000-0000-00009E500000}"/>
    <cellStyle name="Note 2 2 3 2" xfId="20407" xr:uid="{00000000-0005-0000-0000-00009F500000}"/>
    <cellStyle name="Note 2 2 3 2 2" xfId="21180" xr:uid="{00000000-0005-0000-0000-0000A0500000}"/>
    <cellStyle name="Note 2 2 3 2 3" xfId="21617" xr:uid="{07A96B3D-3241-4F2E-BA59-E4CDF47745A1}"/>
    <cellStyle name="Note 2 2 3 3" xfId="20408" xr:uid="{00000000-0005-0000-0000-0000A1500000}"/>
    <cellStyle name="Note 2 2 3 3 2" xfId="21179" xr:uid="{00000000-0005-0000-0000-0000A2500000}"/>
    <cellStyle name="Note 2 2 3 3 3" xfId="21618" xr:uid="{3C9F6269-5D6E-4C5C-9BB8-0E194B0CCBC2}"/>
    <cellStyle name="Note 2 2 3 4" xfId="20409" xr:uid="{00000000-0005-0000-0000-0000A3500000}"/>
    <cellStyle name="Note 2 2 3 4 2" xfId="21178" xr:uid="{00000000-0005-0000-0000-0000A4500000}"/>
    <cellStyle name="Note 2 2 3 4 3" xfId="21619" xr:uid="{14A9FAC9-E906-48E0-8698-A04353CCE6F5}"/>
    <cellStyle name="Note 2 2 3 5" xfId="20410" xr:uid="{00000000-0005-0000-0000-0000A5500000}"/>
    <cellStyle name="Note 2 2 3 5 2" xfId="21177" xr:uid="{00000000-0005-0000-0000-0000A6500000}"/>
    <cellStyle name="Note 2 2 3 5 3" xfId="21620" xr:uid="{FF656720-E97B-4786-A096-E66989CEF601}"/>
    <cellStyle name="Note 2 2 3 6" xfId="33879" xr:uid="{D7704E2C-4D2F-42D4-84AA-9D2E042E2AF1}"/>
    <cellStyle name="Note 2 2 4" xfId="20411" xr:uid="{00000000-0005-0000-0000-0000A7500000}"/>
    <cellStyle name="Note 2 2 4 2" xfId="20412" xr:uid="{00000000-0005-0000-0000-0000A8500000}"/>
    <cellStyle name="Note 2 2 4 2 2" xfId="21175" xr:uid="{00000000-0005-0000-0000-0000A9500000}"/>
    <cellStyle name="Note 2 2 4 2 3" xfId="21622" xr:uid="{8A1E7322-D0DD-443B-9745-B375B75C11AA}"/>
    <cellStyle name="Note 2 2 4 3" xfId="20413" xr:uid="{00000000-0005-0000-0000-0000AA500000}"/>
    <cellStyle name="Note 2 2 4 3 2" xfId="21174" xr:uid="{00000000-0005-0000-0000-0000AB500000}"/>
    <cellStyle name="Note 2 2 4 3 3" xfId="21623" xr:uid="{02A62EC8-6594-4C9C-8FF1-7184D4466B6F}"/>
    <cellStyle name="Note 2 2 4 4" xfId="20414" xr:uid="{00000000-0005-0000-0000-0000AC500000}"/>
    <cellStyle name="Note 2 2 4 4 2" xfId="21173" xr:uid="{00000000-0005-0000-0000-0000AD500000}"/>
    <cellStyle name="Note 2 2 4 4 3" xfId="21624" xr:uid="{BDB89481-965C-453D-905C-B8DCF541BC44}"/>
    <cellStyle name="Note 2 2 4 5" xfId="21176" xr:uid="{00000000-0005-0000-0000-0000AE500000}"/>
    <cellStyle name="Note 2 2 4 5 2" xfId="33880" xr:uid="{0D2418F9-CF78-4395-8EF7-1EF1FB90285D}"/>
    <cellStyle name="Note 2 2 4 6" xfId="21621" xr:uid="{F5262892-CE63-4B01-9E3A-DC747DA2AFE7}"/>
    <cellStyle name="Note 2 2 5" xfId="20415" xr:uid="{00000000-0005-0000-0000-0000AF500000}"/>
    <cellStyle name="Note 2 2 5 2" xfId="20416" xr:uid="{00000000-0005-0000-0000-0000B0500000}"/>
    <cellStyle name="Note 2 2 5 2 2" xfId="21171" xr:uid="{00000000-0005-0000-0000-0000B1500000}"/>
    <cellStyle name="Note 2 2 5 2 3" xfId="21626" xr:uid="{53FA1F01-62A6-4536-A4EC-9D4010971444}"/>
    <cellStyle name="Note 2 2 5 3" xfId="20417" xr:uid="{00000000-0005-0000-0000-0000B2500000}"/>
    <cellStyle name="Note 2 2 5 3 2" xfId="21170" xr:uid="{00000000-0005-0000-0000-0000B3500000}"/>
    <cellStyle name="Note 2 2 5 3 3" xfId="21627" xr:uid="{527218DF-0F31-4FA3-A248-3846CCC3BDB4}"/>
    <cellStyle name="Note 2 2 5 4" xfId="20418" xr:uid="{00000000-0005-0000-0000-0000B4500000}"/>
    <cellStyle name="Note 2 2 5 4 2" xfId="21169" xr:uid="{00000000-0005-0000-0000-0000B5500000}"/>
    <cellStyle name="Note 2 2 5 4 3" xfId="21628" xr:uid="{5C2005C5-0A04-43AA-8EDF-48274E4252AF}"/>
    <cellStyle name="Note 2 2 5 5" xfId="21172" xr:uid="{00000000-0005-0000-0000-0000B6500000}"/>
    <cellStyle name="Note 2 2 5 5 2" xfId="33881" xr:uid="{44D60470-6E2C-4F39-B4D8-4790738D93DB}"/>
    <cellStyle name="Note 2 2 5 6" xfId="21625" xr:uid="{D6D1ADB2-159D-4249-BBA9-2DDE04E50B50}"/>
    <cellStyle name="Note 2 2 6" xfId="20419" xr:uid="{00000000-0005-0000-0000-0000B7500000}"/>
    <cellStyle name="Note 2 2 6 2" xfId="21168" xr:uid="{00000000-0005-0000-0000-0000B8500000}"/>
    <cellStyle name="Note 2 2 6 3" xfId="21629" xr:uid="{23A9846F-98C2-434B-AFA3-4961026B1ED4}"/>
    <cellStyle name="Note 2 2 7" xfId="20420" xr:uid="{00000000-0005-0000-0000-0000B9500000}"/>
    <cellStyle name="Note 2 2 7 2" xfId="21167" xr:uid="{00000000-0005-0000-0000-0000BA500000}"/>
    <cellStyle name="Note 2 2 7 3" xfId="21630" xr:uid="{9EE55496-71B0-4E95-8A8C-5B24B6160AF2}"/>
    <cellStyle name="Note 2 2 8" xfId="20421" xr:uid="{00000000-0005-0000-0000-0000BB500000}"/>
    <cellStyle name="Note 2 2 8 2" xfId="21166" xr:uid="{00000000-0005-0000-0000-0000BC500000}"/>
    <cellStyle name="Note 2 2 8 3" xfId="21631" xr:uid="{B955273A-55E8-4E18-A374-3A36A2B94278}"/>
    <cellStyle name="Note 2 2 9" xfId="20422" xr:uid="{00000000-0005-0000-0000-0000BD500000}"/>
    <cellStyle name="Note 2 2 9 2" xfId="21165" xr:uid="{00000000-0005-0000-0000-0000BE500000}"/>
    <cellStyle name="Note 2 2 9 3" xfId="21632" xr:uid="{1EA9D278-03C2-482D-99D8-0DD9EA0A85B4}"/>
    <cellStyle name="Note 2 3" xfId="20423" xr:uid="{00000000-0005-0000-0000-0000BF500000}"/>
    <cellStyle name="Note 2 3 2" xfId="20424" xr:uid="{00000000-0005-0000-0000-0000C0500000}"/>
    <cellStyle name="Note 2 3 2 2" xfId="21164" xr:uid="{00000000-0005-0000-0000-0000C1500000}"/>
    <cellStyle name="Note 2 3 2 3" xfId="21633" xr:uid="{C0F80043-DF42-453D-A529-C89CE4AB34FD}"/>
    <cellStyle name="Note 2 3 3" xfId="20425" xr:uid="{00000000-0005-0000-0000-0000C2500000}"/>
    <cellStyle name="Note 2 3 3 2" xfId="21163" xr:uid="{00000000-0005-0000-0000-0000C3500000}"/>
    <cellStyle name="Note 2 3 3 3" xfId="21634" xr:uid="{770D437B-D598-4B23-8A4A-1AB80F2D2511}"/>
    <cellStyle name="Note 2 3 4" xfId="20426" xr:uid="{00000000-0005-0000-0000-0000C4500000}"/>
    <cellStyle name="Note 2 3 4 2" xfId="21162" xr:uid="{00000000-0005-0000-0000-0000C5500000}"/>
    <cellStyle name="Note 2 3 4 3" xfId="21635" xr:uid="{46F14B43-2884-48E2-B5F7-E0E5B4E380CA}"/>
    <cellStyle name="Note 2 3 5" xfId="20427" xr:uid="{00000000-0005-0000-0000-0000C6500000}"/>
    <cellStyle name="Note 2 3 5 2" xfId="21161" xr:uid="{00000000-0005-0000-0000-0000C7500000}"/>
    <cellStyle name="Note 2 3 5 3" xfId="21636" xr:uid="{5B97959A-BE73-426D-AA56-CCE30AE97BE2}"/>
    <cellStyle name="Note 2 3 6" xfId="33882" xr:uid="{F45D9E5D-479F-4621-8E57-E157D7C6BA8C}"/>
    <cellStyle name="Note 2 4" xfId="20428" xr:uid="{00000000-0005-0000-0000-0000C8500000}"/>
    <cellStyle name="Note 2 4 2" xfId="20429" xr:uid="{00000000-0005-0000-0000-0000C9500000}"/>
    <cellStyle name="Note 2 4 2 2" xfId="20430" xr:uid="{00000000-0005-0000-0000-0000CA500000}"/>
    <cellStyle name="Note 2 4 2 2 2" xfId="21160" xr:uid="{00000000-0005-0000-0000-0000CB500000}"/>
    <cellStyle name="Note 2 4 2 2 3" xfId="21637" xr:uid="{E37BE745-B685-41CE-AE83-A7E04BA42009}"/>
    <cellStyle name="Note 2 4 3" xfId="20431" xr:uid="{00000000-0005-0000-0000-0000CC500000}"/>
    <cellStyle name="Note 2 4 3 2" xfId="20432" xr:uid="{00000000-0005-0000-0000-0000CD500000}"/>
    <cellStyle name="Note 2 4 3 2 2" xfId="21159" xr:uid="{00000000-0005-0000-0000-0000CE500000}"/>
    <cellStyle name="Note 2 4 3 2 3" xfId="21638" xr:uid="{C8C49838-A0AE-45BF-929C-D5FA2D1F995E}"/>
    <cellStyle name="Note 2 4 4" xfId="20433" xr:uid="{00000000-0005-0000-0000-0000CF500000}"/>
    <cellStyle name="Note 2 4 4 2" xfId="20434" xr:uid="{00000000-0005-0000-0000-0000D0500000}"/>
    <cellStyle name="Note 2 4 4 2 2" xfId="21158" xr:uid="{00000000-0005-0000-0000-0000D1500000}"/>
    <cellStyle name="Note 2 4 4 2 3" xfId="21639" xr:uid="{1F7F98FD-A387-4C1C-B8BD-2E6D76F4A51C}"/>
    <cellStyle name="Note 2 4 5" xfId="20435" xr:uid="{00000000-0005-0000-0000-0000D2500000}"/>
    <cellStyle name="Note 2 4 6" xfId="20436" xr:uid="{00000000-0005-0000-0000-0000D3500000}"/>
    <cellStyle name="Note 2 4 7" xfId="20437" xr:uid="{00000000-0005-0000-0000-0000D4500000}"/>
    <cellStyle name="Note 2 4 7 2" xfId="21157" xr:uid="{00000000-0005-0000-0000-0000D5500000}"/>
    <cellStyle name="Note 2 4 7 3" xfId="21640" xr:uid="{F60D3132-B9C9-4B72-8249-B0E115E693E2}"/>
    <cellStyle name="Note 2 4 8" xfId="33883" xr:uid="{357F1A12-9BF1-4717-B8B6-F6D41FD8B707}"/>
    <cellStyle name="Note 2 5" xfId="20438" xr:uid="{00000000-0005-0000-0000-0000D6500000}"/>
    <cellStyle name="Note 2 5 2" xfId="20439" xr:uid="{00000000-0005-0000-0000-0000D7500000}"/>
    <cellStyle name="Note 2 5 2 2" xfId="20440" xr:uid="{00000000-0005-0000-0000-0000D8500000}"/>
    <cellStyle name="Note 2 5 2 2 2" xfId="21156" xr:uid="{00000000-0005-0000-0000-0000D9500000}"/>
    <cellStyle name="Note 2 5 2 2 3" xfId="21641" xr:uid="{2D1909E7-2362-41C1-A736-C4FB8ACC809A}"/>
    <cellStyle name="Note 2 5 2 3" xfId="33885" xr:uid="{A78353C4-DBD2-4FA5-B477-9E4CE1DDF4F6}"/>
    <cellStyle name="Note 2 5 3" xfId="20441" xr:uid="{00000000-0005-0000-0000-0000DA500000}"/>
    <cellStyle name="Note 2 5 3 2" xfId="20442" xr:uid="{00000000-0005-0000-0000-0000DB500000}"/>
    <cellStyle name="Note 2 5 3 2 2" xfId="21155" xr:uid="{00000000-0005-0000-0000-0000DC500000}"/>
    <cellStyle name="Note 2 5 3 2 3" xfId="21642" xr:uid="{C22A5FC3-17E2-4779-853C-9DDC3529871E}"/>
    <cellStyle name="Note 2 5 4" xfId="20443" xr:uid="{00000000-0005-0000-0000-0000DD500000}"/>
    <cellStyle name="Note 2 5 4 2" xfId="20444" xr:uid="{00000000-0005-0000-0000-0000DE500000}"/>
    <cellStyle name="Note 2 5 4 2 2" xfId="21154" xr:uid="{00000000-0005-0000-0000-0000DF500000}"/>
    <cellStyle name="Note 2 5 4 2 3" xfId="21643" xr:uid="{6EA14E60-A5CA-4988-B0C5-1704D10BD12B}"/>
    <cellStyle name="Note 2 5 5" xfId="20445" xr:uid="{00000000-0005-0000-0000-0000E0500000}"/>
    <cellStyle name="Note 2 5 6" xfId="20446" xr:uid="{00000000-0005-0000-0000-0000E1500000}"/>
    <cellStyle name="Note 2 5 7" xfId="20447" xr:uid="{00000000-0005-0000-0000-0000E2500000}"/>
    <cellStyle name="Note 2 5 7 2" xfId="21153" xr:uid="{00000000-0005-0000-0000-0000E3500000}"/>
    <cellStyle name="Note 2 5 7 3" xfId="21644" xr:uid="{C2A2243A-FB67-4E52-8CEB-67004C9DA854}"/>
    <cellStyle name="Note 2 5 8" xfId="33884" xr:uid="{D924B221-8E3D-4712-A7B2-BE170A77D650}"/>
    <cellStyle name="Note 2 6" xfId="20448" xr:uid="{00000000-0005-0000-0000-0000E4500000}"/>
    <cellStyle name="Note 2 6 2" xfId="20449" xr:uid="{00000000-0005-0000-0000-0000E5500000}"/>
    <cellStyle name="Note 2 6 2 2" xfId="20450" xr:uid="{00000000-0005-0000-0000-0000E6500000}"/>
    <cellStyle name="Note 2 6 2 2 2" xfId="21152" xr:uid="{00000000-0005-0000-0000-0000E7500000}"/>
    <cellStyle name="Note 2 6 2 2 3" xfId="21645" xr:uid="{E10857DD-4BBB-4A7E-972C-C8E0B17C7C6E}"/>
    <cellStyle name="Note 2 6 3" xfId="20451" xr:uid="{00000000-0005-0000-0000-0000E8500000}"/>
    <cellStyle name="Note 2 6 3 2" xfId="20452" xr:uid="{00000000-0005-0000-0000-0000E9500000}"/>
    <cellStyle name="Note 2 6 3 2 2" xfId="21151" xr:uid="{00000000-0005-0000-0000-0000EA500000}"/>
    <cellStyle name="Note 2 6 3 2 3" xfId="21646" xr:uid="{7DFB9AF7-F67A-4DEC-A47C-F83FC30AA34B}"/>
    <cellStyle name="Note 2 6 4" xfId="20453" xr:uid="{00000000-0005-0000-0000-0000EB500000}"/>
    <cellStyle name="Note 2 6 4 2" xfId="20454" xr:uid="{00000000-0005-0000-0000-0000EC500000}"/>
    <cellStyle name="Note 2 6 4 2 2" xfId="21150" xr:uid="{00000000-0005-0000-0000-0000ED500000}"/>
    <cellStyle name="Note 2 6 4 2 3" xfId="21647" xr:uid="{49C2B403-420F-4287-882E-79142A22E186}"/>
    <cellStyle name="Note 2 6 5" xfId="20455" xr:uid="{00000000-0005-0000-0000-0000EE500000}"/>
    <cellStyle name="Note 2 6 6" xfId="20456" xr:uid="{00000000-0005-0000-0000-0000EF500000}"/>
    <cellStyle name="Note 2 6 7" xfId="20457" xr:uid="{00000000-0005-0000-0000-0000F0500000}"/>
    <cellStyle name="Note 2 6 7 2" xfId="21149" xr:uid="{00000000-0005-0000-0000-0000F1500000}"/>
    <cellStyle name="Note 2 6 7 3" xfId="21648" xr:uid="{EACD1043-B7D7-40E8-9823-37609E34B888}"/>
    <cellStyle name="Note 2 6 8" xfId="33886" xr:uid="{0D8D10A5-B9CA-421E-A2B5-164D7F6DAAE5}"/>
    <cellStyle name="Note 2 7" xfId="20458" xr:uid="{00000000-0005-0000-0000-0000F2500000}"/>
    <cellStyle name="Note 2 7 2" xfId="20459" xr:uid="{00000000-0005-0000-0000-0000F3500000}"/>
    <cellStyle name="Note 2 7 2 2" xfId="20460" xr:uid="{00000000-0005-0000-0000-0000F4500000}"/>
    <cellStyle name="Note 2 7 2 2 2" xfId="21148" xr:uid="{00000000-0005-0000-0000-0000F5500000}"/>
    <cellStyle name="Note 2 7 2 2 3" xfId="21649" xr:uid="{FEF5F307-612B-46D8-92E3-CC52D8A9A507}"/>
    <cellStyle name="Note 2 7 3" xfId="20461" xr:uid="{00000000-0005-0000-0000-0000F6500000}"/>
    <cellStyle name="Note 2 7 3 2" xfId="20462" xr:uid="{00000000-0005-0000-0000-0000F7500000}"/>
    <cellStyle name="Note 2 7 3 2 2" xfId="21147" xr:uid="{00000000-0005-0000-0000-0000F8500000}"/>
    <cellStyle name="Note 2 7 3 2 3" xfId="21650" xr:uid="{3AFEDE9B-C13C-4CAC-98B1-C52C67A9DFE6}"/>
    <cellStyle name="Note 2 7 4" xfId="20463" xr:uid="{00000000-0005-0000-0000-0000F9500000}"/>
    <cellStyle name="Note 2 7 4 2" xfId="20464" xr:uid="{00000000-0005-0000-0000-0000FA500000}"/>
    <cellStyle name="Note 2 7 4 2 2" xfId="21146" xr:uid="{00000000-0005-0000-0000-0000FB500000}"/>
    <cellStyle name="Note 2 7 4 2 3" xfId="21651" xr:uid="{813E738B-489E-46A2-9A45-B3FAB98F2C8F}"/>
    <cellStyle name="Note 2 7 5" xfId="20465" xr:uid="{00000000-0005-0000-0000-0000FC500000}"/>
    <cellStyle name="Note 2 7 6" xfId="20466" xr:uid="{00000000-0005-0000-0000-0000FD500000}"/>
    <cellStyle name="Note 2 7 7" xfId="20467" xr:uid="{00000000-0005-0000-0000-0000FE500000}"/>
    <cellStyle name="Note 2 7 7 2" xfId="21145" xr:uid="{00000000-0005-0000-0000-0000FF500000}"/>
    <cellStyle name="Note 2 7 7 3" xfId="21652" xr:uid="{64463DB1-994A-4AD4-9F5C-FAEDD4207A06}"/>
    <cellStyle name="Note 2 7 8" xfId="33887" xr:uid="{F349C6EC-B250-4768-A915-DFC908D832B5}"/>
    <cellStyle name="Note 2 8" xfId="20468" xr:uid="{00000000-0005-0000-0000-000000510000}"/>
    <cellStyle name="Note 2 8 2" xfId="20469" xr:uid="{00000000-0005-0000-0000-000001510000}"/>
    <cellStyle name="Note 2 8 2 2" xfId="21144" xr:uid="{00000000-0005-0000-0000-000002510000}"/>
    <cellStyle name="Note 2 8 2 3" xfId="21653" xr:uid="{73C29EA5-3242-485D-B76D-2AFBAD1F8FDD}"/>
    <cellStyle name="Note 2 8 3" xfId="20470" xr:uid="{00000000-0005-0000-0000-000003510000}"/>
    <cellStyle name="Note 2 8 3 2" xfId="21143" xr:uid="{00000000-0005-0000-0000-000004510000}"/>
    <cellStyle name="Note 2 8 3 3" xfId="21654" xr:uid="{2533389A-71BC-49D0-9215-D0D353B44CF8}"/>
    <cellStyle name="Note 2 8 4" xfId="20471" xr:uid="{00000000-0005-0000-0000-000005510000}"/>
    <cellStyle name="Note 2 8 4 2" xfId="21142" xr:uid="{00000000-0005-0000-0000-000006510000}"/>
    <cellStyle name="Note 2 8 4 3" xfId="21655" xr:uid="{9D97A25C-4A79-4FF4-8DC4-ECB3184A1C82}"/>
    <cellStyle name="Note 2 8 5" xfId="20472" xr:uid="{00000000-0005-0000-0000-000007510000}"/>
    <cellStyle name="Note 2 8 5 2" xfId="21141" xr:uid="{00000000-0005-0000-0000-000008510000}"/>
    <cellStyle name="Note 2 8 5 3" xfId="21656" xr:uid="{F2946AA2-D34B-46AB-B9AC-15067B0421E0}"/>
    <cellStyle name="Note 2 9" xfId="20473" xr:uid="{00000000-0005-0000-0000-000009510000}"/>
    <cellStyle name="Note 2 9 2" xfId="20474" xr:uid="{00000000-0005-0000-0000-00000A510000}"/>
    <cellStyle name="Note 2 9 2 2" xfId="21140" xr:uid="{00000000-0005-0000-0000-00000B510000}"/>
    <cellStyle name="Note 2 9 2 3" xfId="21657" xr:uid="{082B9241-FA40-430D-A7C9-C2D08089B8A1}"/>
    <cellStyle name="Note 2 9 3" xfId="20475" xr:uid="{00000000-0005-0000-0000-00000C510000}"/>
    <cellStyle name="Note 2 9 3 2" xfId="21139" xr:uid="{00000000-0005-0000-0000-00000D510000}"/>
    <cellStyle name="Note 2 9 3 3" xfId="21658" xr:uid="{29F537CC-BF5A-4D12-8A08-7517BB851A64}"/>
    <cellStyle name="Note 2 9 4" xfId="20476" xr:uid="{00000000-0005-0000-0000-00000E510000}"/>
    <cellStyle name="Note 2 9 4 2" xfId="21138" xr:uid="{00000000-0005-0000-0000-00000F510000}"/>
    <cellStyle name="Note 2 9 4 3" xfId="21659" xr:uid="{383E5E80-40CA-4BF7-8B48-611B67F46596}"/>
    <cellStyle name="Note 2 9 5" xfId="20477" xr:uid="{00000000-0005-0000-0000-000010510000}"/>
    <cellStyle name="Note 2 9 5 2" xfId="21137" xr:uid="{00000000-0005-0000-0000-000011510000}"/>
    <cellStyle name="Note 2 9 5 3" xfId="21660" xr:uid="{5C9CF8FE-61DC-4C43-B175-C07E189E7282}"/>
    <cellStyle name="Note 2_Cadrage conso" xfId="33888" xr:uid="{525780A7-CED7-47BF-948C-39C244C5A956}"/>
    <cellStyle name="Note 3" xfId="33889" xr:uid="{0788AFC5-92F0-4A00-838E-68E81105DC82}"/>
    <cellStyle name="Note 3 2" xfId="20478" xr:uid="{00000000-0005-0000-0000-000012510000}"/>
    <cellStyle name="Note 3 2 2" xfId="20479" xr:uid="{00000000-0005-0000-0000-000013510000}"/>
    <cellStyle name="Note 3 2 2 2" xfId="21135" xr:uid="{00000000-0005-0000-0000-000014510000}"/>
    <cellStyle name="Note 3 2 2 3" xfId="21662" xr:uid="{3F381C9E-9F20-428A-8D5C-71E57A6D5BE2}"/>
    <cellStyle name="Note 3 2 3" xfId="20480" xr:uid="{00000000-0005-0000-0000-000015510000}"/>
    <cellStyle name="Note 3 2 4" xfId="21136" xr:uid="{00000000-0005-0000-0000-000016510000}"/>
    <cellStyle name="Note 3 2 4 2" xfId="33890" xr:uid="{1CA56F71-AE1C-4903-9739-E27E1F327A27}"/>
    <cellStyle name="Note 3 2 5" xfId="21661" xr:uid="{F937876D-F2F0-4A45-B842-25AE4EA534A9}"/>
    <cellStyle name="Note 3 3" xfId="20481" xr:uid="{00000000-0005-0000-0000-000017510000}"/>
    <cellStyle name="Note 3 3 2" xfId="20482" xr:uid="{00000000-0005-0000-0000-000018510000}"/>
    <cellStyle name="Note 3 3 2 2" xfId="33892" xr:uid="{598185FB-2E81-4FEF-A048-A9A30AEDB0AE}"/>
    <cellStyle name="Note 3 3 3" xfId="21134" xr:uid="{00000000-0005-0000-0000-000019510000}"/>
    <cellStyle name="Note 3 3 3 2" xfId="33891" xr:uid="{68A57D67-1E3B-4580-87FE-6CA69E554483}"/>
    <cellStyle name="Note 3 3 4" xfId="21663" xr:uid="{32ACF827-011B-48A9-9628-1A22D5D69F62}"/>
    <cellStyle name="Note 3 4" xfId="20483" xr:uid="{00000000-0005-0000-0000-00001A510000}"/>
    <cellStyle name="Note 3 4 2" xfId="21133" xr:uid="{00000000-0005-0000-0000-00001B510000}"/>
    <cellStyle name="Note 3 4 2 2" xfId="33893" xr:uid="{5330195E-7895-4826-91AD-2E764718BC09}"/>
    <cellStyle name="Note 3 4 3" xfId="21664" xr:uid="{D7214C5F-EF6D-47BD-A129-B2130F9EBF0B}"/>
    <cellStyle name="Note 3 5" xfId="20484" xr:uid="{00000000-0005-0000-0000-00001C510000}"/>
    <cellStyle name="Note 3 5 2" xfId="33894" xr:uid="{5021EC7B-DD90-48FF-AD8D-96DB796D99BE}"/>
    <cellStyle name="Note 3 6" xfId="33895" xr:uid="{DA9823BC-9F74-4047-851D-F3EA9500A3C0}"/>
    <cellStyle name="Note 3_Cadrage conso" xfId="33896" xr:uid="{14E42498-83B2-4EDC-9DDE-9E9348A44095}"/>
    <cellStyle name="Note 4" xfId="33897" xr:uid="{765C14B8-BC40-40D4-BF18-2A0683487531}"/>
    <cellStyle name="Note 4 2" xfId="20485" xr:uid="{00000000-0005-0000-0000-00001D510000}"/>
    <cellStyle name="Note 4 2 2" xfId="20486" xr:uid="{00000000-0005-0000-0000-00001E510000}"/>
    <cellStyle name="Note 4 2 2 2" xfId="21131" xr:uid="{00000000-0005-0000-0000-00001F510000}"/>
    <cellStyle name="Note 4 2 2 2 2" xfId="33899" xr:uid="{864FB320-F4B0-4699-8337-70B49D05D401}"/>
    <cellStyle name="Note 4 2 2 3" xfId="21666" xr:uid="{29681E26-0490-4C7C-BE5D-8A43FB202F6C}"/>
    <cellStyle name="Note 4 2 3" xfId="20487" xr:uid="{00000000-0005-0000-0000-000020510000}"/>
    <cellStyle name="Note 4 2 4" xfId="21132" xr:uid="{00000000-0005-0000-0000-000021510000}"/>
    <cellStyle name="Note 4 2 4 2" xfId="33898" xr:uid="{4C0EEB12-FDF5-4556-8A1F-393416E85528}"/>
    <cellStyle name="Note 4 2 5" xfId="21665" xr:uid="{91820069-5C29-4571-8B48-6846B55F25B5}"/>
    <cellStyle name="Note 4 3" xfId="20488" xr:uid="{00000000-0005-0000-0000-000022510000}"/>
    <cellStyle name="Note 4 3 2" xfId="33900" xr:uid="{5AE9EFDB-6902-4F02-8C16-461A686B4E05}"/>
    <cellStyle name="Note 4 4" xfId="20489" xr:uid="{00000000-0005-0000-0000-000023510000}"/>
    <cellStyle name="Note 4 4 2" xfId="21130" xr:uid="{00000000-0005-0000-0000-000024510000}"/>
    <cellStyle name="Note 4 4 2 2" xfId="33901" xr:uid="{A8591976-450F-4AFC-95A4-B80F216CF857}"/>
    <cellStyle name="Note 4 4 3" xfId="21667" xr:uid="{D5A42B82-E763-4C37-96B3-9F4A39D4F678}"/>
    <cellStyle name="Note 4 5" xfId="20490" xr:uid="{00000000-0005-0000-0000-000025510000}"/>
    <cellStyle name="Note 4 5 2" xfId="33902" xr:uid="{43CB9E73-113A-473C-A223-3919BD76EDAA}"/>
    <cellStyle name="Note 4 6" xfId="33903" xr:uid="{9AC07F77-FC99-4934-81B5-8C2DBCDC80A5}"/>
    <cellStyle name="Note 4_Cadrage conso" xfId="33904" xr:uid="{EF6A46AC-5304-4636-9497-1AF15F79D811}"/>
    <cellStyle name="Note 5" xfId="20491" xr:uid="{00000000-0005-0000-0000-000026510000}"/>
    <cellStyle name="Note 5 2" xfId="20492" xr:uid="{00000000-0005-0000-0000-000027510000}"/>
    <cellStyle name="Note 5 2 2" xfId="20493" xr:uid="{00000000-0005-0000-0000-000028510000}"/>
    <cellStyle name="Note 5 2 3" xfId="21128" xr:uid="{00000000-0005-0000-0000-000029510000}"/>
    <cellStyle name="Note 5 2 3 2" xfId="33906" xr:uid="{A59711D0-7A5A-454C-A671-089276247BB6}"/>
    <cellStyle name="Note 5 2 4" xfId="21669" xr:uid="{A06EF706-A81B-47BB-943E-FE7AE1224339}"/>
    <cellStyle name="Note 5 3" xfId="20494" xr:uid="{00000000-0005-0000-0000-00002A510000}"/>
    <cellStyle name="Note 5 3 2" xfId="20495" xr:uid="{00000000-0005-0000-0000-00002B510000}"/>
    <cellStyle name="Note 5 3 3" xfId="21127" xr:uid="{00000000-0005-0000-0000-00002C510000}"/>
    <cellStyle name="Note 5 3 4" xfId="21670" xr:uid="{C107095B-DAE2-4C4B-A961-9BA6EDA705A5}"/>
    <cellStyle name="Note 5 4" xfId="20496" xr:uid="{00000000-0005-0000-0000-00002D510000}"/>
    <cellStyle name="Note 5 4 2" xfId="21126" xr:uid="{00000000-0005-0000-0000-00002E510000}"/>
    <cellStyle name="Note 5 4 3" xfId="21671" xr:uid="{9B8C46B5-AB6C-4A91-AB21-EDB4A678A45F}"/>
    <cellStyle name="Note 5 5" xfId="20497" xr:uid="{00000000-0005-0000-0000-00002F510000}"/>
    <cellStyle name="Note 5 6" xfId="21129" xr:uid="{00000000-0005-0000-0000-000030510000}"/>
    <cellStyle name="Note 5 6 2" xfId="33905" xr:uid="{F5DC3B2A-1C1E-4731-B2D8-ACA1B17D9579}"/>
    <cellStyle name="Note 5 7" xfId="21668" xr:uid="{B7E215B3-3396-4363-B246-27DBFC671B61}"/>
    <cellStyle name="Note 5_Annexe 6 IAS" xfId="33907" xr:uid="{A7097843-27D3-4064-8366-F282243C1F9C}"/>
    <cellStyle name="Note 6" xfId="20498" xr:uid="{00000000-0005-0000-0000-000031510000}"/>
    <cellStyle name="Note 6 2" xfId="20499" xr:uid="{00000000-0005-0000-0000-000032510000}"/>
    <cellStyle name="Note 6 2 2" xfId="20500" xr:uid="{00000000-0005-0000-0000-000033510000}"/>
    <cellStyle name="Note 6 2 3" xfId="21124" xr:uid="{00000000-0005-0000-0000-000034510000}"/>
    <cellStyle name="Note 6 2 3 2" xfId="33909" xr:uid="{31D43DBC-DF26-4CA4-998E-7C1C4D34D222}"/>
    <cellStyle name="Note 6 2 4" xfId="21673" xr:uid="{D1848A92-4974-44EE-A369-181FCB24BA42}"/>
    <cellStyle name="Note 6 3" xfId="20501" xr:uid="{00000000-0005-0000-0000-000035510000}"/>
    <cellStyle name="Note 6 4" xfId="20502" xr:uid="{00000000-0005-0000-0000-000036510000}"/>
    <cellStyle name="Note 6 5" xfId="21125" xr:uid="{00000000-0005-0000-0000-000037510000}"/>
    <cellStyle name="Note 6 5 2" xfId="33908" xr:uid="{7B7CE81B-107F-4F61-A053-CA12C83DD6E7}"/>
    <cellStyle name="Note 6 6" xfId="21672" xr:uid="{2E38B5CB-03AB-4CB3-BE27-96D3B9A253CA}"/>
    <cellStyle name="Note 6_Annexe 6 IAS" xfId="33910" xr:uid="{F61F6CFD-F4D4-471F-9A83-5934C76CD2FE}"/>
    <cellStyle name="Note 7" xfId="20503" xr:uid="{00000000-0005-0000-0000-000038510000}"/>
    <cellStyle name="Note 7 2" xfId="21123" xr:uid="{00000000-0005-0000-0000-000039510000}"/>
    <cellStyle name="Note 7 2 2" xfId="33912" xr:uid="{2AC980D5-C838-4219-80CF-BD5BA0E09D71}"/>
    <cellStyle name="Note 7 3" xfId="33911" xr:uid="{7451CA6B-9EAC-45B9-81AD-FC9633C9069C}"/>
    <cellStyle name="Note 7 4" xfId="21674" xr:uid="{7F9E98BC-ED61-4E4F-B8C8-41E07717CDAF}"/>
    <cellStyle name="Note 7_Annexe 6 IAS" xfId="33913" xr:uid="{CB6AE5D2-7EC4-497F-A6ED-1D2E16AF5C4A}"/>
    <cellStyle name="Note 8" xfId="20504" xr:uid="{00000000-0005-0000-0000-00003A510000}"/>
    <cellStyle name="Note 8 2" xfId="20505" xr:uid="{00000000-0005-0000-0000-00003B510000}"/>
    <cellStyle name="Note 8 2 2" xfId="21121" xr:uid="{00000000-0005-0000-0000-00003C510000}"/>
    <cellStyle name="Note 8 2 2 2" xfId="33915" xr:uid="{3F12211D-0D77-45B6-AC25-A1635F821400}"/>
    <cellStyle name="Note 8 2 3" xfId="21676" xr:uid="{30BE5976-EF90-43F8-82DE-7F5FD0321C43}"/>
    <cellStyle name="Note 8 3" xfId="21122" xr:uid="{00000000-0005-0000-0000-00003D510000}"/>
    <cellStyle name="Note 8 3 2" xfId="33914" xr:uid="{4468A13F-1316-421D-9ECC-251E9613CA9C}"/>
    <cellStyle name="Note 8 4" xfId="21675" xr:uid="{FA9C33D6-CC24-4892-9C80-B0FB7254C433}"/>
    <cellStyle name="Note 8_Annexe 6 IAS" xfId="33916" xr:uid="{BEC2FCD2-3145-4626-BC53-A4CADC2E0F24}"/>
    <cellStyle name="Note 9" xfId="20506" xr:uid="{00000000-0005-0000-0000-00003E510000}"/>
    <cellStyle name="Note 9 2" xfId="21120" xr:uid="{00000000-0005-0000-0000-00003F510000}"/>
    <cellStyle name="Note 9 2 2" xfId="33918" xr:uid="{459E653A-1008-41A7-B690-81F5B216C466}"/>
    <cellStyle name="Note 9 3" xfId="33917" xr:uid="{C50327BF-5401-499A-B2BC-7C42E052142C}"/>
    <cellStyle name="Note 9 4" xfId="21677" xr:uid="{A01E1989-D8F5-4618-9731-37F92B4CE88C}"/>
    <cellStyle name="Note 9_Annexe 6 IAS" xfId="33919" xr:uid="{F4AE51D0-D4F1-4279-880C-6B1065FDD191}"/>
    <cellStyle name="Notes" xfId="33920" xr:uid="{6E38FCAF-038E-4697-A75E-515A8FFC7D12}"/>
    <cellStyle name="Notes 10" xfId="33921" xr:uid="{C4AB18EF-9D67-4EB9-9401-5E8551BB5EEA}"/>
    <cellStyle name="Notes 11" xfId="33922" xr:uid="{01293EEB-51F2-4EC8-8F50-D602B5D06F8E}"/>
    <cellStyle name="Notes 12" xfId="33923" xr:uid="{347E6A7F-2C43-47F1-81A2-368EDBD9428E}"/>
    <cellStyle name="Notes 13" xfId="33924" xr:uid="{2B78CF23-B6A2-4D81-B8A8-C8CCD1F85E2B}"/>
    <cellStyle name="Notes 14" xfId="33925" xr:uid="{F6372A28-3939-49C8-BDC8-6E8F919927F9}"/>
    <cellStyle name="Notes 15" xfId="33926" xr:uid="{C5ED2205-7BA3-4E2A-A774-ACC3B580A9E0}"/>
    <cellStyle name="Notes 16" xfId="33927" xr:uid="{3EE73517-DA1C-4FC3-8D98-E949C7760B96}"/>
    <cellStyle name="Notes 17" xfId="33928" xr:uid="{246FBBDF-E6FE-495A-8842-2D40322E17BC}"/>
    <cellStyle name="Notes 18" xfId="37824" xr:uid="{6141FB1E-2ED6-4ED6-B2A7-F60B3C967A9A}"/>
    <cellStyle name="Notes 2" xfId="33929" xr:uid="{530DCD63-16FA-411B-A9EB-9CD14E122492}"/>
    <cellStyle name="Notes 2 2" xfId="33930" xr:uid="{49C18D99-44F1-45A6-B262-E0C214EBB0CB}"/>
    <cellStyle name="Notes 2_Annexe 6 IAS" xfId="33931" xr:uid="{555532FD-C5A4-4C20-B1A9-1B3A9A76AFAC}"/>
    <cellStyle name="Notes 3" xfId="33932" xr:uid="{D8DA48D4-BAAC-496F-9693-A8701ADF1537}"/>
    <cellStyle name="Notes 3 2" xfId="33933" xr:uid="{ACCF1119-409D-47FA-BDD6-670542798D44}"/>
    <cellStyle name="Notes 3_Annexe 6 IAS" xfId="33934" xr:uid="{24318AAD-00CD-407B-9815-C883DDCC9B77}"/>
    <cellStyle name="Notes 4" xfId="33935" xr:uid="{1180034D-B210-4D1C-A6A1-C5FF48BF020E}"/>
    <cellStyle name="Notes 4 2" xfId="33936" xr:uid="{F29C31FA-A659-4DB0-8E79-A4AD34C03BF7}"/>
    <cellStyle name="Notes 4_Annexe 6 IAS" xfId="33937" xr:uid="{B75B5752-98FE-435C-93D2-80A3134CC4D7}"/>
    <cellStyle name="Notes 5" xfId="33938" xr:uid="{2001A0A8-AD34-4EA9-A591-585DB8460F95}"/>
    <cellStyle name="Notes 5 2" xfId="33939" xr:uid="{C35F36F6-DB0C-4FA5-A1EA-1FFCF2FC470E}"/>
    <cellStyle name="Notes 5_Annexe 6 IAS" xfId="33940" xr:uid="{6826F1B8-5951-4D1C-B195-302920EFF681}"/>
    <cellStyle name="Notes 6" xfId="33941" xr:uid="{4CFF1162-5C9A-42ED-9A92-D2A303D73168}"/>
    <cellStyle name="Notes 7" xfId="33942" xr:uid="{D6D63A2D-11F1-49C7-B735-32E8A5DCDC88}"/>
    <cellStyle name="Notes 8" xfId="33943" xr:uid="{E6AF7135-17CE-4E3C-B944-80A45DF8CBD6}"/>
    <cellStyle name="Notes 9" xfId="33944" xr:uid="{B6E58B42-8AB7-4C3A-982A-CBDAB977288B}"/>
    <cellStyle name="Notes_Annexe 6 IAS" xfId="33945" xr:uid="{98C16096-EDF1-4DF8-ADD1-6D6B35C10CD9}"/>
    <cellStyle name="Notitie" xfId="33946" xr:uid="{4D60FFE3-7B08-41DB-B051-942949EC084C}"/>
    <cellStyle name="Number" xfId="33947" xr:uid="{F5E54F07-B8C8-400D-9E7E-E6ABC7BB35BE}"/>
    <cellStyle name="Number (0.0)" xfId="33948" xr:uid="{9CA7ABF2-10BF-4D8D-B5C2-DB52CBF0E287}"/>
    <cellStyle name="Number (0.0) 2" xfId="33949" xr:uid="{F3F78462-BF11-404D-BDFD-F6B48DCD4F18}"/>
    <cellStyle name="Number (0.0)_Cadrage conso" xfId="33950" xr:uid="{27484C5C-8CA0-4D31-92DB-3D49CF1F4BC6}"/>
    <cellStyle name="Number (0.00)" xfId="33951" xr:uid="{0FDE6525-B23A-4957-A9D6-CDBCCC3C655D}"/>
    <cellStyle name="Number (0.00) 2" xfId="33952" xr:uid="{C12D6FCB-4A88-4A51-8225-DD119F6F45C9}"/>
    <cellStyle name="Number (0.00)_Cadrage conso" xfId="33953" xr:uid="{D8BAD11A-8F85-45A6-82DF-05FBD1B9B2A9}"/>
    <cellStyle name="Number 2" xfId="33954" xr:uid="{2BE44618-AD20-47BE-A662-EA7D218D8512}"/>
    <cellStyle name="Number 3" xfId="33955" xr:uid="{47653A1E-2B95-4DED-AE18-DD3D3F7E9AA8}"/>
    <cellStyle name="Number 4" xfId="33956" xr:uid="{E04C494B-1E49-47F6-B42B-C8BFCCA60B07}"/>
    <cellStyle name="Number 5" xfId="33957" xr:uid="{FD245FD3-4CA4-48B4-BDE5-A17F105FA41B}"/>
    <cellStyle name="Number 6" xfId="33958" xr:uid="{9AE8F4DA-3DD0-4C64-A5AE-2E4CC9803E3C}"/>
    <cellStyle name="Number_17-Juste valeur en annexe" xfId="33959" xr:uid="{39C6C9AF-28E6-4914-9CB3-F930E4B43D51}"/>
    <cellStyle name="NumberFormat" xfId="33960" xr:uid="{91A31AC9-D473-4D91-9BD2-26ABC9F43317}"/>
    <cellStyle name="NumberFormat 2" xfId="33961" xr:uid="{0E88FB6B-73B4-491C-AF77-8E9E618CA8B3}"/>
    <cellStyle name="NumberFormat 2 2" xfId="33962" xr:uid="{26C1674C-B86F-4F2B-A1FE-EA6E87789EF5}"/>
    <cellStyle name="NumberFormat 2 2 2" xfId="33963" xr:uid="{7B6B8856-6FB4-40F8-BDE9-D50EA17CFF6C}"/>
    <cellStyle name="NumberFormat 2 3" xfId="33964" xr:uid="{A6E8C991-6D2F-4AA7-AAF5-8DF4CB8A42C3}"/>
    <cellStyle name="NumberFormat 3" xfId="33965" xr:uid="{BAE9ADEE-A19B-4553-B58F-11EFC913BF6B}"/>
    <cellStyle name="NumberFormat 3 2" xfId="33966" xr:uid="{27F43506-28B8-4E36-9A95-E68488A8E244}"/>
    <cellStyle name="NumberFormat 4" xfId="33967" xr:uid="{4437470A-8253-4CF0-908D-B050EC9A34D6}"/>
    <cellStyle name="NumberFormat_Annexe 6 IAS" xfId="33968" xr:uid="{E461EFA8-3856-4696-A0A2-347EFAE19F08}"/>
    <cellStyle name="Numero_Colonne" xfId="33969" xr:uid="{B0091335-DC65-418C-B329-FBCF199E0AB3}"/>
    <cellStyle name="Ôèíàíñîâûé [0]_Ëèñò1" xfId="20507" xr:uid="{00000000-0005-0000-0000-000040510000}"/>
    <cellStyle name="Ôèíàíñîâûé_Ëèñò1" xfId="20508" xr:uid="{00000000-0005-0000-0000-000041510000}"/>
    <cellStyle name="old_data" xfId="33970" xr:uid="{B0BE59EF-C038-4B30-8F44-C78487D5EE55}"/>
    <cellStyle name="-Ombrage Jaune" xfId="33971" xr:uid="{79E3CADB-D3CD-4A61-B403-FE4E39ED9750}"/>
    <cellStyle name="Ongeldig" xfId="33972" xr:uid="{FD01E83F-394B-4F19-8A6A-3E8EAC50DAD8}"/>
    <cellStyle name="Option" xfId="20509" xr:uid="{00000000-0005-0000-0000-000042510000}"/>
    <cellStyle name="Option 2" xfId="20510" xr:uid="{00000000-0005-0000-0000-000043510000}"/>
    <cellStyle name="Option 3" xfId="20511" xr:uid="{00000000-0005-0000-0000-000044510000}"/>
    <cellStyle name="Option 4" xfId="20512" xr:uid="{00000000-0005-0000-0000-000045510000}"/>
    <cellStyle name="optionalExposure" xfId="20513" xr:uid="{00000000-0005-0000-0000-000046510000}"/>
    <cellStyle name="optionalExposure 10" xfId="33974" xr:uid="{E479109A-B6F1-4B1B-8C00-1F150B0FB920}"/>
    <cellStyle name="optionalExposure 11" xfId="33973" xr:uid="{A800D16C-86C3-4891-9EF0-44544675CF6A}"/>
    <cellStyle name="optionalExposure 11 2" xfId="37825" xr:uid="{81CA7411-2C78-413A-8E4B-E204D8F6C8FA}"/>
    <cellStyle name="optionalExposure 12" xfId="21854" xr:uid="{84B7F6E4-4D16-45A2-9285-7AC7A7B637F0}"/>
    <cellStyle name="optionalExposure 13" xfId="37328" xr:uid="{C0179A6A-59AD-4848-92A6-C194938D396D}"/>
    <cellStyle name="optionalExposure 14" xfId="21678" xr:uid="{55C3F8F0-E52C-4FB6-BA97-FAAD59183D14}"/>
    <cellStyle name="optionalExposure 2" xfId="21119" xr:uid="{00000000-0005-0000-0000-000047510000}"/>
    <cellStyle name="optionalExposure 2 2" xfId="33976" xr:uid="{BC0B4945-CD53-4AF5-9F07-45A0D4DC89C5}"/>
    <cellStyle name="optionalExposure 2 3" xfId="33977" xr:uid="{81FC3148-15B6-4837-A1BC-B9EFFC5AD180}"/>
    <cellStyle name="optionalExposure 2 3 2" xfId="37827" xr:uid="{DB5774A3-C771-47D7-9A5B-CE8AA69F4F8F}"/>
    <cellStyle name="optionalExposure 2 4" xfId="33978" xr:uid="{55C3F2DA-BB3F-4AB5-82FB-D6EF86EC8A1D}"/>
    <cellStyle name="optionalExposure 2 4 2" xfId="37828" xr:uid="{C8B33C8D-EBF9-4016-A8B9-766D92C6B55A}"/>
    <cellStyle name="optionalExposure 2 5" xfId="33979" xr:uid="{861C057F-35E5-42A3-86E4-DC1FC558B38A}"/>
    <cellStyle name="optionalExposure 2 5 2" xfId="37829" xr:uid="{966644C2-A12A-4549-B531-0DE0AA8147B4}"/>
    <cellStyle name="optionalExposure 2 6" xfId="33980" xr:uid="{2679F03F-6977-4E7E-813A-4DF3A72E7C07}"/>
    <cellStyle name="optionalExposure 2 6 2" xfId="37830" xr:uid="{A07D11E2-93ED-4376-BB73-9AA0445C13DB}"/>
    <cellStyle name="optionalExposure 2 7" xfId="37826" xr:uid="{53FDA1AB-B63F-4A53-8F75-D4FE9CB52C4E}"/>
    <cellStyle name="optionalExposure 2 8" xfId="33975" xr:uid="{32F32EAE-37F0-41B8-9061-0B5228C11DA6}"/>
    <cellStyle name="optionalExposure 2_Annexe 6 IAS" xfId="33981" xr:uid="{3FD40C2D-520E-4949-9BDA-1A98512E8996}"/>
    <cellStyle name="optionalExposure 3" xfId="33982" xr:uid="{94580A2E-B73A-4FFB-BD8B-9BEEEB16D139}"/>
    <cellStyle name="optionalExposure 3 2" xfId="33983" xr:uid="{0B8DF576-360C-49A1-A7A5-854F94B01565}"/>
    <cellStyle name="optionalExposure 3 3" xfId="33984" xr:uid="{6CA3D9A3-39C3-43C9-B590-9E2A2925A1A0}"/>
    <cellStyle name="optionalExposure 3 3 2" xfId="37831" xr:uid="{8CE37F5E-011F-4EEA-AA0B-3D9E3B0694EF}"/>
    <cellStyle name="optionalExposure 3 4" xfId="33985" xr:uid="{05C91E7F-FD98-4093-AB0F-08C49D22B9C6}"/>
    <cellStyle name="optionalExposure 3 4 2" xfId="37832" xr:uid="{101E0B87-D10B-4BCE-AA21-922922212FAE}"/>
    <cellStyle name="optionalExposure 3 5" xfId="33986" xr:uid="{73C82F25-B3E3-42B1-83A6-B6B4720295E1}"/>
    <cellStyle name="optionalExposure 3 5 2" xfId="37833" xr:uid="{30ECFE35-F16F-4168-B579-2DFB8EB49628}"/>
    <cellStyle name="optionalExposure 3 6" xfId="33987" xr:uid="{E1A5B0C8-03AA-401B-A932-96418581B357}"/>
    <cellStyle name="optionalExposure 3 6 2" xfId="37834" xr:uid="{15B48B3B-1D71-40B0-8D1F-20A58CA5456F}"/>
    <cellStyle name="optionalExposure 3_Annexe 6 IAS" xfId="33988" xr:uid="{6EF32882-EE2F-4D7C-8EC2-4D0C986C3EBD}"/>
    <cellStyle name="optionalExposure 4" xfId="33989" xr:uid="{552F2F27-802D-4B96-9D0F-0E41323CEEA5}"/>
    <cellStyle name="optionalExposure 5" xfId="33990" xr:uid="{3F98E548-9CF1-4F01-B6A9-F35709721FE8}"/>
    <cellStyle name="optionalExposure 6" xfId="33991" xr:uid="{268B7620-1FFD-400B-887D-52F5048845CE}"/>
    <cellStyle name="optionalExposure 7" xfId="33992" xr:uid="{518FD67C-BEB0-4337-84A4-6D66C0877FC9}"/>
    <cellStyle name="optionalExposure 8" xfId="33993" xr:uid="{2D7AB976-6BD1-4E4D-A757-D9A86644D4BA}"/>
    <cellStyle name="optionalExposure 9" xfId="33994" xr:uid="{699F458A-935B-475D-9B0D-2172716820E1}"/>
    <cellStyle name="optionalExposure_Annexe 6 IAS" xfId="33995" xr:uid="{33205742-EA4F-4A95-8DEE-4ABF3172CD2A}"/>
    <cellStyle name="optionalMaturity" xfId="33996" xr:uid="{D21582F9-D2A5-458D-A1EE-C7BC09C838DE}"/>
    <cellStyle name="optionalMaturity 10" xfId="33997" xr:uid="{46E86935-895A-4998-85FC-FC8EE43D14DF}"/>
    <cellStyle name="optionalMaturity 11" xfId="37835" xr:uid="{AAF1A781-76E0-47C2-B623-3BEA5023C79C}"/>
    <cellStyle name="optionalMaturity 2" xfId="33998" xr:uid="{490EB59D-5702-4EF7-A7CD-27E52A4064A2}"/>
    <cellStyle name="optionalMaturity 2 2" xfId="33999" xr:uid="{7B2D832C-2382-4F47-954B-A405CCD36229}"/>
    <cellStyle name="optionalMaturity 2 3" xfId="34000" xr:uid="{E26B8848-01C6-4ED3-A6C7-FED19FBFAE3B}"/>
    <cellStyle name="optionalMaturity 2 3 2" xfId="37837" xr:uid="{D13743A8-1830-49E6-939F-15C5D8BDE1CF}"/>
    <cellStyle name="optionalMaturity 2 4" xfId="34001" xr:uid="{0878DB27-D991-42CA-92EA-E29818FDA6D3}"/>
    <cellStyle name="optionalMaturity 2 4 2" xfId="37838" xr:uid="{DA221B2F-64E9-4C05-8A14-F4D6BE01E0E6}"/>
    <cellStyle name="optionalMaturity 2 5" xfId="34002" xr:uid="{DB8F2A51-4637-4A5D-8CC7-10B8F4B6A4BB}"/>
    <cellStyle name="optionalMaturity 2 5 2" xfId="37839" xr:uid="{DA4A0708-C85A-4149-8E79-45B9E7492906}"/>
    <cellStyle name="optionalMaturity 2 6" xfId="34003" xr:uid="{D3ED65F5-C97C-42DA-BF80-301EC0DF6F9E}"/>
    <cellStyle name="optionalMaturity 2 6 2" xfId="37840" xr:uid="{A4F6272E-CF63-421C-A142-1D7F4C2A85C0}"/>
    <cellStyle name="optionalMaturity 2 7" xfId="37836" xr:uid="{2D8533C0-425E-43B4-A153-83673352EBF2}"/>
    <cellStyle name="optionalMaturity 2_Annexe 6 IAS" xfId="34004" xr:uid="{D1CC5BB1-E6D4-4FCB-9F58-AF2ED18700FB}"/>
    <cellStyle name="optionalMaturity 3" xfId="34005" xr:uid="{B80EF9EA-4D92-48CD-B83E-93261456AAFC}"/>
    <cellStyle name="optionalMaturity 3 2" xfId="34006" xr:uid="{AEB2B8E8-9397-477F-9356-B8F7AD56AD34}"/>
    <cellStyle name="optionalMaturity 3 3" xfId="34007" xr:uid="{8ABC7A5C-E256-4CB7-9FBD-D168F8289D58}"/>
    <cellStyle name="optionalMaturity 3 3 2" xfId="37841" xr:uid="{61128B26-2BE8-4A59-B871-CE5A3F6AFA64}"/>
    <cellStyle name="optionalMaturity 3 4" xfId="34008" xr:uid="{DBADB06C-8C62-42B8-930E-05281C666D1A}"/>
    <cellStyle name="optionalMaturity 3 4 2" xfId="37842" xr:uid="{53750269-8FA1-40FB-A138-D96FDDB1FBFE}"/>
    <cellStyle name="optionalMaturity 3 5" xfId="34009" xr:uid="{D3FE8655-F1FF-4FD2-8705-06E6558C0AF8}"/>
    <cellStyle name="optionalMaturity 3 5 2" xfId="37843" xr:uid="{9B004C90-E713-4D08-A60F-D8FEE4850A81}"/>
    <cellStyle name="optionalMaturity 3 6" xfId="34010" xr:uid="{A32BE47D-99D4-4118-B440-8154D3E6D551}"/>
    <cellStyle name="optionalMaturity 3 6 2" xfId="37844" xr:uid="{8E730D84-0047-40A6-A7C6-A16F188B0540}"/>
    <cellStyle name="optionalMaturity 3_Annexe 6 IAS" xfId="34011" xr:uid="{042B8045-473C-4670-AA1A-B500007ABFE1}"/>
    <cellStyle name="optionalMaturity 4" xfId="34012" xr:uid="{6F0782BA-4654-4784-8233-EEE43F6D7311}"/>
    <cellStyle name="optionalMaturity 5" xfId="34013" xr:uid="{EE2D17B7-FD10-47AC-A021-D76705B31D0A}"/>
    <cellStyle name="optionalMaturity 6" xfId="34014" xr:uid="{963484ED-7CEB-4768-B98A-3301CED7B614}"/>
    <cellStyle name="optionalMaturity 7" xfId="34015" xr:uid="{0C30B7B1-A942-4B18-B964-390A64C7B7D2}"/>
    <cellStyle name="optionalMaturity 8" xfId="34016" xr:uid="{9BE38C0C-7775-4D0E-9589-DDDB84EDE3B7}"/>
    <cellStyle name="optionalMaturity 9" xfId="34017" xr:uid="{85A81BD2-6F45-49B7-B7BC-AA10AFAFBA7C}"/>
    <cellStyle name="optionalMaturity_Annexe 6 IAS" xfId="34018" xr:uid="{6E91218C-37DC-40D7-BD5C-FB70F421355B}"/>
    <cellStyle name="optionalPD" xfId="34019" xr:uid="{DD4C805C-2A74-404F-9772-363F95D48E94}"/>
    <cellStyle name="optionalPD 10" xfId="34020" xr:uid="{679D6761-7219-4A4A-AA95-84C6DC4640DC}"/>
    <cellStyle name="optionalPD 11" xfId="37845" xr:uid="{C12DFBFC-D52D-4ED6-BFFB-241D8C1E37B6}"/>
    <cellStyle name="optionalPD 2" xfId="34021" xr:uid="{C515CE62-0967-4CF9-972F-A90F96CA8F4A}"/>
    <cellStyle name="optionalPD 2 2" xfId="34022" xr:uid="{BBA5C3E0-7C72-473E-A03F-7797EEA65D86}"/>
    <cellStyle name="optionalPD 2 3" xfId="34023" xr:uid="{0DB53683-B4CC-4048-A949-C53EE199A952}"/>
    <cellStyle name="optionalPD 2 3 2" xfId="37847" xr:uid="{1C81BCCE-9591-483A-9D6C-BCB4F3626BCC}"/>
    <cellStyle name="optionalPD 2 4" xfId="34024" xr:uid="{66F78CFC-F713-4087-8724-401070A099E5}"/>
    <cellStyle name="optionalPD 2 4 2" xfId="37848" xr:uid="{2D3C29FA-28C9-4607-B96E-CF763FEB1626}"/>
    <cellStyle name="optionalPD 2 5" xfId="34025" xr:uid="{D819964A-8452-4134-802F-EDFE2DF3367B}"/>
    <cellStyle name="optionalPD 2 5 2" xfId="37849" xr:uid="{AD567783-8EE2-42FC-B593-5B4EEDC5BCEB}"/>
    <cellStyle name="optionalPD 2 6" xfId="34026" xr:uid="{EAECCE92-A59E-47A8-9681-FD1320C2351E}"/>
    <cellStyle name="optionalPD 2 6 2" xfId="37850" xr:uid="{23572B6F-53C1-40D4-A8DB-E38BC9EF6CA4}"/>
    <cellStyle name="optionalPD 2 7" xfId="37846" xr:uid="{851B0AF0-03BA-4BE3-ACB9-331606A221B6}"/>
    <cellStyle name="optionalPD 2_Annexe 6 IAS" xfId="34027" xr:uid="{630C24E1-DD63-44EC-B219-21E0DEBD497F}"/>
    <cellStyle name="optionalPD 3" xfId="34028" xr:uid="{DBF99E6C-1315-44CF-97AD-84A9F53389B0}"/>
    <cellStyle name="optionalPD 3 2" xfId="34029" xr:uid="{6568D8B2-2CD4-45B6-9848-77AD18B3E2E0}"/>
    <cellStyle name="optionalPD 3 3" xfId="34030" xr:uid="{51FF8C5B-D9F3-4C3E-85B7-7ACB9CF9D50B}"/>
    <cellStyle name="optionalPD 3 3 2" xfId="37851" xr:uid="{94A66495-3416-43CD-83F9-9D35845C363B}"/>
    <cellStyle name="optionalPD 3 4" xfId="34031" xr:uid="{B9A84C5D-40D9-4AC4-A3C7-21906BCC03F6}"/>
    <cellStyle name="optionalPD 3 4 2" xfId="37852" xr:uid="{11301DB5-39D5-4633-9A63-50B7C861F351}"/>
    <cellStyle name="optionalPD 3 5" xfId="34032" xr:uid="{9E2AA428-D428-41A2-94E9-328F3EC98BCF}"/>
    <cellStyle name="optionalPD 3 5 2" xfId="37853" xr:uid="{F05DC749-DE7C-40DA-9BE6-90C93F8CB782}"/>
    <cellStyle name="optionalPD 3 6" xfId="34033" xr:uid="{DAB2C5AC-E5BD-4DC8-8F05-4284D7C3ADE0}"/>
    <cellStyle name="optionalPD 3 6 2" xfId="37854" xr:uid="{4F0C16FF-EAC5-4F82-92F3-3B639A5D9878}"/>
    <cellStyle name="optionalPD 3_Annexe 6 IAS" xfId="34034" xr:uid="{6A2F5A5E-1CB5-4415-AED9-B9F4C6B40684}"/>
    <cellStyle name="optionalPD 4" xfId="34035" xr:uid="{BBAE7C1E-BE70-4B62-9326-ABBD0E2C859A}"/>
    <cellStyle name="optionalPD 5" xfId="34036" xr:uid="{79AC8855-2596-47D3-9BA9-B42037954B93}"/>
    <cellStyle name="optionalPD 6" xfId="34037" xr:uid="{CF8179F2-331F-4660-8D73-97E0FE95C5A1}"/>
    <cellStyle name="optionalPD 7" xfId="34038" xr:uid="{5A6C7E8B-FCB8-43CA-B46A-4B5C4F8ABBA9}"/>
    <cellStyle name="optionalPD 8" xfId="34039" xr:uid="{64EC6F72-0B8F-405D-8B6F-169C23ACCC2F}"/>
    <cellStyle name="optionalPD 9" xfId="34040" xr:uid="{6A531A20-F90A-42E9-9F42-9350D8548EFC}"/>
    <cellStyle name="optionalPD_Annexe 6 IAS" xfId="34041" xr:uid="{3F9CC24F-AF03-47DB-AF09-99DFDE616AEC}"/>
    <cellStyle name="optionalPercentage" xfId="34042" xr:uid="{8026E5C4-A296-4A29-9B23-2DF0089E14FB}"/>
    <cellStyle name="optionalPercentage 10" xfId="34043" xr:uid="{230C8CA3-2A73-4271-81C1-AF1D1721F7DB}"/>
    <cellStyle name="optionalPercentage 11" xfId="37855" xr:uid="{6345E0A8-F4A5-4D27-840B-93F5E8F252AE}"/>
    <cellStyle name="optionalPercentage 2" xfId="34044" xr:uid="{C692D415-09FE-4D5F-9039-B012D51050C7}"/>
    <cellStyle name="optionalPercentage 2 2" xfId="34045" xr:uid="{9499C0CA-6EE0-4421-BADF-0D6C7B1722EC}"/>
    <cellStyle name="optionalPercentage 2 3" xfId="34046" xr:uid="{F4D21C50-C922-4FF8-8656-885CAE37334B}"/>
    <cellStyle name="optionalPercentage 2 3 2" xfId="37857" xr:uid="{D7506846-C921-4242-B549-14BC3D057F67}"/>
    <cellStyle name="optionalPercentage 2 4" xfId="34047" xr:uid="{333DE9A4-6648-4647-B879-F0F99CC5DCDD}"/>
    <cellStyle name="optionalPercentage 2 4 2" xfId="37858" xr:uid="{4E338ED5-2FE6-4EB1-A863-C281FAA6AFF4}"/>
    <cellStyle name="optionalPercentage 2 5" xfId="34048" xr:uid="{BFF63E29-E2E9-4306-A448-9154E31E5023}"/>
    <cellStyle name="optionalPercentage 2 5 2" xfId="37859" xr:uid="{59976AAE-CB65-4BA4-907E-770A5E01033D}"/>
    <cellStyle name="optionalPercentage 2 6" xfId="34049" xr:uid="{B05D27A9-755B-4DFE-9686-4395A58370B3}"/>
    <cellStyle name="optionalPercentage 2 6 2" xfId="37860" xr:uid="{5F3B482B-B6DF-43F9-99CD-BC474AF7CD67}"/>
    <cellStyle name="optionalPercentage 2 7" xfId="37856" xr:uid="{8B976BF4-9413-45EC-845C-22F5826E9497}"/>
    <cellStyle name="optionalPercentage 2_Annexe 6 IAS" xfId="34050" xr:uid="{CF87EE6B-8D75-4872-97E4-A5DA63E32873}"/>
    <cellStyle name="optionalPercentage 3" xfId="34051" xr:uid="{D3A1911B-5CC2-4F00-88DA-D2A199EA552C}"/>
    <cellStyle name="optionalPercentage 3 2" xfId="34052" xr:uid="{91A2FC99-D455-4CE0-8C5C-E23C70294911}"/>
    <cellStyle name="optionalPercentage 3 3" xfId="34053" xr:uid="{E7161324-9ADE-4313-BC36-F1C53D454DD2}"/>
    <cellStyle name="optionalPercentage 3 3 2" xfId="37861" xr:uid="{8A11D84E-ACAF-4998-A7BD-2EE35B8E3B27}"/>
    <cellStyle name="optionalPercentage 3 4" xfId="34054" xr:uid="{19D04FB6-5488-43ED-97B2-DF7A4D3451A1}"/>
    <cellStyle name="optionalPercentage 3 4 2" xfId="37862" xr:uid="{77B37A42-BDA7-402F-8557-9BC626C03D60}"/>
    <cellStyle name="optionalPercentage 3 5" xfId="34055" xr:uid="{28C9090A-8BB2-4276-BCF5-4AADE440BFEE}"/>
    <cellStyle name="optionalPercentage 3 5 2" xfId="37863" xr:uid="{D9C3A59F-D66A-43E3-A002-AB57BDB171E0}"/>
    <cellStyle name="optionalPercentage 3 6" xfId="34056" xr:uid="{5747D337-3A47-4A51-825D-EF3E0D8D3EE9}"/>
    <cellStyle name="optionalPercentage 3 6 2" xfId="37864" xr:uid="{44CDAA12-7452-45B0-9AFE-7CF14D567405}"/>
    <cellStyle name="optionalPercentage 3_Annexe 6 IAS" xfId="34057" xr:uid="{A542FEF6-A602-4643-A036-BA8F43CD99C7}"/>
    <cellStyle name="optionalPercentage 4" xfId="34058" xr:uid="{A3331D06-1F90-46A4-8FA7-C946B5E879A1}"/>
    <cellStyle name="optionalPercentage 5" xfId="34059" xr:uid="{40F143C5-5EC9-43AC-B77B-5D09DD904A66}"/>
    <cellStyle name="optionalPercentage 6" xfId="34060" xr:uid="{4D9708D0-2F25-463C-8799-DCE39EB2807B}"/>
    <cellStyle name="optionalPercentage 7" xfId="34061" xr:uid="{EAFCA7DF-8C61-42A2-8646-1F9EF8E67F85}"/>
    <cellStyle name="optionalPercentage 8" xfId="34062" xr:uid="{20839E20-C3C7-403B-82B4-097F6D7870F4}"/>
    <cellStyle name="optionalPercentage 9" xfId="34063" xr:uid="{4C0769EC-363F-4272-B25C-422954905A73}"/>
    <cellStyle name="optionalPercentage_Annexe 6 IAS" xfId="34064" xr:uid="{132896B9-A264-42CC-B239-16E3EBB79FF8}"/>
    <cellStyle name="optionalPercentageL" xfId="34065" xr:uid="{503975C8-F061-41EA-98C0-35362CB2EAFD}"/>
    <cellStyle name="optionalPercentageL 2" xfId="34066" xr:uid="{A01FBDB6-DAB9-42DC-B152-27FC2B7A2185}"/>
    <cellStyle name="optionalPercentageL 2 2" xfId="37865" xr:uid="{27F06C79-1539-406D-9AEA-6DCE22E9C72E}"/>
    <cellStyle name="optionalPercentageL 3" xfId="34067" xr:uid="{DC277C26-84C1-4607-A94A-98576A132ED7}"/>
    <cellStyle name="optionalPercentageL 3 2" xfId="37866" xr:uid="{BFD3B59C-0A01-4C42-9EE4-EE6A16866BD0}"/>
    <cellStyle name="optionalPercentageL 4" xfId="34068" xr:uid="{EA83E366-3DBF-4D05-9A3B-7FC53E530F98}"/>
    <cellStyle name="optionalPercentageL 4 2" xfId="37867" xr:uid="{F3527A1D-9C63-4C6F-A032-FD9C930C0238}"/>
    <cellStyle name="optionalPercentageL 5" xfId="34069" xr:uid="{32248598-16B6-4565-81D1-426231C6EEE7}"/>
    <cellStyle name="optionalPercentageL 5 2" xfId="37868" xr:uid="{1A7DF6C5-F6CC-4946-97FF-CAE9086BC11B}"/>
    <cellStyle name="optionalPercentageL 6" xfId="34070" xr:uid="{380C1A72-FC8A-4BDB-B108-EA2E0658F899}"/>
    <cellStyle name="optionalPercentageL 6 2" xfId="37869" xr:uid="{340DDFD8-BB51-4765-B38B-4AAB960127D5}"/>
    <cellStyle name="optionalPercentageS" xfId="34071" xr:uid="{D1CF6D36-5F59-49C5-8393-9B2E4B512A6A}"/>
    <cellStyle name="optionalPercentageS 10" xfId="34072" xr:uid="{3D19E2C1-573E-4D11-857D-638F64FE24F4}"/>
    <cellStyle name="optionalPercentageS 11" xfId="34073" xr:uid="{0C04E4FF-103C-4AF0-9B22-C3A3E779BBD9}"/>
    <cellStyle name="optionalPercentageS 12" xfId="34074" xr:uid="{98D6FF29-2319-4795-B3D9-EEAC0D775D0A}"/>
    <cellStyle name="optionalPercentageS 13" xfId="34075" xr:uid="{59EF346F-C21F-4D25-AB4F-A8814DB60226}"/>
    <cellStyle name="optionalPercentageS 14" xfId="34076" xr:uid="{BD28D167-249D-42BC-A87C-7D7872590D64}"/>
    <cellStyle name="optionalPercentageS 15" xfId="34077" xr:uid="{1DE671C2-42DA-4666-B573-BB6E515E9C50}"/>
    <cellStyle name="optionalPercentageS 16" xfId="34078" xr:uid="{6E67561B-7B98-4C44-A609-AD8C9B81D436}"/>
    <cellStyle name="optionalPercentageS 17" xfId="34079" xr:uid="{45CBCA22-7E57-49B1-ADD0-00CC986BC4A7}"/>
    <cellStyle name="optionalPercentageS 2" xfId="34080" xr:uid="{BC3144B8-4EEB-4D0A-B63E-1595C251ECD0}"/>
    <cellStyle name="optionalPercentageS 2 2" xfId="34081" xr:uid="{1481D3F8-5401-4166-AD6F-9BD6F5CD5EF2}"/>
    <cellStyle name="optionalPercentageS 2_Annexe 6 IAS" xfId="34082" xr:uid="{34C1331E-FA9C-49EE-84E4-9A2E8CA45263}"/>
    <cellStyle name="optionalPercentageS 3" xfId="34083" xr:uid="{C57E00E6-02F8-4A1D-8CDE-7C1F3A4297D1}"/>
    <cellStyle name="optionalPercentageS 3 2" xfId="34084" xr:uid="{B58E1E77-6B94-4A60-813D-B85EF1F11668}"/>
    <cellStyle name="optionalPercentageS 3_Annexe 6 IAS" xfId="34085" xr:uid="{E5D2791A-2E7E-4D29-B7E6-6015378A25F0}"/>
    <cellStyle name="optionalPercentageS 4" xfId="34086" xr:uid="{7CA8BF49-5613-4407-9818-30D0E94852ED}"/>
    <cellStyle name="optionalPercentageS 4 2" xfId="34087" xr:uid="{269B1285-D99A-4B0B-8A4A-DA7B74E13954}"/>
    <cellStyle name="optionalPercentageS 4_Annexe 6 IAS" xfId="34088" xr:uid="{1C08BCBB-43ED-4FDA-B613-E69920685039}"/>
    <cellStyle name="optionalPercentageS 5" xfId="34089" xr:uid="{E51F843A-B20C-4BCE-A29F-C1FC53BE3D22}"/>
    <cellStyle name="optionalPercentageS 5 2" xfId="34090" xr:uid="{7656072A-02EE-48D2-B0DD-6360E0FC6585}"/>
    <cellStyle name="optionalPercentageS 5_Annexe 6 IAS" xfId="34091" xr:uid="{2A09285D-810F-4C55-8141-9A83A95931E1}"/>
    <cellStyle name="optionalPercentageS 6" xfId="34092" xr:uid="{E406049E-B507-4586-9012-DCF51587F545}"/>
    <cellStyle name="optionalPercentageS 7" xfId="34093" xr:uid="{3AFBC430-23A2-49EB-86B8-800DB5C9842A}"/>
    <cellStyle name="optionalPercentageS 8" xfId="34094" xr:uid="{CC77EBE4-8EE1-4374-B5BA-4B972BF7D1FB}"/>
    <cellStyle name="optionalPercentageS 9" xfId="34095" xr:uid="{43F165D7-17BE-47B3-A4D0-BF2597CE5AED}"/>
    <cellStyle name="optionalPercentageS_Annexe 6 IAS" xfId="34096" xr:uid="{14DA35B6-CB01-4A17-AEB3-420248F63068}"/>
    <cellStyle name="optionalSelection" xfId="34097" xr:uid="{3E2DC62B-D074-4434-BAC0-2C9456D6ABC9}"/>
    <cellStyle name="optionalSelection 10" xfId="34098" xr:uid="{C16B9474-0351-4159-92E5-7547102E8706}"/>
    <cellStyle name="optionalSelection 11" xfId="37870" xr:uid="{3F022030-D6E2-4A0E-8464-DFE490C2B31A}"/>
    <cellStyle name="optionalSelection 2" xfId="34099" xr:uid="{EE4ADE60-4993-44AA-A64D-73815E8FCED3}"/>
    <cellStyle name="optionalSelection 2 2" xfId="34100" xr:uid="{E69F4633-5837-4E01-8226-0A5A92935C08}"/>
    <cellStyle name="optionalSelection 2 3" xfId="34101" xr:uid="{2CAA7ECE-790A-4BC2-908E-F64C21026F42}"/>
    <cellStyle name="optionalSelection 2 3 2" xfId="37872" xr:uid="{468524AF-3E8C-4664-9756-D20E6FE22DD4}"/>
    <cellStyle name="optionalSelection 2 4" xfId="34102" xr:uid="{48DC1780-6D6F-4ABF-A17F-40CD714AAFA6}"/>
    <cellStyle name="optionalSelection 2 4 2" xfId="37873" xr:uid="{E5FE8E5E-A251-4DD4-A2E9-B1ACA6BA1CC5}"/>
    <cellStyle name="optionalSelection 2 5" xfId="34103" xr:uid="{D1C2A833-636C-4A6E-8A4D-D9C322CDE37D}"/>
    <cellStyle name="optionalSelection 2 5 2" xfId="37874" xr:uid="{BD439525-70C0-435F-8C2E-3F8DA4116279}"/>
    <cellStyle name="optionalSelection 2 6" xfId="34104" xr:uid="{B841A159-41C9-4C31-93A2-B923FF338659}"/>
    <cellStyle name="optionalSelection 2 6 2" xfId="37875" xr:uid="{22049A43-D2E9-42B8-87C6-F03944E41629}"/>
    <cellStyle name="optionalSelection 2 7" xfId="37871" xr:uid="{678F94C7-1502-40B5-AE10-5166A728C605}"/>
    <cellStyle name="optionalSelection 2_Annexe 6 IAS" xfId="34105" xr:uid="{F8113304-2FCD-4DAC-9B18-C2D2937C35BE}"/>
    <cellStyle name="optionalSelection 3" xfId="34106" xr:uid="{73761EE4-7DE2-4902-9000-26E5602CB0AD}"/>
    <cellStyle name="optionalSelection 3 2" xfId="34107" xr:uid="{49834F70-12B1-49B1-B0CA-46FD82FF8AE9}"/>
    <cellStyle name="optionalSelection 3 3" xfId="34108" xr:uid="{4D104DEE-0125-4CF3-AF88-890BA270D055}"/>
    <cellStyle name="optionalSelection 3 3 2" xfId="37876" xr:uid="{E28AFCB6-4093-4125-B6A9-66C113BF5969}"/>
    <cellStyle name="optionalSelection 3 4" xfId="34109" xr:uid="{9A39FED2-BDF0-47B7-B317-3FDA02C97079}"/>
    <cellStyle name="optionalSelection 3 4 2" xfId="37877" xr:uid="{0CDD6A8C-EC3F-44B5-8C23-536B57E755A8}"/>
    <cellStyle name="optionalSelection 3 5" xfId="34110" xr:uid="{8AF8AFB2-8E02-4FE4-B73B-2268D8A1297A}"/>
    <cellStyle name="optionalSelection 3 5 2" xfId="37878" xr:uid="{B56E750C-000F-43E8-8A9D-697E9A521391}"/>
    <cellStyle name="optionalSelection 3 6" xfId="34111" xr:uid="{B919A49B-EAAF-495D-BEA2-81FB046EA507}"/>
    <cellStyle name="optionalSelection 3 6 2" xfId="37879" xr:uid="{B33FA3F6-C936-40EA-A79F-CAF23181E231}"/>
    <cellStyle name="optionalSelection 3_Annexe 6 IAS" xfId="34112" xr:uid="{94421D77-727D-4175-B0FE-9DBBB4BCB80C}"/>
    <cellStyle name="optionalSelection 4" xfId="34113" xr:uid="{CB8FBEB2-9AC2-41B4-9EC6-5DFDAA0F6EB4}"/>
    <cellStyle name="optionalSelection 5" xfId="34114" xr:uid="{283B19AF-50E8-4F9B-890C-D0A1688142F5}"/>
    <cellStyle name="optionalSelection 6" xfId="34115" xr:uid="{9D3624FC-A9DB-4291-BA70-5C5D5292B80B}"/>
    <cellStyle name="optionalSelection 7" xfId="34116" xr:uid="{BA3910F0-87F7-495E-BEB3-C662E1C6B28C}"/>
    <cellStyle name="optionalSelection 8" xfId="34117" xr:uid="{0134C5F8-B8C8-437F-92F2-9E4A57ABB6B6}"/>
    <cellStyle name="optionalSelection 9" xfId="34118" xr:uid="{2847B339-67DD-424F-97E3-DA0C20D244CA}"/>
    <cellStyle name="optionalSelection_Annexe 6 IAS" xfId="34119" xr:uid="{C46E042D-A11E-484B-AC38-76C3A851A53E}"/>
    <cellStyle name="optionalText" xfId="34120" xr:uid="{23B2A56E-70B1-4CDD-9D43-75EAF3A2B040}"/>
    <cellStyle name="optionalText 10" xfId="34121" xr:uid="{3975D64A-B5F0-4E3B-95AB-0E0FDBC7B7CA}"/>
    <cellStyle name="optionalText 11" xfId="37880" xr:uid="{BC77AD1C-B939-4DAA-8792-47DDFD6F8B3C}"/>
    <cellStyle name="optionalText 2" xfId="34122" xr:uid="{9BF4AB6F-2DC5-4B7C-8FE1-3E298C14A8F3}"/>
    <cellStyle name="optionalText 2 2" xfId="34123" xr:uid="{8D6F2266-681C-45EF-BD33-E5629F791BF5}"/>
    <cellStyle name="optionalText 2 3" xfId="34124" xr:uid="{730C0838-99B1-4099-A9F4-98060A695EFF}"/>
    <cellStyle name="optionalText 2 3 2" xfId="37882" xr:uid="{95CB8CDC-0A17-432B-AEB6-8FE869A30D63}"/>
    <cellStyle name="optionalText 2 4" xfId="34125" xr:uid="{96AAEF0E-ACAD-45B7-8E5C-F05F43D0332B}"/>
    <cellStyle name="optionalText 2 4 2" xfId="37883" xr:uid="{77865B3B-4C22-4C87-886A-B6B08338CC42}"/>
    <cellStyle name="optionalText 2 5" xfId="34126" xr:uid="{AED1CC09-D998-44C4-8EBC-31CF2D74CC20}"/>
    <cellStyle name="optionalText 2 5 2" xfId="37884" xr:uid="{49095B8E-0BD5-4ACB-908B-3F7A2D5747D5}"/>
    <cellStyle name="optionalText 2 6" xfId="34127" xr:uid="{F0DE34EE-7FC3-40A7-985A-3C9E6D9A5092}"/>
    <cellStyle name="optionalText 2 6 2" xfId="37885" xr:uid="{8A4238E0-9239-4CAD-BFD5-5E9810C6F5F4}"/>
    <cellStyle name="optionalText 2 7" xfId="37881" xr:uid="{3D91D3CA-CA39-4644-ABA5-0108982F97AA}"/>
    <cellStyle name="optionalText 2_Annexe 6 IAS" xfId="34128" xr:uid="{90DD1349-26FA-44C9-85E1-4B38352D89B9}"/>
    <cellStyle name="optionalText 3" xfId="34129" xr:uid="{1380212E-D962-42DC-B8CB-512CC179FEFD}"/>
    <cellStyle name="optionalText 3 2" xfId="34130" xr:uid="{06C02ECE-E8DB-4DBE-82D0-1F62ECDF5A6D}"/>
    <cellStyle name="optionalText 3 3" xfId="34131" xr:uid="{6581F7C7-23CF-4C92-8A10-C924FEB3A511}"/>
    <cellStyle name="optionalText 3 3 2" xfId="37886" xr:uid="{46040A57-8F1A-4191-88D9-F6282AB7DB6A}"/>
    <cellStyle name="optionalText 3 4" xfId="34132" xr:uid="{ABDDAA9D-41FD-425E-8718-2AFA7AC36A9F}"/>
    <cellStyle name="optionalText 3 4 2" xfId="37887" xr:uid="{9CAF6E03-6861-46BF-B544-C2F041FF26AF}"/>
    <cellStyle name="optionalText 3 5" xfId="34133" xr:uid="{CB7441DD-B62F-4ECF-9327-F5027B1D6FA8}"/>
    <cellStyle name="optionalText 3 5 2" xfId="37888" xr:uid="{F5A77E7C-6909-4BA1-9FC4-2BDE47878030}"/>
    <cellStyle name="optionalText 3 6" xfId="34134" xr:uid="{11E405A7-D466-447F-B4C8-090F94CA504B}"/>
    <cellStyle name="optionalText 3 6 2" xfId="37889" xr:uid="{778E7716-502A-4C52-83F0-E3214C966B26}"/>
    <cellStyle name="optionalText 3_Annexe 6 IAS" xfId="34135" xr:uid="{84BCA7E8-3AA1-4BCF-A914-9E519FBF7675}"/>
    <cellStyle name="optionalText 4" xfId="34136" xr:uid="{20A85303-B5B3-48AF-91F4-1F288CBB4A72}"/>
    <cellStyle name="optionalText 5" xfId="34137" xr:uid="{DDCB193C-1329-4986-9B1E-A5FA09BD5854}"/>
    <cellStyle name="optionalText 6" xfId="34138" xr:uid="{6A1FCDAF-B025-419E-9374-2E23E867FB36}"/>
    <cellStyle name="optionalText 7" xfId="34139" xr:uid="{F38419E3-C9F1-4CEC-85C6-4DAA17718FA3}"/>
    <cellStyle name="optionalText 8" xfId="34140" xr:uid="{31C34F14-8ED1-4310-A92D-34036F928588}"/>
    <cellStyle name="optionalText 9" xfId="34141" xr:uid="{9DEB3BC7-A72F-4D27-9D12-435DE352D561}"/>
    <cellStyle name="optionalText_Annexe 6 IAS" xfId="34142" xr:uid="{3DD900C5-174B-4163-843A-A294B3D18856}"/>
    <cellStyle name="OptionHeading" xfId="20514" xr:uid="{00000000-0005-0000-0000-000048510000}"/>
    <cellStyle name="OptionHeading 2" xfId="20515" xr:uid="{00000000-0005-0000-0000-000049510000}"/>
    <cellStyle name="OptionHeading 3" xfId="20516" xr:uid="{00000000-0005-0000-0000-00004A510000}"/>
    <cellStyle name="Output 10" xfId="34144" xr:uid="{4B5BD392-FE9A-435A-B7EE-72BFA9AADC81}"/>
    <cellStyle name="Output 11" xfId="34145" xr:uid="{FF0D4080-81B5-4D35-9907-E9D797933CD1}"/>
    <cellStyle name="Output 12" xfId="34146" xr:uid="{6559F97A-7874-4E7F-BC81-34DB5BEB50C5}"/>
    <cellStyle name="Output 13" xfId="34147" xr:uid="{22DA1808-0401-4C45-A5AF-429B2AF8EA70}"/>
    <cellStyle name="Output 14" xfId="34148" xr:uid="{D5AFC2B2-0B85-4D25-9631-B5187FC3CD92}"/>
    <cellStyle name="Output 15" xfId="34149" xr:uid="{0EB75DC9-E57D-407D-A74A-520BFDCB4D24}"/>
    <cellStyle name="Output 16" xfId="34150" xr:uid="{5AEC3804-AEB2-4919-A37E-7910EE68278F}"/>
    <cellStyle name="Output 17" xfId="34151" xr:uid="{3163CB0A-434A-4248-B47C-DBB9CA01BC01}"/>
    <cellStyle name="Output 18" xfId="34143" xr:uid="{B1BF867F-C140-49FD-ABB2-FE11EE033A69}"/>
    <cellStyle name="Output 2" xfId="20517" xr:uid="{00000000-0005-0000-0000-00004B510000}"/>
    <cellStyle name="Output 2 10" xfId="20518" xr:uid="{00000000-0005-0000-0000-00004C510000}"/>
    <cellStyle name="Output 2 10 2" xfId="20519" xr:uid="{00000000-0005-0000-0000-00004D510000}"/>
    <cellStyle name="Output 2 10 2 2" xfId="21117" xr:uid="{00000000-0005-0000-0000-00004E510000}"/>
    <cellStyle name="Output 2 10 2 3" xfId="21680" xr:uid="{65043B25-9C11-4085-9805-7B398CDC3040}"/>
    <cellStyle name="Output 2 10 3" xfId="20520" xr:uid="{00000000-0005-0000-0000-00004F510000}"/>
    <cellStyle name="Output 2 10 3 2" xfId="21116" xr:uid="{00000000-0005-0000-0000-000050510000}"/>
    <cellStyle name="Output 2 10 3 3" xfId="21681" xr:uid="{1B5C042E-1C6C-4011-8C76-FFF193AD5DD8}"/>
    <cellStyle name="Output 2 10 4" xfId="20521" xr:uid="{00000000-0005-0000-0000-000051510000}"/>
    <cellStyle name="Output 2 10 4 2" xfId="21115" xr:uid="{00000000-0005-0000-0000-000052510000}"/>
    <cellStyle name="Output 2 10 4 3" xfId="21682" xr:uid="{CE84FE37-A871-48C2-A3EA-EC6E1D6DAF66}"/>
    <cellStyle name="Output 2 10 5" xfId="20522" xr:uid="{00000000-0005-0000-0000-000053510000}"/>
    <cellStyle name="Output 2 10 5 2" xfId="21114" xr:uid="{00000000-0005-0000-0000-000054510000}"/>
    <cellStyle name="Output 2 10 5 3" xfId="21683" xr:uid="{471E2FA8-140B-406D-AA5C-406EA15C0D3E}"/>
    <cellStyle name="Output 2 11" xfId="20523" xr:uid="{00000000-0005-0000-0000-000055510000}"/>
    <cellStyle name="Output 2 11 2" xfId="20524" xr:uid="{00000000-0005-0000-0000-000056510000}"/>
    <cellStyle name="Output 2 11 2 2" xfId="21112" xr:uid="{00000000-0005-0000-0000-000057510000}"/>
    <cellStyle name="Output 2 11 2 3" xfId="21685" xr:uid="{179065B7-9AC4-4DAA-A9B9-4C756F4C9AB7}"/>
    <cellStyle name="Output 2 11 3" xfId="20525" xr:uid="{00000000-0005-0000-0000-000058510000}"/>
    <cellStyle name="Output 2 11 3 2" xfId="21111" xr:uid="{00000000-0005-0000-0000-000059510000}"/>
    <cellStyle name="Output 2 11 3 3" xfId="21686" xr:uid="{01850A4E-FC8A-40DB-A96C-D803843FB3B1}"/>
    <cellStyle name="Output 2 11 4" xfId="20526" xr:uid="{00000000-0005-0000-0000-00005A510000}"/>
    <cellStyle name="Output 2 11 4 2" xfId="21110" xr:uid="{00000000-0005-0000-0000-00005B510000}"/>
    <cellStyle name="Output 2 11 4 3" xfId="21687" xr:uid="{0214CCAB-D9D5-494C-B168-0110A0697C62}"/>
    <cellStyle name="Output 2 11 5" xfId="20527" xr:uid="{00000000-0005-0000-0000-00005C510000}"/>
    <cellStyle name="Output 2 11 5 2" xfId="21109" xr:uid="{00000000-0005-0000-0000-00005D510000}"/>
    <cellStyle name="Output 2 11 5 3" xfId="21688" xr:uid="{FF9B0EF1-073B-4592-9872-F77C37D8FBEA}"/>
    <cellStyle name="Output 2 11 6" xfId="21113" xr:uid="{00000000-0005-0000-0000-00005E510000}"/>
    <cellStyle name="Output 2 11 7" xfId="21684" xr:uid="{9F2528C4-C4DB-4D75-B341-825EB1EFBAA1}"/>
    <cellStyle name="Output 2 12" xfId="20528" xr:uid="{00000000-0005-0000-0000-00005F510000}"/>
    <cellStyle name="Output 2 12 2" xfId="20529" xr:uid="{00000000-0005-0000-0000-000060510000}"/>
    <cellStyle name="Output 2 12 2 2" xfId="21107" xr:uid="{00000000-0005-0000-0000-000061510000}"/>
    <cellStyle name="Output 2 12 2 3" xfId="21690" xr:uid="{10309B52-763C-48A0-AB59-3EFCF347443F}"/>
    <cellStyle name="Output 2 12 3" xfId="20530" xr:uid="{00000000-0005-0000-0000-000062510000}"/>
    <cellStyle name="Output 2 12 3 2" xfId="21106" xr:uid="{00000000-0005-0000-0000-000063510000}"/>
    <cellStyle name="Output 2 12 3 3" xfId="21691" xr:uid="{97C9B459-5F57-46CB-B9CE-3FF34C502C0D}"/>
    <cellStyle name="Output 2 12 4" xfId="20531" xr:uid="{00000000-0005-0000-0000-000064510000}"/>
    <cellStyle name="Output 2 12 4 2" xfId="21105" xr:uid="{00000000-0005-0000-0000-000065510000}"/>
    <cellStyle name="Output 2 12 4 3" xfId="21692" xr:uid="{A6E080ED-503B-46ED-8913-CCE5CBC200A6}"/>
    <cellStyle name="Output 2 12 5" xfId="20532" xr:uid="{00000000-0005-0000-0000-000066510000}"/>
    <cellStyle name="Output 2 12 5 2" xfId="21104" xr:uid="{00000000-0005-0000-0000-000067510000}"/>
    <cellStyle name="Output 2 12 5 3" xfId="21693" xr:uid="{30CD45ED-194A-4DF3-B226-7C4A397D76A0}"/>
    <cellStyle name="Output 2 12 6" xfId="21108" xr:uid="{00000000-0005-0000-0000-000068510000}"/>
    <cellStyle name="Output 2 12 7" xfId="21689" xr:uid="{76B7AAB1-EFD9-41AB-AF48-ABA636932151}"/>
    <cellStyle name="Output 2 13" xfId="20533" xr:uid="{00000000-0005-0000-0000-000069510000}"/>
    <cellStyle name="Output 2 13 2" xfId="20534" xr:uid="{00000000-0005-0000-0000-00006A510000}"/>
    <cellStyle name="Output 2 13 2 2" xfId="21102" xr:uid="{00000000-0005-0000-0000-00006B510000}"/>
    <cellStyle name="Output 2 13 2 3" xfId="21695" xr:uid="{AA83F158-D6CD-49F7-AC8A-A7EF1B77407B}"/>
    <cellStyle name="Output 2 13 3" xfId="20535" xr:uid="{00000000-0005-0000-0000-00006C510000}"/>
    <cellStyle name="Output 2 13 3 2" xfId="21101" xr:uid="{00000000-0005-0000-0000-00006D510000}"/>
    <cellStyle name="Output 2 13 3 3" xfId="21696" xr:uid="{DA5CA2D0-9F1E-4928-A334-D2C5D077676B}"/>
    <cellStyle name="Output 2 13 4" xfId="20536" xr:uid="{00000000-0005-0000-0000-00006E510000}"/>
    <cellStyle name="Output 2 13 4 2" xfId="21100" xr:uid="{00000000-0005-0000-0000-00006F510000}"/>
    <cellStyle name="Output 2 13 4 3" xfId="21697" xr:uid="{2200100F-2DA8-43CF-9030-D031A70FA586}"/>
    <cellStyle name="Output 2 13 5" xfId="21103" xr:uid="{00000000-0005-0000-0000-000070510000}"/>
    <cellStyle name="Output 2 13 6" xfId="21694" xr:uid="{EFC593FA-513E-4DE8-A708-E0A31FBF9A5A}"/>
    <cellStyle name="Output 2 14" xfId="20537" xr:uid="{00000000-0005-0000-0000-000071510000}"/>
    <cellStyle name="Output 2 14 2" xfId="21099" xr:uid="{00000000-0005-0000-0000-000072510000}"/>
    <cellStyle name="Output 2 14 3" xfId="21698" xr:uid="{FEBE3F83-0088-4F0A-8247-0AE206B9ACBE}"/>
    <cellStyle name="Output 2 15" xfId="20538" xr:uid="{00000000-0005-0000-0000-000073510000}"/>
    <cellStyle name="Output 2 15 2" xfId="21098" xr:uid="{00000000-0005-0000-0000-000074510000}"/>
    <cellStyle name="Output 2 15 3" xfId="21699" xr:uid="{B2A47C88-0E23-4A9A-935D-53FD22B464F9}"/>
    <cellStyle name="Output 2 16" xfId="20539" xr:uid="{00000000-0005-0000-0000-000075510000}"/>
    <cellStyle name="Output 2 16 2" xfId="21097" xr:uid="{00000000-0005-0000-0000-000076510000}"/>
    <cellStyle name="Output 2 16 3" xfId="21700" xr:uid="{39595C9B-7596-4933-89C7-696729AEBE8F}"/>
    <cellStyle name="Output 2 17" xfId="21118" xr:uid="{00000000-0005-0000-0000-000077510000}"/>
    <cellStyle name="Output 2 17 2" xfId="34152" xr:uid="{E52DB5C2-B952-4A83-A0A0-BB764C42875E}"/>
    <cellStyle name="Output 2 18" xfId="21679" xr:uid="{5BA8CA3A-9670-4FDF-B83D-45455AB7DB56}"/>
    <cellStyle name="Output 2 2" xfId="20540" xr:uid="{00000000-0005-0000-0000-000078510000}"/>
    <cellStyle name="Output 2 2 10" xfId="21096" xr:uid="{00000000-0005-0000-0000-000079510000}"/>
    <cellStyle name="Output 2 2 10 2" xfId="34153" xr:uid="{4ED5AB9E-3191-4295-A9F2-41F16D92A516}"/>
    <cellStyle name="Output 2 2 11" xfId="21701" xr:uid="{9682A2A4-8757-4B10-A976-91E1DB587C0B}"/>
    <cellStyle name="Output 2 2 2" xfId="20541" xr:uid="{00000000-0005-0000-0000-00007A510000}"/>
    <cellStyle name="Output 2 2 2 2" xfId="20542" xr:uid="{00000000-0005-0000-0000-00007B510000}"/>
    <cellStyle name="Output 2 2 2 2 2" xfId="21094" xr:uid="{00000000-0005-0000-0000-00007C510000}"/>
    <cellStyle name="Output 2 2 2 2 3" xfId="21703" xr:uid="{AE3159EB-343E-4764-B994-BAC4D6BDE802}"/>
    <cellStyle name="Output 2 2 2 3" xfId="20543" xr:uid="{00000000-0005-0000-0000-00007D510000}"/>
    <cellStyle name="Output 2 2 2 3 2" xfId="21093" xr:uid="{00000000-0005-0000-0000-00007E510000}"/>
    <cellStyle name="Output 2 2 2 3 3" xfId="21704" xr:uid="{C02EDF67-6D66-4F7A-8222-111504B60E92}"/>
    <cellStyle name="Output 2 2 2 4" xfId="20544" xr:uid="{00000000-0005-0000-0000-00007F510000}"/>
    <cellStyle name="Output 2 2 2 4 2" xfId="21092" xr:uid="{00000000-0005-0000-0000-000080510000}"/>
    <cellStyle name="Output 2 2 2 4 3" xfId="21705" xr:uid="{B1CCF3C5-3459-40CB-93B1-22D6CA618C1B}"/>
    <cellStyle name="Output 2 2 2 5" xfId="21095" xr:uid="{00000000-0005-0000-0000-000081510000}"/>
    <cellStyle name="Output 2 2 2 5 2" xfId="34154" xr:uid="{F5C0DC89-A3EC-4467-9966-41969AA95C2D}"/>
    <cellStyle name="Output 2 2 2 6" xfId="21702" xr:uid="{8355B92E-CCF4-4E94-A6ED-859B578222FE}"/>
    <cellStyle name="Output 2 2 3" xfId="20545" xr:uid="{00000000-0005-0000-0000-000082510000}"/>
    <cellStyle name="Output 2 2 3 2" xfId="20546" xr:uid="{00000000-0005-0000-0000-000083510000}"/>
    <cellStyle name="Output 2 2 3 2 2" xfId="21090" xr:uid="{00000000-0005-0000-0000-000084510000}"/>
    <cellStyle name="Output 2 2 3 2 3" xfId="21707" xr:uid="{C95CF1A5-5FBD-4CD0-8EC5-C2D9AB25AE31}"/>
    <cellStyle name="Output 2 2 3 3" xfId="20547" xr:uid="{00000000-0005-0000-0000-000085510000}"/>
    <cellStyle name="Output 2 2 3 3 2" xfId="21089" xr:uid="{00000000-0005-0000-0000-000086510000}"/>
    <cellStyle name="Output 2 2 3 3 3" xfId="21708" xr:uid="{AB46AA70-4FF4-434B-9316-94F739A3B96E}"/>
    <cellStyle name="Output 2 2 3 4" xfId="20548" xr:uid="{00000000-0005-0000-0000-000087510000}"/>
    <cellStyle name="Output 2 2 3 4 2" xfId="21088" xr:uid="{00000000-0005-0000-0000-000088510000}"/>
    <cellStyle name="Output 2 2 3 4 3" xfId="21709" xr:uid="{57AE19E1-6BCC-4C0E-AD12-ED50BE91899F}"/>
    <cellStyle name="Output 2 2 3 5" xfId="21091" xr:uid="{00000000-0005-0000-0000-000089510000}"/>
    <cellStyle name="Output 2 2 3 6" xfId="21706" xr:uid="{95F75086-02EA-4567-9DE4-A1F71D1AF717}"/>
    <cellStyle name="Output 2 2 4" xfId="20549" xr:uid="{00000000-0005-0000-0000-00008A510000}"/>
    <cellStyle name="Output 2 2 4 2" xfId="20550" xr:uid="{00000000-0005-0000-0000-00008B510000}"/>
    <cellStyle name="Output 2 2 4 2 2" xfId="21086" xr:uid="{00000000-0005-0000-0000-00008C510000}"/>
    <cellStyle name="Output 2 2 4 2 3" xfId="21711" xr:uid="{E6EF5CA8-C2F3-4659-BA69-78AFC2CC0640}"/>
    <cellStyle name="Output 2 2 4 3" xfId="20551" xr:uid="{00000000-0005-0000-0000-00008D510000}"/>
    <cellStyle name="Output 2 2 4 3 2" xfId="21085" xr:uid="{00000000-0005-0000-0000-00008E510000}"/>
    <cellStyle name="Output 2 2 4 3 3" xfId="21712" xr:uid="{B25DC5E6-A888-44AA-8E29-BD4DA3EF4095}"/>
    <cellStyle name="Output 2 2 4 4" xfId="20552" xr:uid="{00000000-0005-0000-0000-00008F510000}"/>
    <cellStyle name="Output 2 2 4 4 2" xfId="21084" xr:uid="{00000000-0005-0000-0000-000090510000}"/>
    <cellStyle name="Output 2 2 4 4 3" xfId="21713" xr:uid="{7BDB5E29-DE88-4423-9EDF-D651B3F8127E}"/>
    <cellStyle name="Output 2 2 4 5" xfId="21087" xr:uid="{00000000-0005-0000-0000-000091510000}"/>
    <cellStyle name="Output 2 2 4 6" xfId="21710" xr:uid="{FF6378B7-33D7-4D1F-9AA1-D75C32A73040}"/>
    <cellStyle name="Output 2 2 5" xfId="20553" xr:uid="{00000000-0005-0000-0000-000092510000}"/>
    <cellStyle name="Output 2 2 5 2" xfId="20554" xr:uid="{00000000-0005-0000-0000-000093510000}"/>
    <cellStyle name="Output 2 2 5 2 2" xfId="21082" xr:uid="{00000000-0005-0000-0000-000094510000}"/>
    <cellStyle name="Output 2 2 5 2 3" xfId="21715" xr:uid="{E2B66190-C7A6-48E8-BA18-D041CDF40551}"/>
    <cellStyle name="Output 2 2 5 3" xfId="20555" xr:uid="{00000000-0005-0000-0000-000095510000}"/>
    <cellStyle name="Output 2 2 5 3 2" xfId="21081" xr:uid="{00000000-0005-0000-0000-000096510000}"/>
    <cellStyle name="Output 2 2 5 3 3" xfId="21716" xr:uid="{657933EA-E056-479A-8E2C-2D264B601081}"/>
    <cellStyle name="Output 2 2 5 4" xfId="20556" xr:uid="{00000000-0005-0000-0000-000097510000}"/>
    <cellStyle name="Output 2 2 5 4 2" xfId="21080" xr:uid="{00000000-0005-0000-0000-000098510000}"/>
    <cellStyle name="Output 2 2 5 4 3" xfId="21717" xr:uid="{CB88320D-705B-4EF0-A21D-DD8B90A8CB5D}"/>
    <cellStyle name="Output 2 2 5 5" xfId="21083" xr:uid="{00000000-0005-0000-0000-000099510000}"/>
    <cellStyle name="Output 2 2 5 6" xfId="21714" xr:uid="{FC07EC58-04EC-4B10-9ACE-A0CD5BE32776}"/>
    <cellStyle name="Output 2 2 6" xfId="20557" xr:uid="{00000000-0005-0000-0000-00009A510000}"/>
    <cellStyle name="Output 2 2 6 2" xfId="21079" xr:uid="{00000000-0005-0000-0000-00009B510000}"/>
    <cellStyle name="Output 2 2 6 3" xfId="21718" xr:uid="{2369461B-3898-472A-BE6B-961A9F493AA3}"/>
    <cellStyle name="Output 2 2 7" xfId="20558" xr:uid="{00000000-0005-0000-0000-00009C510000}"/>
    <cellStyle name="Output 2 2 7 2" xfId="21078" xr:uid="{00000000-0005-0000-0000-00009D510000}"/>
    <cellStyle name="Output 2 2 7 3" xfId="21719" xr:uid="{AB96CF63-D663-47BD-8539-79F72A6016E6}"/>
    <cellStyle name="Output 2 2 8" xfId="20559" xr:uid="{00000000-0005-0000-0000-00009E510000}"/>
    <cellStyle name="Output 2 2 8 2" xfId="21077" xr:uid="{00000000-0005-0000-0000-00009F510000}"/>
    <cellStyle name="Output 2 2 8 3" xfId="21720" xr:uid="{807E9A3C-28F3-4DAC-A4D8-A010F98908DF}"/>
    <cellStyle name="Output 2 2 9" xfId="20560" xr:uid="{00000000-0005-0000-0000-0000A0510000}"/>
    <cellStyle name="Output 2 2 9 2" xfId="21076" xr:uid="{00000000-0005-0000-0000-0000A1510000}"/>
    <cellStyle name="Output 2 2 9 3" xfId="21721" xr:uid="{94EC6F24-520F-4894-A4F7-A26981598EE1}"/>
    <cellStyle name="Output 2 3" xfId="20561" xr:uid="{00000000-0005-0000-0000-0000A2510000}"/>
    <cellStyle name="Output 2 3 2" xfId="20562" xr:uid="{00000000-0005-0000-0000-0000A3510000}"/>
    <cellStyle name="Output 2 3 2 2" xfId="21075" xr:uid="{00000000-0005-0000-0000-0000A4510000}"/>
    <cellStyle name="Output 2 3 2 2 2" xfId="34156" xr:uid="{C97A4CEE-D747-48B2-8524-DB7EAF341D5D}"/>
    <cellStyle name="Output 2 3 2 3" xfId="21722" xr:uid="{8173243A-5B27-4E3B-B59F-3AE038B32322}"/>
    <cellStyle name="Output 2 3 3" xfId="20563" xr:uid="{00000000-0005-0000-0000-0000A5510000}"/>
    <cellStyle name="Output 2 3 3 2" xfId="21074" xr:uid="{00000000-0005-0000-0000-0000A6510000}"/>
    <cellStyle name="Output 2 3 3 3" xfId="21723" xr:uid="{AE342F9E-BE30-4E59-906F-E1ECE9592D92}"/>
    <cellStyle name="Output 2 3 4" xfId="20564" xr:uid="{00000000-0005-0000-0000-0000A7510000}"/>
    <cellStyle name="Output 2 3 4 2" xfId="21073" xr:uid="{00000000-0005-0000-0000-0000A8510000}"/>
    <cellStyle name="Output 2 3 4 3" xfId="21724" xr:uid="{346A8474-9DB8-4C49-B91F-2E94090EA2D2}"/>
    <cellStyle name="Output 2 3 5" xfId="20565" xr:uid="{00000000-0005-0000-0000-0000A9510000}"/>
    <cellStyle name="Output 2 3 5 2" xfId="21072" xr:uid="{00000000-0005-0000-0000-0000AA510000}"/>
    <cellStyle name="Output 2 3 5 3" xfId="21725" xr:uid="{C9E99E6E-EF4A-446C-A410-59FBF6EA24F2}"/>
    <cellStyle name="Output 2 3 6" xfId="34155" xr:uid="{82CFC3EF-280F-4460-A649-5667DB049860}"/>
    <cellStyle name="Output 2 4" xfId="20566" xr:uid="{00000000-0005-0000-0000-0000AB510000}"/>
    <cellStyle name="Output 2 4 2" xfId="20567" xr:uid="{00000000-0005-0000-0000-0000AC510000}"/>
    <cellStyle name="Output 2 4 2 2" xfId="21071" xr:uid="{00000000-0005-0000-0000-0000AD510000}"/>
    <cellStyle name="Output 2 4 2 3" xfId="21726" xr:uid="{FFA4E1CB-5F1A-424B-8FE2-2288BE2560B3}"/>
    <cellStyle name="Output 2 4 3" xfId="20568" xr:uid="{00000000-0005-0000-0000-0000AE510000}"/>
    <cellStyle name="Output 2 4 3 2" xfId="21070" xr:uid="{00000000-0005-0000-0000-0000AF510000}"/>
    <cellStyle name="Output 2 4 3 3" xfId="21727" xr:uid="{ABD92316-E9A6-4484-9D5D-FA1DC936C2CE}"/>
    <cellStyle name="Output 2 4 4" xfId="20569" xr:uid="{00000000-0005-0000-0000-0000B0510000}"/>
    <cellStyle name="Output 2 4 4 2" xfId="21069" xr:uid="{00000000-0005-0000-0000-0000B1510000}"/>
    <cellStyle name="Output 2 4 4 3" xfId="21728" xr:uid="{C25316ED-481E-4AD1-A33E-D2B9109B904C}"/>
    <cellStyle name="Output 2 4 5" xfId="20570" xr:uid="{00000000-0005-0000-0000-0000B2510000}"/>
    <cellStyle name="Output 2 4 5 2" xfId="21068" xr:uid="{00000000-0005-0000-0000-0000B3510000}"/>
    <cellStyle name="Output 2 4 5 3" xfId="21729" xr:uid="{0BBE405B-2E9E-4064-95AE-9147B5555F51}"/>
    <cellStyle name="Output 2 4 6" xfId="34157" xr:uid="{A9E75CC1-C0CE-4F70-AEF9-BA3CA573B14A}"/>
    <cellStyle name="Output 2 5" xfId="20571" xr:uid="{00000000-0005-0000-0000-0000B4510000}"/>
    <cellStyle name="Output 2 5 2" xfId="20572" xr:uid="{00000000-0005-0000-0000-0000B5510000}"/>
    <cellStyle name="Output 2 5 2 2" xfId="21067" xr:uid="{00000000-0005-0000-0000-0000B6510000}"/>
    <cellStyle name="Output 2 5 2 3" xfId="21730" xr:uid="{586BC3D5-2973-4C32-9608-04B1026FC206}"/>
    <cellStyle name="Output 2 5 3" xfId="20573" xr:uid="{00000000-0005-0000-0000-0000B7510000}"/>
    <cellStyle name="Output 2 5 3 2" xfId="21066" xr:uid="{00000000-0005-0000-0000-0000B8510000}"/>
    <cellStyle name="Output 2 5 3 3" xfId="21731" xr:uid="{8E1D9DDF-4A9F-4F3F-87D4-677A73A264C4}"/>
    <cellStyle name="Output 2 5 4" xfId="20574" xr:uid="{00000000-0005-0000-0000-0000B9510000}"/>
    <cellStyle name="Output 2 5 4 2" xfId="21065" xr:uid="{00000000-0005-0000-0000-0000BA510000}"/>
    <cellStyle name="Output 2 5 4 3" xfId="21732" xr:uid="{A08981B0-AE56-4679-8953-986DB1FB3893}"/>
    <cellStyle name="Output 2 5 5" xfId="20575" xr:uid="{00000000-0005-0000-0000-0000BB510000}"/>
    <cellStyle name="Output 2 5 5 2" xfId="21064" xr:uid="{00000000-0005-0000-0000-0000BC510000}"/>
    <cellStyle name="Output 2 5 5 3" xfId="21733" xr:uid="{4CDE30F8-906B-4239-AB80-44820F684890}"/>
    <cellStyle name="Output 2 5 6" xfId="34158" xr:uid="{37847C16-24D0-42AB-8790-4388EC2424C4}"/>
    <cellStyle name="Output 2 6" xfId="20576" xr:uid="{00000000-0005-0000-0000-0000BD510000}"/>
    <cellStyle name="Output 2 6 2" xfId="20577" xr:uid="{00000000-0005-0000-0000-0000BE510000}"/>
    <cellStyle name="Output 2 6 2 2" xfId="21063" xr:uid="{00000000-0005-0000-0000-0000BF510000}"/>
    <cellStyle name="Output 2 6 2 3" xfId="21734" xr:uid="{37080DE3-D04B-465D-84E8-9C44582AE8D0}"/>
    <cellStyle name="Output 2 6 3" xfId="20578" xr:uid="{00000000-0005-0000-0000-0000C0510000}"/>
    <cellStyle name="Output 2 6 3 2" xfId="21062" xr:uid="{00000000-0005-0000-0000-0000C1510000}"/>
    <cellStyle name="Output 2 6 3 3" xfId="21735" xr:uid="{3D57377D-AD71-4C18-9E7D-7D3AAE5ED963}"/>
    <cellStyle name="Output 2 6 4" xfId="20579" xr:uid="{00000000-0005-0000-0000-0000C2510000}"/>
    <cellStyle name="Output 2 6 4 2" xfId="21061" xr:uid="{00000000-0005-0000-0000-0000C3510000}"/>
    <cellStyle name="Output 2 6 4 3" xfId="21736" xr:uid="{4EC7640D-D2CD-45A9-AA56-8F9EEFB328E8}"/>
    <cellStyle name="Output 2 6 5" xfId="20580" xr:uid="{00000000-0005-0000-0000-0000C4510000}"/>
    <cellStyle name="Output 2 6 5 2" xfId="21060" xr:uid="{00000000-0005-0000-0000-0000C5510000}"/>
    <cellStyle name="Output 2 6 5 3" xfId="21737" xr:uid="{F4922BA1-0BC3-4BAE-99D5-E27B9D6FF261}"/>
    <cellStyle name="Output 2 7" xfId="20581" xr:uid="{00000000-0005-0000-0000-0000C6510000}"/>
    <cellStyle name="Output 2 7 2" xfId="20582" xr:uid="{00000000-0005-0000-0000-0000C7510000}"/>
    <cellStyle name="Output 2 7 2 2" xfId="21059" xr:uid="{00000000-0005-0000-0000-0000C8510000}"/>
    <cellStyle name="Output 2 7 2 3" xfId="21738" xr:uid="{677640D1-2290-471F-98A6-9C20816A6D82}"/>
    <cellStyle name="Output 2 7 3" xfId="20583" xr:uid="{00000000-0005-0000-0000-0000C9510000}"/>
    <cellStyle name="Output 2 7 3 2" xfId="21058" xr:uid="{00000000-0005-0000-0000-0000CA510000}"/>
    <cellStyle name="Output 2 7 3 3" xfId="21739" xr:uid="{ECCA2EE5-0254-401C-8B09-738C9C0C99AA}"/>
    <cellStyle name="Output 2 7 4" xfId="20584" xr:uid="{00000000-0005-0000-0000-0000CB510000}"/>
    <cellStyle name="Output 2 7 4 2" xfId="21057" xr:uid="{00000000-0005-0000-0000-0000CC510000}"/>
    <cellStyle name="Output 2 7 4 3" xfId="21740" xr:uid="{27DA1E69-F783-46D5-8E4C-4FC316070B8D}"/>
    <cellStyle name="Output 2 7 5" xfId="20585" xr:uid="{00000000-0005-0000-0000-0000CD510000}"/>
    <cellStyle name="Output 2 7 5 2" xfId="21056" xr:uid="{00000000-0005-0000-0000-0000CE510000}"/>
    <cellStyle name="Output 2 7 5 3" xfId="21741" xr:uid="{25B30702-ABAE-4E9A-A304-A7687D3843D1}"/>
    <cellStyle name="Output 2 8" xfId="20586" xr:uid="{00000000-0005-0000-0000-0000CF510000}"/>
    <cellStyle name="Output 2 8 2" xfId="20587" xr:uid="{00000000-0005-0000-0000-0000D0510000}"/>
    <cellStyle name="Output 2 8 2 2" xfId="21055" xr:uid="{00000000-0005-0000-0000-0000D1510000}"/>
    <cellStyle name="Output 2 8 2 3" xfId="21742" xr:uid="{AD5AFF11-49E7-4768-B781-98AD90091A59}"/>
    <cellStyle name="Output 2 8 3" xfId="20588" xr:uid="{00000000-0005-0000-0000-0000D2510000}"/>
    <cellStyle name="Output 2 8 3 2" xfId="21054" xr:uid="{00000000-0005-0000-0000-0000D3510000}"/>
    <cellStyle name="Output 2 8 3 3" xfId="21743" xr:uid="{79232726-9378-4BD1-97D4-C249FB17B774}"/>
    <cellStyle name="Output 2 8 4" xfId="20589" xr:uid="{00000000-0005-0000-0000-0000D4510000}"/>
    <cellStyle name="Output 2 8 4 2" xfId="21053" xr:uid="{00000000-0005-0000-0000-0000D5510000}"/>
    <cellStyle name="Output 2 8 4 3" xfId="21744" xr:uid="{CF6B133F-8149-4006-A916-350F9499DF4C}"/>
    <cellStyle name="Output 2 8 5" xfId="20590" xr:uid="{00000000-0005-0000-0000-0000D6510000}"/>
    <cellStyle name="Output 2 8 5 2" xfId="21052" xr:uid="{00000000-0005-0000-0000-0000D7510000}"/>
    <cellStyle name="Output 2 8 5 3" xfId="21745" xr:uid="{132DA72B-038E-47E0-B0ED-F668F65096BA}"/>
    <cellStyle name="Output 2 9" xfId="20591" xr:uid="{00000000-0005-0000-0000-0000D8510000}"/>
    <cellStyle name="Output 2 9 2" xfId="20592" xr:uid="{00000000-0005-0000-0000-0000D9510000}"/>
    <cellStyle name="Output 2 9 2 2" xfId="21051" xr:uid="{00000000-0005-0000-0000-0000DA510000}"/>
    <cellStyle name="Output 2 9 2 3" xfId="21746" xr:uid="{98CC3809-0351-4287-BF6F-009896884A9D}"/>
    <cellStyle name="Output 2 9 3" xfId="20593" xr:uid="{00000000-0005-0000-0000-0000DB510000}"/>
    <cellStyle name="Output 2 9 3 2" xfId="21050" xr:uid="{00000000-0005-0000-0000-0000DC510000}"/>
    <cellStyle name="Output 2 9 3 3" xfId="21747" xr:uid="{0373EE2D-1850-4FA0-8F64-A0BBA4FDEB95}"/>
    <cellStyle name="Output 2 9 4" xfId="20594" xr:uid="{00000000-0005-0000-0000-0000DD510000}"/>
    <cellStyle name="Output 2 9 4 2" xfId="21049" xr:uid="{00000000-0005-0000-0000-0000DE510000}"/>
    <cellStyle name="Output 2 9 4 3" xfId="21748" xr:uid="{C11790C2-EE2A-42FA-815C-01DFE9724675}"/>
    <cellStyle name="Output 2 9 5" xfId="20595" xr:uid="{00000000-0005-0000-0000-0000DF510000}"/>
    <cellStyle name="Output 2 9 5 2" xfId="21048" xr:uid="{00000000-0005-0000-0000-0000E0510000}"/>
    <cellStyle name="Output 2 9 5 3" xfId="21749" xr:uid="{8D484171-E91E-4BFC-BB00-BBC4BFC604F0}"/>
    <cellStyle name="Output 2_Cadrage conso" xfId="34159" xr:uid="{F860AC5F-1ABD-473C-B1C6-A961F0F299EF}"/>
    <cellStyle name="Output 3" xfId="20596" xr:uid="{00000000-0005-0000-0000-0000E1510000}"/>
    <cellStyle name="Output 3 2" xfId="20597" xr:uid="{00000000-0005-0000-0000-0000E2510000}"/>
    <cellStyle name="Output 3 2 2" xfId="21046" xr:uid="{00000000-0005-0000-0000-0000E3510000}"/>
    <cellStyle name="Output 3 2 2 2" xfId="34162" xr:uid="{30E4CCAA-F4DB-4FD5-811C-EFB3D8DE5B4F}"/>
    <cellStyle name="Output 3 2 3" xfId="34161" xr:uid="{8FEB54CA-5E63-4A2C-88FA-B9522BD714D6}"/>
    <cellStyle name="Output 3 2 4" xfId="21751" xr:uid="{C3650302-9EFB-4674-9D04-10AAC23032E8}"/>
    <cellStyle name="Output 3 3" xfId="20598" xr:uid="{00000000-0005-0000-0000-0000E4510000}"/>
    <cellStyle name="Output 3 3 2" xfId="21045" xr:uid="{00000000-0005-0000-0000-0000E5510000}"/>
    <cellStyle name="Output 3 3 2 2" xfId="34164" xr:uid="{920D8678-9E75-45BB-9C96-49D203BA483A}"/>
    <cellStyle name="Output 3 3 3" xfId="34163" xr:uid="{2897B62C-F450-44CB-A308-726BF0AA16F4}"/>
    <cellStyle name="Output 3 3 4" xfId="21752" xr:uid="{C4C009FB-0B70-443A-9942-1BB921347CDB}"/>
    <cellStyle name="Output 3 4" xfId="21047" xr:uid="{00000000-0005-0000-0000-0000E6510000}"/>
    <cellStyle name="Output 3 4 2" xfId="34165" xr:uid="{4EBCAD01-9714-47E1-B862-0A3B7B5E8C7D}"/>
    <cellStyle name="Output 3 5" xfId="34166" xr:uid="{18C11215-4AC1-427F-863F-9833C9EFE9A8}"/>
    <cellStyle name="Output 3 6" xfId="34160" xr:uid="{56C1E257-B88C-4AA0-8672-655BB2E2CF5B}"/>
    <cellStyle name="Output 3 7" xfId="21750" xr:uid="{ED31AEF2-7FC2-43A2-BBA0-E0E96F477723}"/>
    <cellStyle name="Output 3_Cadrage conso" xfId="34167" xr:uid="{11407D79-F44C-4861-848C-3AF0DB985C86}"/>
    <cellStyle name="Output 4" xfId="20599" xr:uid="{00000000-0005-0000-0000-0000E7510000}"/>
    <cellStyle name="Output 4 2" xfId="20600" xr:uid="{00000000-0005-0000-0000-0000E8510000}"/>
    <cellStyle name="Output 4 2 2" xfId="21043" xr:uid="{00000000-0005-0000-0000-0000E9510000}"/>
    <cellStyle name="Output 4 2 2 2" xfId="34170" xr:uid="{95763BD5-E2AB-4628-A0D6-4D3A9FD8805B}"/>
    <cellStyle name="Output 4 2 3" xfId="34169" xr:uid="{625DBB64-08CB-4F0C-A1A4-12D36DAF42BE}"/>
    <cellStyle name="Output 4 2 4" xfId="21754" xr:uid="{33526B21-05D3-4B5F-8536-442B5A12B10B}"/>
    <cellStyle name="Output 4 3" xfId="20601" xr:uid="{00000000-0005-0000-0000-0000EA510000}"/>
    <cellStyle name="Output 4 3 2" xfId="21042" xr:uid="{00000000-0005-0000-0000-0000EB510000}"/>
    <cellStyle name="Output 4 3 2 2" xfId="34172" xr:uid="{50F22715-BBA7-45A8-B5D6-02665DC0B312}"/>
    <cellStyle name="Output 4 3 3" xfId="34171" xr:uid="{6E3D3CF7-79AB-4CA3-A34C-DF2A35FB4C03}"/>
    <cellStyle name="Output 4 3 4" xfId="21755" xr:uid="{114A1822-314C-4746-8F11-D73151970C1E}"/>
    <cellStyle name="Output 4 4" xfId="21044" xr:uid="{00000000-0005-0000-0000-0000EC510000}"/>
    <cellStyle name="Output 4 4 2" xfId="34173" xr:uid="{7ED1CC24-32EB-4419-800E-DFEB5A84C0A8}"/>
    <cellStyle name="Output 4 5" xfId="34174" xr:uid="{85F843F4-164D-4E98-A27F-69398E9A3F6F}"/>
    <cellStyle name="Output 4 6" xfId="34168" xr:uid="{25F85B02-D002-4E75-BDC8-7ED6197BF164}"/>
    <cellStyle name="Output 4 7" xfId="21753" xr:uid="{9C64F896-0888-4758-872E-4C96484C5431}"/>
    <cellStyle name="Output 4_Cadrage conso" xfId="34175" xr:uid="{58396109-6169-4DF6-BC94-364B9913633D}"/>
    <cellStyle name="Output 5" xfId="20602" xr:uid="{00000000-0005-0000-0000-0000ED510000}"/>
    <cellStyle name="Output 5 2" xfId="20603" xr:uid="{00000000-0005-0000-0000-0000EE510000}"/>
    <cellStyle name="Output 5 2 2" xfId="21040" xr:uid="{00000000-0005-0000-0000-0000EF510000}"/>
    <cellStyle name="Output 5 2 3" xfId="21757" xr:uid="{8FAEE690-3455-4A62-A3B0-8265D4481290}"/>
    <cellStyle name="Output 5 3" xfId="20604" xr:uid="{00000000-0005-0000-0000-0000F0510000}"/>
    <cellStyle name="Output 5 3 2" xfId="21039" xr:uid="{00000000-0005-0000-0000-0000F1510000}"/>
    <cellStyle name="Output 5 3 3" xfId="21758" xr:uid="{CED02403-1B81-4213-ACAD-CCDF361C2489}"/>
    <cellStyle name="Output 5 4" xfId="21041" xr:uid="{00000000-0005-0000-0000-0000F2510000}"/>
    <cellStyle name="Output 5 4 2" xfId="34176" xr:uid="{AB2BB229-8E49-4338-B577-86D4D5689BB9}"/>
    <cellStyle name="Output 5 5" xfId="21756" xr:uid="{01FAE487-5D5F-4617-92F6-0A8A49449AA8}"/>
    <cellStyle name="Output 6" xfId="20605" xr:uid="{00000000-0005-0000-0000-0000F3510000}"/>
    <cellStyle name="Output 6 2" xfId="20606" xr:uid="{00000000-0005-0000-0000-0000F4510000}"/>
    <cellStyle name="Output 6 2 2" xfId="21037" xr:uid="{00000000-0005-0000-0000-0000F5510000}"/>
    <cellStyle name="Output 6 2 2 2" xfId="34178" xr:uid="{0EF3A4EE-2AEA-4D8D-945E-E99D7A2184CF}"/>
    <cellStyle name="Output 6 2 3" xfId="21760" xr:uid="{5E648C6D-D21E-4E67-87C8-F24EEBE7CCEA}"/>
    <cellStyle name="Output 6 3" xfId="20607" xr:uid="{00000000-0005-0000-0000-0000F6510000}"/>
    <cellStyle name="Output 6 3 2" xfId="21036" xr:uid="{00000000-0005-0000-0000-0000F7510000}"/>
    <cellStyle name="Output 6 3 3" xfId="21761" xr:uid="{0C378D75-E5AC-49CD-B61E-5DFDB844AE13}"/>
    <cellStyle name="Output 6 4" xfId="21038" xr:uid="{00000000-0005-0000-0000-0000F8510000}"/>
    <cellStyle name="Output 6 4 2" xfId="34177" xr:uid="{F66F8796-437B-4B81-803D-DEEBB3CCD0A0}"/>
    <cellStyle name="Output 6 5" xfId="21759" xr:uid="{D55F51F7-76E7-40E0-BADE-0B839F2D818E}"/>
    <cellStyle name="Output 6_Cadrage conso" xfId="34179" xr:uid="{15649FDB-EA66-4D67-BEC0-B7CCC2B06C8F}"/>
    <cellStyle name="Output 7" xfId="20608" xr:uid="{00000000-0005-0000-0000-0000F9510000}"/>
    <cellStyle name="Output 7 2" xfId="21035" xr:uid="{00000000-0005-0000-0000-0000FA510000}"/>
    <cellStyle name="Output 7 2 2" xfId="34181" xr:uid="{F8001870-321A-429F-9984-29BD000FD410}"/>
    <cellStyle name="Output 7 3" xfId="34180" xr:uid="{73BACD38-0117-4469-8FBC-5933478EC682}"/>
    <cellStyle name="Output 7 4" xfId="21762" xr:uid="{B594023E-F243-40B5-897A-2139C846FBA1}"/>
    <cellStyle name="Output 7_Cadrage conso" xfId="34182" xr:uid="{6D223E2B-8E92-4E3E-BBF9-04E633C61764}"/>
    <cellStyle name="Output 8" xfId="34183" xr:uid="{B5A42809-E267-4609-B785-80C6F84E9105}"/>
    <cellStyle name="Output 9" xfId="34184" xr:uid="{16944032-ED13-4945-904C-9EBC60F2BC0A}"/>
    <cellStyle name="output2" xfId="34185" xr:uid="{15B4236B-099D-48E9-B22C-D0ECC3C2E409}"/>
    <cellStyle name="output2 10" xfId="34186" xr:uid="{02420F10-2B6F-4C56-9B91-99E3D1FA8367}"/>
    <cellStyle name="output2 11" xfId="34187" xr:uid="{09B477D7-A9F7-4035-AFDC-1527DBA4B320}"/>
    <cellStyle name="output2 12" xfId="34188" xr:uid="{C8B75944-E9B8-40B2-BA54-2FECBCC05A38}"/>
    <cellStyle name="output2 13" xfId="34189" xr:uid="{20F28A4B-7F71-4512-9336-B46BFF6518C6}"/>
    <cellStyle name="output2 14" xfId="34190" xr:uid="{F533CB5E-10C5-43A8-B912-FE3D4BBF0151}"/>
    <cellStyle name="output2 15" xfId="34191" xr:uid="{1BA525A8-CC21-441F-8518-355CBB0B95B5}"/>
    <cellStyle name="output2 16" xfId="34192" xr:uid="{5F49DB95-7801-4682-8BCA-BD06782C19D5}"/>
    <cellStyle name="output2 17" xfId="34193" xr:uid="{C7611892-5DE9-4AD9-ADE6-1BCE79B53E3B}"/>
    <cellStyle name="output2 18" xfId="37890" xr:uid="{9D59358D-8BC7-49AC-84C9-7F212EEDDB05}"/>
    <cellStyle name="output2 2" xfId="34194" xr:uid="{9C39B59E-574E-4F2B-8681-DB7F151B980A}"/>
    <cellStyle name="output2 2 2" xfId="34195" xr:uid="{7AC5309E-F028-4628-8BB9-625B0D06D54D}"/>
    <cellStyle name="output2 2_Annexe 6 IAS" xfId="34196" xr:uid="{5BDCDD6F-1587-4D1A-BADD-E3E5CCF0EF3A}"/>
    <cellStyle name="output2 3" xfId="34197" xr:uid="{C269F2E8-9585-4789-9E07-FAC062E2EC47}"/>
    <cellStyle name="output2 3 2" xfId="34198" xr:uid="{51A47A75-32FA-4169-A1CD-9D3F2BE1CC51}"/>
    <cellStyle name="output2 3_Annexe 6 IAS" xfId="34199" xr:uid="{E71D8728-379A-41B9-9E34-524CA9FA3116}"/>
    <cellStyle name="output2 4" xfId="34200" xr:uid="{6EF48403-60EC-43B9-85D1-15898F68797D}"/>
    <cellStyle name="output2 4 2" xfId="34201" xr:uid="{E27B94C5-69EA-41D1-8151-DA2BE76235CB}"/>
    <cellStyle name="output2 4_Annexe 6 IAS" xfId="34202" xr:uid="{9E38F399-47E3-4D26-8908-DC85864CDB1C}"/>
    <cellStyle name="output2 5" xfId="34203" xr:uid="{F57FE25F-2467-4C8D-8CE0-67016C016FC7}"/>
    <cellStyle name="output2 5 2" xfId="34204" xr:uid="{24919204-0A5A-49C6-AFA6-3C2D69A92C29}"/>
    <cellStyle name="output2 5_Annexe 6 IAS" xfId="34205" xr:uid="{9B1CB02C-1605-417A-A0A8-4A2AFCCAB3C3}"/>
    <cellStyle name="output2 6" xfId="34206" xr:uid="{03095185-D34D-4CD4-B6C6-40BEB404FE74}"/>
    <cellStyle name="output2 7" xfId="34207" xr:uid="{1492899D-ED22-458E-84BB-ECD99FF7CF8C}"/>
    <cellStyle name="output2 8" xfId="34208" xr:uid="{DC91D7B1-AFA0-4400-BEAD-8C3C0FF8C07D}"/>
    <cellStyle name="output2 9" xfId="34209" xr:uid="{889B6B60-BDDF-48A9-97CC-8A10CD943B05}"/>
    <cellStyle name="output2_Annexe 6 IAS" xfId="34210" xr:uid="{ACDC308A-1287-4484-9F06-7E637E7D5511}"/>
    <cellStyle name="p" xfId="34211" xr:uid="{2954821B-85E2-4346-A5E3-C4AAB85C7AF7}"/>
    <cellStyle name="p 10" xfId="34212" xr:uid="{0DDFB156-C5D8-4E3E-B7F8-173197AEA95A}"/>
    <cellStyle name="p 11" xfId="34213" xr:uid="{ED514F03-C37E-4E2C-A50B-4E6E8E70F501}"/>
    <cellStyle name="p 12" xfId="34214" xr:uid="{DD912820-5DCE-4687-90CD-D7623A2E3537}"/>
    <cellStyle name="p 13" xfId="34215" xr:uid="{4FCD3DDD-84A4-4828-94D4-2A830808C48F}"/>
    <cellStyle name="p 14" xfId="34216" xr:uid="{B8183911-F9D3-4D83-88CC-4BE90641568D}"/>
    <cellStyle name="p 15" xfId="34217" xr:uid="{C200AE06-5C21-4702-B827-6F4CDF829CA6}"/>
    <cellStyle name="p 16" xfId="34218" xr:uid="{7B090FB0-C559-45EB-8F64-AD3533689D51}"/>
    <cellStyle name="p 17" xfId="34219" xr:uid="{F75EC8CA-8671-4569-80DD-AFEC1BCB241E}"/>
    <cellStyle name="p 2" xfId="34220" xr:uid="{B8ED738E-6B9A-46D0-9849-8879E69094A6}"/>
    <cellStyle name="p 2 2" xfId="34221" xr:uid="{41C7E26D-2163-4F6D-B510-F5C7FD2485C0}"/>
    <cellStyle name="p 2_Annexe 6 IAS" xfId="34222" xr:uid="{9852488E-552B-4F7F-9C8B-F0DBF8E7E369}"/>
    <cellStyle name="p 3" xfId="34223" xr:uid="{BBBAF02C-9AF0-4B0C-8F77-68B8C27933D6}"/>
    <cellStyle name="p 4" xfId="34224" xr:uid="{8701881A-0E50-4175-9E51-F3E732B3A767}"/>
    <cellStyle name="p 5" xfId="34225" xr:uid="{DD0D4353-EDE9-4A79-A2DA-5BD58E47E34B}"/>
    <cellStyle name="p 6" xfId="34226" xr:uid="{260D04BD-B8BB-4D59-818C-11364A46E8F9}"/>
    <cellStyle name="p 7" xfId="34227" xr:uid="{0131BBB7-6CCE-4C5C-8970-0966ACEBC6A8}"/>
    <cellStyle name="p 8" xfId="34228" xr:uid="{F05C43CF-922A-4C48-8E5E-011185FEFF20}"/>
    <cellStyle name="p 9" xfId="34229" xr:uid="{21EE0595-7465-4F95-8C73-75C597AC8961}"/>
    <cellStyle name="P&amp;L" xfId="34230" xr:uid="{1DD789E7-5C6C-434F-9D1C-577F93227051}"/>
    <cellStyle name="P&amp;L 10" xfId="34231" xr:uid="{6DFAB1CF-BC12-4C75-9EC3-A165F60E34AC}"/>
    <cellStyle name="P&amp;L 11" xfId="34232" xr:uid="{AA16FC5B-1FAB-43D3-BE9B-183292EE84BE}"/>
    <cellStyle name="P&amp;L 12" xfId="34233" xr:uid="{2C93B9C7-5E64-4525-85C6-F456E47A6E48}"/>
    <cellStyle name="P&amp;L 13" xfId="34234" xr:uid="{ED4AB583-6C30-48F9-9615-5426B0028B8E}"/>
    <cellStyle name="P&amp;L 14" xfId="34235" xr:uid="{5FAA0E20-2F8E-4D75-8F91-018C6F38A823}"/>
    <cellStyle name="P&amp;L 15" xfId="34236" xr:uid="{77180926-B4F3-43B5-A70E-B1DABC18AF55}"/>
    <cellStyle name="P&amp;L 16" xfId="34237" xr:uid="{44901B81-DF35-41C4-80D4-14610B7675D0}"/>
    <cellStyle name="P&amp;L 17" xfId="34238" xr:uid="{325EB1F9-B672-4B5F-9713-017C77AB9CE1}"/>
    <cellStyle name="P&amp;L 18" xfId="34239" xr:uid="{A751006F-1476-48B2-8629-652C13ECB0E2}"/>
    <cellStyle name="P&amp;L 19" xfId="34240" xr:uid="{6A8E1D3D-1C01-47E3-A85B-2556B837EE99}"/>
    <cellStyle name="P&amp;L 2" xfId="34241" xr:uid="{D68B41ED-F62A-49AB-AE3B-EC1660ABA72E}"/>
    <cellStyle name="P&amp;L 2 2" xfId="34242" xr:uid="{05C0BFBB-2317-44AF-9B56-0D467D7FA62C}"/>
    <cellStyle name="P&amp;L 2_Annexe 6 IAS" xfId="34243" xr:uid="{57A3E65E-69E7-441E-9862-92962EFC90FE}"/>
    <cellStyle name="P&amp;L 20" xfId="34244" xr:uid="{EA9FF606-A8A1-4C69-A9B6-2C74182751C4}"/>
    <cellStyle name="P&amp;L 21" xfId="34245" xr:uid="{E6DE07B2-9E80-463A-BB36-A0BE0F085F3C}"/>
    <cellStyle name="P&amp;L 22" xfId="34246" xr:uid="{C13412F4-1E5C-4390-8FBB-4C9B0D75BD71}"/>
    <cellStyle name="P&amp;L 23" xfId="37891" xr:uid="{71277D03-E21B-4C3D-9FA6-D188020F8F69}"/>
    <cellStyle name="P&amp;L 3" xfId="34247" xr:uid="{3FE222D4-452C-4054-8291-C2B1724F1969}"/>
    <cellStyle name="P&amp;L 3 2" xfId="34248" xr:uid="{725DD367-3C1C-41A6-AF4D-E240FA8FF8C8}"/>
    <cellStyle name="P&amp;L 3_Annexe 6 IAS" xfId="34249" xr:uid="{6FC0A37C-7901-4873-BA52-FBD5DDE3487C}"/>
    <cellStyle name="P&amp;L 4" xfId="34250" xr:uid="{77D1E336-DE33-4CF4-9F1C-E8264F955DC3}"/>
    <cellStyle name="P&amp;L 4 2" xfId="34251" xr:uid="{B606DA0A-2899-4FF1-B09D-CA6275ABE1F7}"/>
    <cellStyle name="P&amp;L 4_Annexe 6 IAS" xfId="34252" xr:uid="{877B15D6-AC41-4D78-825E-855ADE89889A}"/>
    <cellStyle name="P&amp;L 5" xfId="34253" xr:uid="{8E13791D-C7E2-4FAC-B4E3-DA868F789944}"/>
    <cellStyle name="P&amp;L 5 2" xfId="34254" xr:uid="{786989CB-41AE-4F39-BE6A-5BBABDF91A00}"/>
    <cellStyle name="P&amp;L 5_Annexe 6 IAS" xfId="34255" xr:uid="{13F0314F-4F9F-4B27-8EA8-3570FEDD9AAD}"/>
    <cellStyle name="P&amp;L 6" xfId="34256" xr:uid="{A70EDB3D-5146-47A0-8948-8D71FAA1D048}"/>
    <cellStyle name="P&amp;L 6 2" xfId="34257" xr:uid="{A75E8BC5-396B-42D8-9570-B0B38E05B1D3}"/>
    <cellStyle name="P&amp;L 6_Annexe 6 IAS" xfId="34258" xr:uid="{734B0276-7448-4E90-81B2-59008680C57F}"/>
    <cellStyle name="P&amp;L 7" xfId="34259" xr:uid="{41FBAC96-7FD3-4BB0-A186-E0ACC27C2831}"/>
    <cellStyle name="P&amp;L 7 2" xfId="34260" xr:uid="{348EF76F-614D-4A94-AF44-1FDA04A52674}"/>
    <cellStyle name="P&amp;L 7_Annexe 6 IAS" xfId="34261" xr:uid="{1129204C-1030-41ED-8B55-19EAD305F3E0}"/>
    <cellStyle name="P&amp;L 8" xfId="34262" xr:uid="{BA82793A-5524-49E7-884C-75E09505A21E}"/>
    <cellStyle name="P&amp;L 9" xfId="34263" xr:uid="{00717FC7-1DB4-47AB-BF0F-7E104D82CE77}"/>
    <cellStyle name="P&amp;L_Annexe 6 IAS" xfId="34264" xr:uid="{1D2A4C36-6F1C-4ED7-871B-5281228E7B70}"/>
    <cellStyle name="P&amp;L2" xfId="34265" xr:uid="{D47A6181-6C5D-47EC-842C-9802B900BC3B}"/>
    <cellStyle name="P&amp;L2 10" xfId="34266" xr:uid="{118F6958-82FA-4D83-81C8-FAE4F5DB7268}"/>
    <cellStyle name="P&amp;L2 11" xfId="34267" xr:uid="{B28E94D3-90BA-4E88-82A6-7717F7535EC5}"/>
    <cellStyle name="P&amp;L2 12" xfId="34268" xr:uid="{8BB096D1-A238-4868-A097-B6EDBFB78B50}"/>
    <cellStyle name="P&amp;L2 13" xfId="34269" xr:uid="{F201664A-466E-40C7-A0AB-FC80836E9D5A}"/>
    <cellStyle name="P&amp;L2 14" xfId="34270" xr:uid="{0669859F-55F8-4DB0-AC9D-DEF2A1DC2FFC}"/>
    <cellStyle name="P&amp;L2 15" xfId="34271" xr:uid="{8CB81A06-8721-4940-A7A9-CE1D1CBBD69A}"/>
    <cellStyle name="P&amp;L2 16" xfId="34272" xr:uid="{214B99FA-095A-4DFA-90FF-55FB3E981B85}"/>
    <cellStyle name="P&amp;L2 17" xfId="34273" xr:uid="{B1524E1B-530F-4135-B8B6-A14A3F5E9DE5}"/>
    <cellStyle name="P&amp;L2 18" xfId="37892" xr:uid="{AE5D1AA1-FA95-4EA8-9FD5-54118AA4F36F}"/>
    <cellStyle name="P&amp;L2 2" xfId="34274" xr:uid="{1F8CFB8D-D3DA-4463-8F82-BC24D0140178}"/>
    <cellStyle name="P&amp;L2 2 2" xfId="34275" xr:uid="{92D0478A-8D24-497A-8E04-A4B9B22E07BC}"/>
    <cellStyle name="P&amp;L2 2_Annexe 6 IAS" xfId="34276" xr:uid="{1669AEF9-165F-4DB3-ACBC-2808B2E0E124}"/>
    <cellStyle name="P&amp;L2 3" xfId="34277" xr:uid="{FBEF34A6-298A-4F5E-8959-715AC1B01C08}"/>
    <cellStyle name="P&amp;L2 3 2" xfId="34278" xr:uid="{65E96E42-522D-4BA4-B90E-94E912099049}"/>
    <cellStyle name="P&amp;L2 3_Annexe 6 IAS" xfId="34279" xr:uid="{7DBB8694-2496-445A-8A3A-0F82A331F4CF}"/>
    <cellStyle name="P&amp;L2 4" xfId="34280" xr:uid="{D20EBFE5-EB54-4C19-98E3-70D05C81A146}"/>
    <cellStyle name="P&amp;L2 4 2" xfId="34281" xr:uid="{A75D0FF5-479C-4706-907E-422C42FE8F46}"/>
    <cellStyle name="P&amp;L2 4_Annexe 6 IAS" xfId="34282" xr:uid="{6CAFB7F9-0879-4B1B-8D2D-2BCDF76BD723}"/>
    <cellStyle name="P&amp;L2 5" xfId="34283" xr:uid="{679951E7-B709-42AD-AA25-36ADA93BD4F5}"/>
    <cellStyle name="P&amp;L2 5 2" xfId="34284" xr:uid="{67397447-03AF-4D01-8E84-0F0720CFD306}"/>
    <cellStyle name="P&amp;L2 5_Annexe 6 IAS" xfId="34285" xr:uid="{45F08333-6589-4AF5-986F-B727C9962473}"/>
    <cellStyle name="P&amp;L2 6" xfId="34286" xr:uid="{8E9DD987-B11F-455C-B77F-496FA8400B7D}"/>
    <cellStyle name="P&amp;L2 7" xfId="34287" xr:uid="{0DFA58E3-65C6-496A-B17F-AD4A85C9FA4D}"/>
    <cellStyle name="P&amp;L2 8" xfId="34288" xr:uid="{EDC94142-1A92-4BB7-B483-D40C032AB499}"/>
    <cellStyle name="P&amp;L2 9" xfId="34289" xr:uid="{F5BE5A63-1034-4ABA-A8F9-FEB80997598C}"/>
    <cellStyle name="P&amp;L2_Annexe 6 IAS" xfId="34290" xr:uid="{2F3ED1A3-744E-4768-9D40-80F3CF2D1EE2}"/>
    <cellStyle name="p_Annexe 6 IAS" xfId="34291" xr:uid="{E1B98F1E-C6D6-48AA-8604-7745ACB0BC69}"/>
    <cellStyle name="p_Cadrage conso" xfId="34292" xr:uid="{616127ED-07A5-4F82-B80E-9D5C0C80F888}"/>
    <cellStyle name="p_CONFIGURATION" xfId="34293" xr:uid="{F2D78B9D-2F83-4F14-A2CB-5B2E7B3E040E}"/>
    <cellStyle name="p_CONFIGURATION_Annexe 6 IAS" xfId="34294" xr:uid="{B69B9ED1-EC99-4CB5-B420-A0D439D36C4C}"/>
    <cellStyle name="p_CONTROLES" xfId="34295" xr:uid="{455AD8BA-9F8F-42CC-9D69-302F68110463}"/>
    <cellStyle name="p_CONTROLES_Annexe 6 IAS" xfId="34296" xr:uid="{3CE9964F-CFBE-4191-B1A4-5BADF5B85035}"/>
    <cellStyle name="p_Degas HFTO" xfId="34297" xr:uid="{73110D1E-0D4A-4C7A-B89F-EB06E68F04E1}"/>
    <cellStyle name="p_Degas HFTO_Annexe 6 IAS" xfId="34298" xr:uid="{5791A848-0901-493C-A4C1-548016FA8AA0}"/>
    <cellStyle name="p_Display" xfId="34299" xr:uid="{DE40A2B6-F2F5-465D-8E7E-6233C2DD7621}"/>
    <cellStyle name="p_Display_Annexe 6 IAS" xfId="34300" xr:uid="{CEDCDFF6-3820-4900-8623-0A8D94630754}"/>
    <cellStyle name="p_Feuil1" xfId="34301" xr:uid="{0CC6536B-3CA6-491B-9F25-B9290A0878AC}"/>
    <cellStyle name="p_Feuil1_Annexe 6 IAS" xfId="34302" xr:uid="{CF416214-98B2-4EB1-9195-18F60F11FDAE}"/>
    <cellStyle name="p_shadow publication 2010.12" xfId="34303" xr:uid="{C64480A3-7EDE-4B3E-A120-79F2901AD8ED}"/>
    <cellStyle name="p_shadow publication 2010.12 10" xfId="34304" xr:uid="{CFFCEE74-389B-4331-9ACA-552A57C44E87}"/>
    <cellStyle name="p_shadow publication 2010.12 10_Annexe 6 IAS" xfId="34305" xr:uid="{A7FE4BDD-5A29-4510-8317-5C51887DFCD8}"/>
    <cellStyle name="p_shadow publication 2010.12 10_CONFIGURATION" xfId="34306" xr:uid="{627D817A-09A4-48FA-822A-4CF0748DFBCF}"/>
    <cellStyle name="p_shadow publication 2010.12 10_CONFIGURATION_Annexe 6 IAS" xfId="34307" xr:uid="{4C1E808C-567E-4169-8B5A-9D78144738D9}"/>
    <cellStyle name="p_shadow publication 2010.12 10_CONTROLES" xfId="34308" xr:uid="{5523A0F2-563F-4966-A343-08853C9E5787}"/>
    <cellStyle name="p_shadow publication 2010.12 10_CONTROLES_Annexe 6 IAS" xfId="34309" xr:uid="{6B50D6CE-4D9D-4EE9-AF34-0C1EF53E3D2D}"/>
    <cellStyle name="p_shadow publication 2010.12 10_Feuil1" xfId="34310" xr:uid="{13CD1C78-2F37-4DEA-B5B2-8AFEB305C9DD}"/>
    <cellStyle name="p_shadow publication 2010.12 10_Feuil1_Annexe 6 IAS" xfId="34311" xr:uid="{A89CAB52-9BC3-4EB8-BE4D-38C6428A92EB}"/>
    <cellStyle name="p_shadow publication 2010.12 10_Sheet2" xfId="34312" xr:uid="{E432DF06-759D-4B20-8645-D47961F82E6B}"/>
    <cellStyle name="p_shadow publication 2010.12 10_Sheet2_Annexe 6 IAS" xfId="34313" xr:uid="{9120E578-1DAA-4D9F-BE27-E6C323C53D05}"/>
    <cellStyle name="p_shadow publication 2010.12 11" xfId="34314" xr:uid="{BFAF9E64-9A6F-404E-B87C-926092750D66}"/>
    <cellStyle name="p_shadow publication 2010.12 11_Annexe 6 IAS" xfId="34315" xr:uid="{891D1144-E736-4050-8FDB-D7E86CF1F0EF}"/>
    <cellStyle name="p_shadow publication 2010.12 11_CONFIGURATION" xfId="34316" xr:uid="{893D7C20-C392-4DEB-9994-1F6959659DD5}"/>
    <cellStyle name="p_shadow publication 2010.12 11_CONFIGURATION_Annexe 6 IAS" xfId="34317" xr:uid="{16718632-4158-4244-949C-1520C2AE7D1E}"/>
    <cellStyle name="p_shadow publication 2010.12 11_CONTROLES" xfId="34318" xr:uid="{2E2FA59E-204B-4DAA-B8FA-F3ECEE391757}"/>
    <cellStyle name="p_shadow publication 2010.12 11_CONTROLES_Annexe 6 IAS" xfId="34319" xr:uid="{B3B5A249-44FC-484F-8940-CA41140BDC0A}"/>
    <cellStyle name="p_shadow publication 2010.12 11_Feuil1" xfId="34320" xr:uid="{BD883885-3F1D-445F-91E6-8F1ABE490295}"/>
    <cellStyle name="p_shadow publication 2010.12 11_Feuil1_Annexe 6 IAS" xfId="34321" xr:uid="{69042061-E36F-4301-AFEF-7843C82E63D6}"/>
    <cellStyle name="p_shadow publication 2010.12 11_Sheet2" xfId="34322" xr:uid="{619FFAE8-B198-4E02-937F-C12A5EF20DE9}"/>
    <cellStyle name="p_shadow publication 2010.12 11_Sheet2_Annexe 6 IAS" xfId="34323" xr:uid="{398CB2D8-8327-4E51-8E42-B96CA5DFBB0D}"/>
    <cellStyle name="p_shadow publication 2010.12 12" xfId="34324" xr:uid="{8C38CEAE-D14B-4723-A707-28B0EC434C26}"/>
    <cellStyle name="p_shadow publication 2010.12 12_Annexe 6 IAS" xfId="34325" xr:uid="{8BDF2393-4F8B-49CA-89FA-6F01599AE9F0}"/>
    <cellStyle name="p_shadow publication 2010.12 12_CONFIGURATION" xfId="34326" xr:uid="{B9D66D4A-4517-48F9-921D-7DC4EA80DACF}"/>
    <cellStyle name="p_shadow publication 2010.12 12_CONFIGURATION_Annexe 6 IAS" xfId="34327" xr:uid="{D8A25AD2-AC18-44A8-B8D4-E3E1C18D33E4}"/>
    <cellStyle name="p_shadow publication 2010.12 12_CONTROLES" xfId="34328" xr:uid="{80BE322E-2D0B-413A-9F5B-50B39C989B1B}"/>
    <cellStyle name="p_shadow publication 2010.12 12_CONTROLES_Annexe 6 IAS" xfId="34329" xr:uid="{4616BD85-ACE5-4829-A302-F87A5DD3B1A4}"/>
    <cellStyle name="p_shadow publication 2010.12 12_Sheet2" xfId="34330" xr:uid="{48EA11CD-C3AE-42D3-A3AE-5F085127DFAA}"/>
    <cellStyle name="p_shadow publication 2010.12 12_Sheet2_Annexe 6 IAS" xfId="34331" xr:uid="{AEAC7C36-1C35-43E7-AB35-A477FD0094B3}"/>
    <cellStyle name="p_shadow publication 2010.12 13" xfId="34332" xr:uid="{FB725344-B3B6-44BB-A048-AEB43011BF91}"/>
    <cellStyle name="p_shadow publication 2010.12 13_Annexe 6 IAS" xfId="34333" xr:uid="{E35FBC99-B6BF-4E3F-9451-3C010BD89A4C}"/>
    <cellStyle name="p_shadow publication 2010.12 13_CONFIGURATION" xfId="34334" xr:uid="{392618F6-E954-41E8-B8C2-1BE9A680E089}"/>
    <cellStyle name="p_shadow publication 2010.12 13_CONFIGURATION_Annexe 6 IAS" xfId="34335" xr:uid="{DACE1EF9-8963-492D-B22C-4CD54840585C}"/>
    <cellStyle name="p_shadow publication 2010.12 13_CONTROLES" xfId="34336" xr:uid="{9CD777AB-C7E7-4BA0-973A-C29C35BFA243}"/>
    <cellStyle name="p_shadow publication 2010.12 13_CONTROLES_Annexe 6 IAS" xfId="34337" xr:uid="{A923556D-8C34-47E2-A867-A78EB090435D}"/>
    <cellStyle name="p_shadow publication 2010.12 13_Sheet2" xfId="34338" xr:uid="{7444CF9E-8EFF-4D5A-9835-95E143102E9E}"/>
    <cellStyle name="p_shadow publication 2010.12 13_Sheet2_Annexe 6 IAS" xfId="34339" xr:uid="{F4B9CDE0-169B-47C7-93A5-C8760F3F7148}"/>
    <cellStyle name="p_shadow publication 2010.12 14" xfId="34340" xr:uid="{C8897CD9-3C7F-4753-BE40-1E3CCFC66188}"/>
    <cellStyle name="p_shadow publication 2010.12 14_Annexe 6 IAS" xfId="34341" xr:uid="{C2FCC215-C2F8-4C2B-ADCB-8DD4A1DD1B9D}"/>
    <cellStyle name="p_shadow publication 2010.12 15" xfId="34342" xr:uid="{14C4CB6E-64BC-4014-A0FA-E0DDCCC4FA6C}"/>
    <cellStyle name="p_shadow publication 2010.12 15_Annexe 6 IAS" xfId="34343" xr:uid="{59290E36-659E-4BB8-B228-17CE0FAF4017}"/>
    <cellStyle name="p_shadow publication 2010.12 16" xfId="34344" xr:uid="{14FF2A35-5153-436F-9FC0-E55AA8650749}"/>
    <cellStyle name="p_shadow publication 2010.12 16_Annexe 6 IAS" xfId="34345" xr:uid="{67A94968-769C-4421-BFF0-02A57E2AF0A0}"/>
    <cellStyle name="p_shadow publication 2010.12 17" xfId="34346" xr:uid="{5983A710-15C5-4FFD-8A71-025BD3D5C34C}"/>
    <cellStyle name="p_shadow publication 2010.12 17_Annexe 6 IAS" xfId="34347" xr:uid="{4757ED71-0E48-4681-A2C2-3B010C95C869}"/>
    <cellStyle name="p_shadow publication 2010.12 2" xfId="34348" xr:uid="{3C1DAAF1-23C6-4505-9905-67403C81370B}"/>
    <cellStyle name="p_shadow publication 2010.12 2 2" xfId="34349" xr:uid="{C0F057F3-3232-4D7B-B3CA-72DE90161E02}"/>
    <cellStyle name="p_shadow publication 2010.12 2 2_Annexe 6 IAS" xfId="34350" xr:uid="{374FAEFF-8C10-41A4-8B42-28EC19C46672}"/>
    <cellStyle name="p_shadow publication 2010.12 2 2_CONFIGURATION" xfId="34351" xr:uid="{3CFEFD8F-057B-407C-9A3D-F57610297BBB}"/>
    <cellStyle name="p_shadow publication 2010.12 2 2_CONFIGURATION_Annexe 6 IAS" xfId="34352" xr:uid="{E0104649-0046-43BC-A7A4-38D305F9089A}"/>
    <cellStyle name="p_shadow publication 2010.12 2_Annexe 6 IAS" xfId="34353" xr:uid="{CAA9ED4C-6993-4DF3-9E9C-4B1ED130E33F}"/>
    <cellStyle name="p_shadow publication 2010.12 2_CONFIGURATION" xfId="34354" xr:uid="{40A336A0-E055-4D79-B0C1-64F5EF8419C7}"/>
    <cellStyle name="p_shadow publication 2010.12 2_CONFIGURATION_Annexe 6 IAS" xfId="34355" xr:uid="{79B8695D-43CD-48BE-96B2-77FD6E046A41}"/>
    <cellStyle name="p_shadow publication 2010.12 2_CONTROLES" xfId="34356" xr:uid="{BE34BEA6-E224-4676-91C5-980DF946CBC7}"/>
    <cellStyle name="p_shadow publication 2010.12 2_CONTROLES_Annexe 6 IAS" xfId="34357" xr:uid="{70C89D21-29EC-4CFA-8C9F-C66A3E09BB81}"/>
    <cellStyle name="p_shadow publication 2010.12 2_Feuil1" xfId="34358" xr:uid="{FC358921-B9A9-47C8-B888-A75E2C03B92E}"/>
    <cellStyle name="p_shadow publication 2010.12 2_Feuil1_Annexe 6 IAS" xfId="34359" xr:uid="{37AE8DB7-F541-402F-8767-376ED65C317E}"/>
    <cellStyle name="p_shadow publication 2010.12 2_Sheet2" xfId="34360" xr:uid="{A8BBCAF8-63FD-456D-AA10-804D5583088E}"/>
    <cellStyle name="p_shadow publication 2010.12 2_Sheet2_Annexe 6 IAS" xfId="34361" xr:uid="{6F6E7EF8-D04E-4E29-A3A1-CDB99235CDEC}"/>
    <cellStyle name="p_shadow publication 2010.12 3" xfId="34362" xr:uid="{A8C1CC01-C356-4081-89CB-9574F061F392}"/>
    <cellStyle name="p_shadow publication 2010.12 3_Annexe 6 IAS" xfId="34363" xr:uid="{443F4DEA-EE48-4534-904F-5DEB918BDCB0}"/>
    <cellStyle name="p_shadow publication 2010.12 3_CONFIGURATION" xfId="34364" xr:uid="{D21B69E0-3A2B-47F1-BE4A-9F46B5CAB050}"/>
    <cellStyle name="p_shadow publication 2010.12 3_CONFIGURATION_Annexe 6 IAS" xfId="34365" xr:uid="{2E26E623-2D17-4F04-9E96-FD409095638F}"/>
    <cellStyle name="p_shadow publication 2010.12 3_CONTROLES" xfId="34366" xr:uid="{D150366C-66E7-4408-B982-876F36E86402}"/>
    <cellStyle name="p_shadow publication 2010.12 3_CONTROLES_Annexe 6 IAS" xfId="34367" xr:uid="{B26C6464-F167-4588-8664-19E54E755A29}"/>
    <cellStyle name="p_shadow publication 2010.12 3_Feuil1" xfId="34368" xr:uid="{3501AB9E-8E0E-4F23-B538-823A8761ABAC}"/>
    <cellStyle name="p_shadow publication 2010.12 3_Feuil1_Annexe 6 IAS" xfId="34369" xr:uid="{0A33E8F7-A956-4E5C-995B-8CB1362174F2}"/>
    <cellStyle name="p_shadow publication 2010.12 3_Sheet2" xfId="34370" xr:uid="{8073507E-DBC7-4EA8-9E4E-B14152C5598A}"/>
    <cellStyle name="p_shadow publication 2010.12 3_Sheet2_Annexe 6 IAS" xfId="34371" xr:uid="{6A30EDE5-BE0A-43C1-8594-6A2D582F2FC8}"/>
    <cellStyle name="p_shadow publication 2010.12 4" xfId="34372" xr:uid="{0799328D-0806-4EDF-94B6-52FEAD7A6AC6}"/>
    <cellStyle name="p_shadow publication 2010.12 4_Annexe 6 IAS" xfId="34373" xr:uid="{9D9CDD79-A345-4F7A-88EB-00D12514FCFE}"/>
    <cellStyle name="p_shadow publication 2010.12 4_CONFIGURATION" xfId="34374" xr:uid="{D251E6CD-350D-42C0-9B1B-27A7EA5AE9FF}"/>
    <cellStyle name="p_shadow publication 2010.12 4_CONFIGURATION_Annexe 6 IAS" xfId="34375" xr:uid="{9AC5ED38-4D9A-4A5C-8875-C16EF48B80B7}"/>
    <cellStyle name="p_shadow publication 2010.12 4_CONTROLES" xfId="34376" xr:uid="{4A4F6A49-2EFB-489A-910D-89228E78B525}"/>
    <cellStyle name="p_shadow publication 2010.12 4_CONTROLES_Annexe 6 IAS" xfId="34377" xr:uid="{0C8606C2-1295-439D-AF29-B93C14E0A6A8}"/>
    <cellStyle name="p_shadow publication 2010.12 4_Feuil1" xfId="34378" xr:uid="{4BB5E25D-1A45-40C3-8788-8BEB3DA769F7}"/>
    <cellStyle name="p_shadow publication 2010.12 4_Feuil1_Annexe 6 IAS" xfId="34379" xr:uid="{6F403907-93A2-415F-B716-17381D061EBA}"/>
    <cellStyle name="p_shadow publication 2010.12 4_Sheet2" xfId="34380" xr:uid="{B2D2CB84-043F-45CF-A191-FC6E07013C25}"/>
    <cellStyle name="p_shadow publication 2010.12 4_Sheet2_Annexe 6 IAS" xfId="34381" xr:uid="{37BF493F-D3D0-479B-A329-6ACD68059761}"/>
    <cellStyle name="p_shadow publication 2010.12 5" xfId="34382" xr:uid="{256D273D-AED3-4633-93CE-64C7CF13DA18}"/>
    <cellStyle name="p_shadow publication 2010.12 5_Annexe 6 IAS" xfId="34383" xr:uid="{CE9453B1-4221-4F9F-B262-5711F4E6BF6D}"/>
    <cellStyle name="p_shadow publication 2010.12 5_CONFIGURATION" xfId="34384" xr:uid="{39709F1A-58B6-4705-BCB5-9B3B7C670D6C}"/>
    <cellStyle name="p_shadow publication 2010.12 5_CONFIGURATION_Annexe 6 IAS" xfId="34385" xr:uid="{6B3F0958-BFF0-4436-9D07-C7B7E10FA212}"/>
    <cellStyle name="p_shadow publication 2010.12 5_CONTROLES" xfId="34386" xr:uid="{1885326E-8BAB-47FA-9803-BA845DB3C684}"/>
    <cellStyle name="p_shadow publication 2010.12 5_CONTROLES_Annexe 6 IAS" xfId="34387" xr:uid="{D2D9B0A6-80BE-4576-97C4-C53506C0F512}"/>
    <cellStyle name="p_shadow publication 2010.12 5_Feuil1" xfId="34388" xr:uid="{E3D37075-0F68-41E6-9880-26D8F7631C4D}"/>
    <cellStyle name="p_shadow publication 2010.12 5_Feuil1_Annexe 6 IAS" xfId="34389" xr:uid="{A2B7C613-33BF-4F57-814C-CE7880D5CCF1}"/>
    <cellStyle name="p_shadow publication 2010.12 5_Sheet2" xfId="34390" xr:uid="{25ADF3BC-EC3C-401F-837D-B4E4D282B97A}"/>
    <cellStyle name="p_shadow publication 2010.12 5_Sheet2_Annexe 6 IAS" xfId="34391" xr:uid="{65F9664E-3500-4357-9FD7-A864C7E22336}"/>
    <cellStyle name="p_shadow publication 2010.12 6" xfId="34392" xr:uid="{1163E4FA-AA87-403E-9349-5C3FE3B2C9F2}"/>
    <cellStyle name="p_shadow publication 2010.12 6_Annexe 6 IAS" xfId="34393" xr:uid="{19AE1C78-534D-40DE-A8F3-96FCEDFD4C20}"/>
    <cellStyle name="p_shadow publication 2010.12 6_CONFIGURATION" xfId="34394" xr:uid="{673C76A4-1320-4BC9-BBCF-28703985DA8E}"/>
    <cellStyle name="p_shadow publication 2010.12 6_CONFIGURATION_Annexe 6 IAS" xfId="34395" xr:uid="{5BA3572F-2A77-40B3-A3BA-88DEEEADDBB5}"/>
    <cellStyle name="p_shadow publication 2010.12 6_CONTROLES" xfId="34396" xr:uid="{DA9FD7FD-8755-466B-AF53-5D73363665B5}"/>
    <cellStyle name="p_shadow publication 2010.12 6_CONTROLES_Annexe 6 IAS" xfId="34397" xr:uid="{2C8AF072-3FA8-41D2-A6B3-6A87E8D766A7}"/>
    <cellStyle name="p_shadow publication 2010.12 6_Feuil1" xfId="34398" xr:uid="{7CC2B096-A0AC-4717-B28E-3F4296106868}"/>
    <cellStyle name="p_shadow publication 2010.12 6_Feuil1_Annexe 6 IAS" xfId="34399" xr:uid="{ADC6FDAC-1391-4EE5-B352-403DAECAF273}"/>
    <cellStyle name="p_shadow publication 2010.12 6_Sheet2" xfId="34400" xr:uid="{CBCE49C9-E7D0-42C3-A975-8C5C9E64C63B}"/>
    <cellStyle name="p_shadow publication 2010.12 6_Sheet2_Annexe 6 IAS" xfId="34401" xr:uid="{3D5C8882-B304-4513-85B9-4F95558354BB}"/>
    <cellStyle name="p_shadow publication 2010.12 7" xfId="34402" xr:uid="{0ABC7CC9-D6AF-4E23-AC0F-3FA78E049472}"/>
    <cellStyle name="p_shadow publication 2010.12 7_Annexe 6 IAS" xfId="34403" xr:uid="{685E255B-33F9-4424-B565-EEC78B2333FA}"/>
    <cellStyle name="p_shadow publication 2010.12 7_CONFIGURATION" xfId="34404" xr:uid="{CE19A650-BB3B-469F-ACEB-355C7CCEB2CB}"/>
    <cellStyle name="p_shadow publication 2010.12 7_CONFIGURATION_Annexe 6 IAS" xfId="34405" xr:uid="{9E956D13-F847-4695-A59D-295D9952C6F7}"/>
    <cellStyle name="p_shadow publication 2010.12 7_CONTROLES" xfId="34406" xr:uid="{B49B089D-C760-4E6E-868C-76F4B24A2E32}"/>
    <cellStyle name="p_shadow publication 2010.12 7_CONTROLES_Annexe 6 IAS" xfId="34407" xr:uid="{F8F5D2AC-317B-4C82-B5A9-90798DC910CE}"/>
    <cellStyle name="p_shadow publication 2010.12 7_Feuil1" xfId="34408" xr:uid="{289AD195-7216-45CD-9196-0E0861022DB8}"/>
    <cellStyle name="p_shadow publication 2010.12 7_Feuil1_Annexe 6 IAS" xfId="34409" xr:uid="{B9B1B6AE-84AF-4451-AF19-C5E158B17D36}"/>
    <cellStyle name="p_shadow publication 2010.12 7_Sheet2" xfId="34410" xr:uid="{BFCEA5E8-3B55-48EB-9C89-AD710AE6CE54}"/>
    <cellStyle name="p_shadow publication 2010.12 7_Sheet2_Annexe 6 IAS" xfId="34411" xr:uid="{0E467936-343D-40F7-AAAB-9E361055878B}"/>
    <cellStyle name="p_shadow publication 2010.12 8" xfId="34412" xr:uid="{01B72A98-67C5-43C6-9CF8-3EA2A596D23C}"/>
    <cellStyle name="p_shadow publication 2010.12 8_Annexe 6 IAS" xfId="34413" xr:uid="{96593FD6-B2DF-4169-BC92-4A0433C381BB}"/>
    <cellStyle name="p_shadow publication 2010.12 8_CONFIGURATION" xfId="34414" xr:uid="{07F34EC0-D536-46C0-85C2-BDBECAABAA52}"/>
    <cellStyle name="p_shadow publication 2010.12 8_CONFIGURATION_Annexe 6 IAS" xfId="34415" xr:uid="{5D4EF67A-F9E9-457F-BB9B-513D4A39914F}"/>
    <cellStyle name="p_shadow publication 2010.12 8_CONTROLES" xfId="34416" xr:uid="{3ABC2FEB-BEB1-42A1-BE19-A75A6DF2DCAD}"/>
    <cellStyle name="p_shadow publication 2010.12 8_CONTROLES_Annexe 6 IAS" xfId="34417" xr:uid="{5ABF9D0C-8EF0-4453-9DC5-041B3142EDEC}"/>
    <cellStyle name="p_shadow publication 2010.12 8_Feuil1" xfId="34418" xr:uid="{33B9C220-EBE2-498D-AA2F-503CC2A46D49}"/>
    <cellStyle name="p_shadow publication 2010.12 8_Feuil1_Annexe 6 IAS" xfId="34419" xr:uid="{70849F25-62D3-42F1-B107-C5898850BDAD}"/>
    <cellStyle name="p_shadow publication 2010.12 8_Sheet2" xfId="34420" xr:uid="{94E5AC11-39F9-4319-9E79-EA231AED3148}"/>
    <cellStyle name="p_shadow publication 2010.12 8_Sheet2_Annexe 6 IAS" xfId="34421" xr:uid="{4444C8A4-39BB-4E0C-9E6A-F3E202CEB8E7}"/>
    <cellStyle name="p_shadow publication 2010.12 9" xfId="34422" xr:uid="{1EC57795-AF58-4954-94CF-37E493AD64D2}"/>
    <cellStyle name="p_shadow publication 2010.12 9_Annexe 6 IAS" xfId="34423" xr:uid="{3248942A-7220-4CF3-88DD-7109CB987536}"/>
    <cellStyle name="p_shadow publication 2010.12 9_CONFIGURATION" xfId="34424" xr:uid="{6C836CA0-0973-4DC8-B608-CAAA3B93FA9A}"/>
    <cellStyle name="p_shadow publication 2010.12 9_CONFIGURATION_Annexe 6 IAS" xfId="34425" xr:uid="{C82E223D-7E3F-47FD-9219-BB531188DA73}"/>
    <cellStyle name="p_shadow publication 2010.12 9_CONTROLES" xfId="34426" xr:uid="{0EDD13D3-3486-4A80-835F-93A765A31EBF}"/>
    <cellStyle name="p_shadow publication 2010.12 9_CONTROLES_Annexe 6 IAS" xfId="34427" xr:uid="{8BF4E16B-2060-41E5-BFC9-858E3F36E335}"/>
    <cellStyle name="p_shadow publication 2010.12 9_Feuil1" xfId="34428" xr:uid="{11814447-898A-4048-8273-29EA6AECB873}"/>
    <cellStyle name="p_shadow publication 2010.12 9_Feuil1_Annexe 6 IAS" xfId="34429" xr:uid="{C20036F4-D161-456D-82D0-80FE8DBF2298}"/>
    <cellStyle name="p_shadow publication 2010.12 9_Sheet2" xfId="34430" xr:uid="{29320738-5894-40B6-A60A-9CCF2E90C976}"/>
    <cellStyle name="p_shadow publication 2010.12 9_Sheet2_Annexe 6 IAS" xfId="34431" xr:uid="{0C8297E0-DFDF-4DA7-B39D-FC94C7E0797E}"/>
    <cellStyle name="p_shadow publication 2010.12_Annexe 6 IAS" xfId="34432" xr:uid="{E67FCE79-9BC0-4FC8-B806-9D9488A1CF8F}"/>
    <cellStyle name="p_shadow publication 2010.12_CONFIGURATION" xfId="34433" xr:uid="{B2681F39-EAD2-4BC5-AB0E-9A3ED19A1449}"/>
    <cellStyle name="p_shadow publication 2010.12_CONFIGURATION_Annexe 6 IAS" xfId="34434" xr:uid="{9281CD92-7737-45AF-8EE8-FF51B3437D95}"/>
    <cellStyle name="p_shadow publication 2010.12_CONTROLES" xfId="34435" xr:uid="{08C33631-6E6A-4684-BF53-D46C4501C328}"/>
    <cellStyle name="p_shadow publication 2010.12_CONTROLES_Annexe 6 IAS" xfId="34436" xr:uid="{383F9A44-CC83-4D34-A731-3FD27CB6898B}"/>
    <cellStyle name="p_shadow publication 2010.12_Display" xfId="34437" xr:uid="{1FCE6D24-ADB1-458C-88A4-15371082BCE6}"/>
    <cellStyle name="p_shadow publication 2010.12_Display_Annexe 6 IAS" xfId="34438" xr:uid="{6C1835A9-0746-464C-BA99-1D05D7B1F7F8}"/>
    <cellStyle name="p_shadow publication 2010.12_Feuil1" xfId="34439" xr:uid="{C0213D84-C043-4C0B-8D44-B55AEA285B99}"/>
    <cellStyle name="p_shadow publication 2010.12_Feuil1_Annexe 6 IAS" xfId="34440" xr:uid="{ECB42AB0-087A-4434-A6C8-207B6215411A}"/>
    <cellStyle name="p_shadow publication 2010.12_Sheet1" xfId="34441" xr:uid="{05CDD489-BAB8-4A97-BEE2-E1C32917CFCE}"/>
    <cellStyle name="p_shadow publication 2010.12_Sheet1_Annexe 6 IAS" xfId="34442" xr:uid="{A5FF16A8-080A-40BA-8F64-C879B6B3ABB9}"/>
    <cellStyle name="p_shadow publication 2010.12_Sheet1_CONTROLES" xfId="34443" xr:uid="{75C52DB5-85EF-478D-8951-88C78504EF42}"/>
    <cellStyle name="p_shadow publication 2010.12_Sheet1_CONTROLES_Annexe 6 IAS" xfId="34444" xr:uid="{9CAF94C8-7AFF-47A4-9631-227D35C85075}"/>
    <cellStyle name="p_shadow publication 2010.12_Sheet2" xfId="34445" xr:uid="{C7F7665A-9FAF-4390-ABE7-88262B216002}"/>
    <cellStyle name="p_shadow publication 2010.12_Sheet2_Annexe 6 IAS" xfId="34446" xr:uid="{75E55ED3-1B8D-4FAE-88D1-8B3291EFA8C4}"/>
    <cellStyle name="p_Sheet1" xfId="34447" xr:uid="{4BC2C0A0-3E75-48D9-A895-1C067A19803E}"/>
    <cellStyle name="p_Sheet1_Annexe 6 IAS" xfId="34448" xr:uid="{594A74A7-DF6A-45B5-8A41-B0A5802E1893}"/>
    <cellStyle name="p_Sheet1_CONTROLES" xfId="34449" xr:uid="{9F8068C1-6577-4DCF-9E05-2DE384B7B773}"/>
    <cellStyle name="p_Sheet1_CONTROLES_Annexe 6 IAS" xfId="34450" xr:uid="{3D7813D6-7A33-4F56-A1FF-4EAE5E48E8D5}"/>
    <cellStyle name="p_Sheet2" xfId="34451" xr:uid="{EA0E7D40-82B6-44F2-A4B2-EFE5860A36AE}"/>
    <cellStyle name="p_Sheet2_Annexe 6 IAS" xfId="34452" xr:uid="{3BFCB542-9255-4512-92BB-79C036D7F231}"/>
    <cellStyle name="p_Synthese cumul 300910" xfId="34453" xr:uid="{F4FBB36B-4FE2-4E34-8992-252F9FC77D5B}"/>
    <cellStyle name="p_Synthese cumul 300910 10" xfId="34454" xr:uid="{2B37BDB2-48F8-45A8-8FAA-1DD644835850}"/>
    <cellStyle name="p_Synthese cumul 300910 10_Annexe 6 IAS" xfId="34455" xr:uid="{DDE5DF24-5B4C-41E5-9A15-B663654DEF3D}"/>
    <cellStyle name="p_Synthese cumul 300910 10_CONFIGURATION" xfId="34456" xr:uid="{56AE3174-404B-46F8-8490-EAF52D928984}"/>
    <cellStyle name="p_Synthese cumul 300910 10_CONFIGURATION_Annexe 6 IAS" xfId="34457" xr:uid="{FBD770E0-D312-43BC-A4DF-895C53426494}"/>
    <cellStyle name="p_Synthese cumul 300910 10_CONTROLES" xfId="34458" xr:uid="{6B3A4778-431B-4D3D-A11A-EF9BC4FCD1ED}"/>
    <cellStyle name="p_Synthese cumul 300910 10_CONTROLES_Annexe 6 IAS" xfId="34459" xr:uid="{378508EF-5143-4413-B302-67B73FBD96FC}"/>
    <cellStyle name="p_Synthese cumul 300910 10_Feuil1" xfId="34460" xr:uid="{BC789CBE-2EBE-4522-AF21-3B28A3D7F0BC}"/>
    <cellStyle name="p_Synthese cumul 300910 10_Feuil1_Annexe 6 IAS" xfId="34461" xr:uid="{89C867D6-BA66-4BCD-BE9D-4C0D6186B0DC}"/>
    <cellStyle name="p_Synthese cumul 300910 10_Sheet2" xfId="34462" xr:uid="{3DFDBF22-08F8-4136-8E0C-AD768F09D01D}"/>
    <cellStyle name="p_Synthese cumul 300910 10_Sheet2_Annexe 6 IAS" xfId="34463" xr:uid="{A2610709-884C-4E29-9216-3DD3FCB3003D}"/>
    <cellStyle name="p_Synthese cumul 300910 11" xfId="34464" xr:uid="{78E7C1C2-DC3E-4548-8CCC-E3815F5330C3}"/>
    <cellStyle name="p_Synthese cumul 300910 11_Annexe 6 IAS" xfId="34465" xr:uid="{1049002D-CB1E-4F91-92A5-25626A3E4A90}"/>
    <cellStyle name="p_Synthese cumul 300910 11_CONFIGURATION" xfId="34466" xr:uid="{6B55B33C-BBA6-43EE-85FB-1A7A9F45CC2E}"/>
    <cellStyle name="p_Synthese cumul 300910 11_CONFIGURATION_Annexe 6 IAS" xfId="34467" xr:uid="{DFE0921E-2F65-4BBF-B43F-4DE74E4464B2}"/>
    <cellStyle name="p_Synthese cumul 300910 11_CONTROLES" xfId="34468" xr:uid="{E57B2048-0097-4142-85D6-7D5AB03A1B9E}"/>
    <cellStyle name="p_Synthese cumul 300910 11_CONTROLES_Annexe 6 IAS" xfId="34469" xr:uid="{6E0E2708-37F6-439B-8832-98CBD841E033}"/>
    <cellStyle name="p_Synthese cumul 300910 11_Feuil1" xfId="34470" xr:uid="{7738DD06-F95D-4FFE-95BD-3E72C9D99539}"/>
    <cellStyle name="p_Synthese cumul 300910 11_Feuil1_Annexe 6 IAS" xfId="34471" xr:uid="{C1F51DA6-333D-4D4D-9F71-B90703681425}"/>
    <cellStyle name="p_Synthese cumul 300910 11_Sheet2" xfId="34472" xr:uid="{B345682F-03E1-4A20-B188-39248BBF8643}"/>
    <cellStyle name="p_Synthese cumul 300910 11_Sheet2_Annexe 6 IAS" xfId="34473" xr:uid="{9FA2C106-8442-4E18-B03B-085031410FB6}"/>
    <cellStyle name="p_Synthese cumul 300910 12" xfId="34474" xr:uid="{CF944B58-6863-429A-8836-9D1801E55590}"/>
    <cellStyle name="p_Synthese cumul 300910 12_Annexe 6 IAS" xfId="34475" xr:uid="{F852ACFC-0280-4B3F-BF14-30662D8D8CE4}"/>
    <cellStyle name="p_Synthese cumul 300910 12_CONFIGURATION" xfId="34476" xr:uid="{2877D743-F031-489B-A0B0-7DDCDA555D7C}"/>
    <cellStyle name="p_Synthese cumul 300910 12_CONFIGURATION_Annexe 6 IAS" xfId="34477" xr:uid="{D406129A-F6BA-4B7C-B559-169FE748FB64}"/>
    <cellStyle name="p_Synthese cumul 300910 12_CONTROLES" xfId="34478" xr:uid="{FE7C6954-0B65-4A32-A49D-B26C68929A49}"/>
    <cellStyle name="p_Synthese cumul 300910 12_CONTROLES_Annexe 6 IAS" xfId="34479" xr:uid="{922B0395-A259-446D-9C9B-CDE55BAB48EC}"/>
    <cellStyle name="p_Synthese cumul 300910 12_Sheet2" xfId="34480" xr:uid="{2FF5E12D-8AA7-4219-A154-4BD37E371192}"/>
    <cellStyle name="p_Synthese cumul 300910 12_Sheet2_Annexe 6 IAS" xfId="34481" xr:uid="{F4A83430-FEBC-4BEC-A472-1A3D7921980F}"/>
    <cellStyle name="p_Synthese cumul 300910 13" xfId="34482" xr:uid="{4856CF03-2529-4647-A48F-41252A7B1C01}"/>
    <cellStyle name="p_Synthese cumul 300910 13_Annexe 6 IAS" xfId="34483" xr:uid="{3BF0C2F8-A793-4AE5-964A-0A07722E34CD}"/>
    <cellStyle name="p_Synthese cumul 300910 13_CONFIGURATION" xfId="34484" xr:uid="{6B69645D-DADC-4634-95C0-48B4B5912DAA}"/>
    <cellStyle name="p_Synthese cumul 300910 13_CONFIGURATION_Annexe 6 IAS" xfId="34485" xr:uid="{4C5DE20F-B38F-461A-B901-D531B5575F11}"/>
    <cellStyle name="p_Synthese cumul 300910 13_CONTROLES" xfId="34486" xr:uid="{82BD362B-51B2-4993-BC85-E60C4B8079FE}"/>
    <cellStyle name="p_Synthese cumul 300910 13_CONTROLES_Annexe 6 IAS" xfId="34487" xr:uid="{06177BEB-1D24-4BBE-ABCD-9C47FC2ED97D}"/>
    <cellStyle name="p_Synthese cumul 300910 13_Sheet2" xfId="34488" xr:uid="{10BB1325-9F90-4F9F-8501-1CAE3DCA86C3}"/>
    <cellStyle name="p_Synthese cumul 300910 13_Sheet2_Annexe 6 IAS" xfId="34489" xr:uid="{25BBFF3F-0FAD-4EA2-9670-87EB4564E752}"/>
    <cellStyle name="p_Synthese cumul 300910 14" xfId="34490" xr:uid="{E2584675-709A-4D1B-A03D-0DCAAE3BBB97}"/>
    <cellStyle name="p_Synthese cumul 300910 14_Annexe 6 IAS" xfId="34491" xr:uid="{B2262796-75A4-43E4-86D6-217260B7676B}"/>
    <cellStyle name="p_Synthese cumul 300910 15" xfId="34492" xr:uid="{1E47A48F-4563-4146-AD6B-F0EB73A18EA3}"/>
    <cellStyle name="p_Synthese cumul 300910 15_Annexe 6 IAS" xfId="34493" xr:uid="{ADCD57B6-E226-4AE7-9018-B8342B0B35ED}"/>
    <cellStyle name="p_Synthese cumul 300910 16" xfId="34494" xr:uid="{F0CC1AB7-870E-4F1B-B17F-FD2A7C0B7654}"/>
    <cellStyle name="p_Synthese cumul 300910 16_Annexe 6 IAS" xfId="34495" xr:uid="{32F7A152-B1CA-4ADF-8342-B29B53B88A17}"/>
    <cellStyle name="p_Synthese cumul 300910 17" xfId="34496" xr:uid="{0C98FF4B-56BC-49F1-9AF8-94A800203143}"/>
    <cellStyle name="p_Synthese cumul 300910 17_Annexe 6 IAS" xfId="34497" xr:uid="{9BC565BF-E2C4-49A5-869D-18BEA0291C1D}"/>
    <cellStyle name="p_Synthese cumul 300910 2" xfId="34498" xr:uid="{A894FEE4-C523-4181-AE71-3C04C0A80DEA}"/>
    <cellStyle name="p_Synthese cumul 300910 2 2" xfId="34499" xr:uid="{DA1F46AD-DCA0-42D5-B856-A6C41827E4BB}"/>
    <cellStyle name="p_Synthese cumul 300910 2 2_Annexe 6 IAS" xfId="34500" xr:uid="{27DF63D8-86E9-4ADE-8AA7-EA12E3DB862A}"/>
    <cellStyle name="p_Synthese cumul 300910 2 2_CONFIGURATION" xfId="34501" xr:uid="{2738C20C-CB4F-4DD1-9C97-EBC93A6F07E1}"/>
    <cellStyle name="p_Synthese cumul 300910 2 2_CONFIGURATION_Annexe 6 IAS" xfId="34502" xr:uid="{76670538-54BE-4A6D-9539-B845BE4BE2F7}"/>
    <cellStyle name="p_Synthese cumul 300910 2_Annexe 6 IAS" xfId="34503" xr:uid="{342934B0-BEBD-40C1-BBFA-D8BFCF0ED77C}"/>
    <cellStyle name="p_Synthese cumul 300910 2_CONFIGURATION" xfId="34504" xr:uid="{914E8B63-AE6F-4ED6-B5ED-5A2D7516DC6E}"/>
    <cellStyle name="p_Synthese cumul 300910 2_CONFIGURATION_Annexe 6 IAS" xfId="34505" xr:uid="{0D56EC8B-B01C-40BF-A691-AFAD9D0305A0}"/>
    <cellStyle name="p_Synthese cumul 300910 2_CONTROLES" xfId="34506" xr:uid="{FD3C6FFD-7D76-4CF2-B954-F4F5B89723B2}"/>
    <cellStyle name="p_Synthese cumul 300910 2_CONTROLES_Annexe 6 IAS" xfId="34507" xr:uid="{05026BE5-616E-4EC4-B794-F9C5EE429368}"/>
    <cellStyle name="p_Synthese cumul 300910 2_Feuil1" xfId="34508" xr:uid="{8D4C6010-11A4-48E9-898B-182F877E6A49}"/>
    <cellStyle name="p_Synthese cumul 300910 2_Feuil1_Annexe 6 IAS" xfId="34509" xr:uid="{8D7591E9-4561-4435-9C55-1738607E6452}"/>
    <cellStyle name="p_Synthese cumul 300910 2_Sheet2" xfId="34510" xr:uid="{96F33C0A-1889-4089-A523-C9C0BB683B3A}"/>
    <cellStyle name="p_Synthese cumul 300910 2_Sheet2_Annexe 6 IAS" xfId="34511" xr:uid="{E2A98848-D703-470E-8423-EBA2507D7D16}"/>
    <cellStyle name="p_Synthese cumul 300910 3" xfId="34512" xr:uid="{23424962-87D9-46A5-BD0A-094BFEE4D7A9}"/>
    <cellStyle name="p_Synthese cumul 300910 3_Annexe 6 IAS" xfId="34513" xr:uid="{07CD4DBA-77A7-40CF-9E31-F8805B16A4CD}"/>
    <cellStyle name="p_Synthese cumul 300910 3_CONFIGURATION" xfId="34514" xr:uid="{4BB2EA92-CD06-4499-9DA2-EC7F34546C5A}"/>
    <cellStyle name="p_Synthese cumul 300910 3_CONFIGURATION_Annexe 6 IAS" xfId="34515" xr:uid="{E66FAA5F-F02C-4C5E-BD15-16F527F99EFD}"/>
    <cellStyle name="p_Synthese cumul 300910 3_CONTROLES" xfId="34516" xr:uid="{37A0A102-3314-4D17-AB25-EC60E81C7EA3}"/>
    <cellStyle name="p_Synthese cumul 300910 3_CONTROLES_Annexe 6 IAS" xfId="34517" xr:uid="{148D5F05-679C-4A7A-B35B-01E122B6F66C}"/>
    <cellStyle name="p_Synthese cumul 300910 3_Feuil1" xfId="34518" xr:uid="{A23991B5-3203-465D-8313-0CB0655BAF1E}"/>
    <cellStyle name="p_Synthese cumul 300910 3_Feuil1_Annexe 6 IAS" xfId="34519" xr:uid="{A6687DE2-6AB2-49B5-B9AD-C8B2DC260A3E}"/>
    <cellStyle name="p_Synthese cumul 300910 3_Sheet2" xfId="34520" xr:uid="{4989D4B9-E54F-4186-84C3-21A604A9B5B0}"/>
    <cellStyle name="p_Synthese cumul 300910 3_Sheet2_Annexe 6 IAS" xfId="34521" xr:uid="{A2F643FD-D678-433E-93FA-AEA7C4E8B51E}"/>
    <cellStyle name="p_Synthese cumul 300910 4" xfId="34522" xr:uid="{EA528128-DEB5-4B36-89A5-5666A6C0381D}"/>
    <cellStyle name="p_Synthese cumul 300910 4_Annexe 6 IAS" xfId="34523" xr:uid="{7A68D3ED-F7FF-412C-898E-358C651A393D}"/>
    <cellStyle name="p_Synthese cumul 300910 4_CONFIGURATION" xfId="34524" xr:uid="{266F4840-EF6C-4E03-9A97-3CCDCB952605}"/>
    <cellStyle name="p_Synthese cumul 300910 4_CONFIGURATION_Annexe 6 IAS" xfId="34525" xr:uid="{31F493A7-59B5-4E03-B043-309273831E72}"/>
    <cellStyle name="p_Synthese cumul 300910 4_CONTROLES" xfId="34526" xr:uid="{DB37002D-AC50-4B3D-8C7B-A3223B7D158A}"/>
    <cellStyle name="p_Synthese cumul 300910 4_CONTROLES_Annexe 6 IAS" xfId="34527" xr:uid="{CF5E9826-33F3-4696-BBB7-50BB20138B1A}"/>
    <cellStyle name="p_Synthese cumul 300910 4_Feuil1" xfId="34528" xr:uid="{E97315B7-2B8E-4CA9-838E-92F7F6CCF20E}"/>
    <cellStyle name="p_Synthese cumul 300910 4_Feuil1_Annexe 6 IAS" xfId="34529" xr:uid="{3B6CCBC3-634B-4C12-9D83-79838954984E}"/>
    <cellStyle name="p_Synthese cumul 300910 4_Sheet2" xfId="34530" xr:uid="{470F21EB-68C1-4D5C-89FD-CEE56FA2DC6F}"/>
    <cellStyle name="p_Synthese cumul 300910 4_Sheet2_Annexe 6 IAS" xfId="34531" xr:uid="{421FE3C6-DE7A-4B7E-9469-00A848EF1B67}"/>
    <cellStyle name="p_Synthese cumul 300910 5" xfId="34532" xr:uid="{692B1C25-CC43-4343-9D14-858CFB1D8742}"/>
    <cellStyle name="p_Synthese cumul 300910 5_Annexe 6 IAS" xfId="34533" xr:uid="{DAB9CDFE-B3B8-4B41-AA23-53201CDDF4BE}"/>
    <cellStyle name="p_Synthese cumul 300910 5_CONFIGURATION" xfId="34534" xr:uid="{6CA26BB8-506C-4F17-81ED-62C192267F83}"/>
    <cellStyle name="p_Synthese cumul 300910 5_CONFIGURATION_Annexe 6 IAS" xfId="34535" xr:uid="{9C6293DD-996D-4924-86BC-E3FDA6960B2C}"/>
    <cellStyle name="p_Synthese cumul 300910 5_CONTROLES" xfId="34536" xr:uid="{11209D1C-728E-4DE3-A5EF-1EEA710DD5F2}"/>
    <cellStyle name="p_Synthese cumul 300910 5_CONTROLES_Annexe 6 IAS" xfId="34537" xr:uid="{3565E758-20BF-48D8-8B29-9331FC35DB6F}"/>
    <cellStyle name="p_Synthese cumul 300910 5_Feuil1" xfId="34538" xr:uid="{2D094E55-55E6-46E0-9FF6-656A69D2FA63}"/>
    <cellStyle name="p_Synthese cumul 300910 5_Feuil1_Annexe 6 IAS" xfId="34539" xr:uid="{46CDC24D-1789-415C-82E5-8A96CCEC4F20}"/>
    <cellStyle name="p_Synthese cumul 300910 5_Sheet2" xfId="34540" xr:uid="{D3DC4459-9468-431C-9C29-0B90A818D37C}"/>
    <cellStyle name="p_Synthese cumul 300910 5_Sheet2_Annexe 6 IAS" xfId="34541" xr:uid="{25D80179-C525-4D99-9CCB-2E46D21CE4C6}"/>
    <cellStyle name="p_Synthese cumul 300910 6" xfId="34542" xr:uid="{40056381-4AD1-40D3-A404-793A0814F4C7}"/>
    <cellStyle name="p_Synthese cumul 300910 6_Annexe 6 IAS" xfId="34543" xr:uid="{7401ABBA-C6EB-43B7-B55E-10E6122A457A}"/>
    <cellStyle name="p_Synthese cumul 300910 6_CONFIGURATION" xfId="34544" xr:uid="{987F2A92-ACFC-4951-A8B5-E741106F5352}"/>
    <cellStyle name="p_Synthese cumul 300910 6_CONFIGURATION_Annexe 6 IAS" xfId="34545" xr:uid="{48B8CE9C-9344-4DD7-BBBA-2DB6B655B547}"/>
    <cellStyle name="p_Synthese cumul 300910 6_CONTROLES" xfId="34546" xr:uid="{9C17B1F2-0933-45F1-B665-4E020D340446}"/>
    <cellStyle name="p_Synthese cumul 300910 6_CONTROLES_Annexe 6 IAS" xfId="34547" xr:uid="{EF3A2060-D2B9-4301-A960-CBAD198B1A87}"/>
    <cellStyle name="p_Synthese cumul 300910 6_Feuil1" xfId="34548" xr:uid="{B9BB2BD3-E4BD-4876-8A49-71ECBC95021C}"/>
    <cellStyle name="p_Synthese cumul 300910 6_Feuil1_Annexe 6 IAS" xfId="34549" xr:uid="{7F379614-47DE-4DCE-9A9B-AC1E953B75E4}"/>
    <cellStyle name="p_Synthese cumul 300910 6_Sheet2" xfId="34550" xr:uid="{44DC3F47-1CD0-4FC8-BB8A-51C93381AB02}"/>
    <cellStyle name="p_Synthese cumul 300910 6_Sheet2_Annexe 6 IAS" xfId="34551" xr:uid="{EBBE23F1-825E-4955-B1DD-2F6F934F476A}"/>
    <cellStyle name="p_Synthese cumul 300910 7" xfId="34552" xr:uid="{C4DB8320-2ADF-42FE-8218-6E05480E4DD0}"/>
    <cellStyle name="p_Synthese cumul 300910 7_Annexe 6 IAS" xfId="34553" xr:uid="{9882DCE1-3D29-4F5F-8552-0AA9E0E3A754}"/>
    <cellStyle name="p_Synthese cumul 300910 7_CONFIGURATION" xfId="34554" xr:uid="{F8A333CB-EAED-46C1-834C-515499491CDC}"/>
    <cellStyle name="p_Synthese cumul 300910 7_CONFIGURATION_Annexe 6 IAS" xfId="34555" xr:uid="{53F55548-1CC6-4E52-9C49-D3B4DC45EB42}"/>
    <cellStyle name="p_Synthese cumul 300910 7_CONTROLES" xfId="34556" xr:uid="{A047F8A7-7705-4DCA-A5C3-5746E02FAC01}"/>
    <cellStyle name="p_Synthese cumul 300910 7_CONTROLES_Annexe 6 IAS" xfId="34557" xr:uid="{8A2B2A41-202D-4D0D-A8B8-8DC08B799ED3}"/>
    <cellStyle name="p_Synthese cumul 300910 7_Feuil1" xfId="34558" xr:uid="{6A14FF79-D825-48D3-B910-75110A15A659}"/>
    <cellStyle name="p_Synthese cumul 300910 7_Feuil1_Annexe 6 IAS" xfId="34559" xr:uid="{3D9E98D0-9A87-4973-9C51-3CF2F92902C5}"/>
    <cellStyle name="p_Synthese cumul 300910 7_Sheet2" xfId="34560" xr:uid="{1C5C0CE8-9E4D-4C4A-A677-1239A75D36FF}"/>
    <cellStyle name="p_Synthese cumul 300910 7_Sheet2_Annexe 6 IAS" xfId="34561" xr:uid="{D1B6A2BD-A8C8-473F-A032-EF23BF15482F}"/>
    <cellStyle name="p_Synthese cumul 300910 8" xfId="34562" xr:uid="{AF9A7C52-6B97-4440-9AAE-E5C94A6D4616}"/>
    <cellStyle name="p_Synthese cumul 300910 8_Annexe 6 IAS" xfId="34563" xr:uid="{BE728B3F-8367-4511-A6C2-ED37825B94A3}"/>
    <cellStyle name="p_Synthese cumul 300910 8_CONFIGURATION" xfId="34564" xr:uid="{6EF8E662-0D3F-49F5-8C46-330BBC6816FE}"/>
    <cellStyle name="p_Synthese cumul 300910 8_CONFIGURATION_Annexe 6 IAS" xfId="34565" xr:uid="{4D9FF26E-8A8C-4754-827D-5E0796902785}"/>
    <cellStyle name="p_Synthese cumul 300910 8_CONTROLES" xfId="34566" xr:uid="{94328AA5-604C-4E0F-81BC-06004F8792C1}"/>
    <cellStyle name="p_Synthese cumul 300910 8_CONTROLES_Annexe 6 IAS" xfId="34567" xr:uid="{BA74D34E-1E66-4B5D-9D8D-80B5E7A4D0AA}"/>
    <cellStyle name="p_Synthese cumul 300910 8_Feuil1" xfId="34568" xr:uid="{F9C55519-684D-4194-B653-C275762FA4B2}"/>
    <cellStyle name="p_Synthese cumul 300910 8_Feuil1_Annexe 6 IAS" xfId="34569" xr:uid="{EEE6F547-6196-489A-90FD-BF5165254BCE}"/>
    <cellStyle name="p_Synthese cumul 300910 8_Sheet2" xfId="34570" xr:uid="{C0820B83-FDDA-44D9-9190-9CA84B91B408}"/>
    <cellStyle name="p_Synthese cumul 300910 8_Sheet2_Annexe 6 IAS" xfId="34571" xr:uid="{A93DFAD3-ED71-4020-B56C-47A8D7CDE00B}"/>
    <cellStyle name="p_Synthese cumul 300910 9" xfId="34572" xr:uid="{7EF7039E-0500-4338-A9A7-4F57AC4F8BEC}"/>
    <cellStyle name="p_Synthese cumul 300910 9_Annexe 6 IAS" xfId="34573" xr:uid="{DE69299E-72FC-41C9-8B9A-BBF1FE3A18A0}"/>
    <cellStyle name="p_Synthese cumul 300910 9_CONFIGURATION" xfId="34574" xr:uid="{E71861F0-9440-4D33-8674-94961C8C8D99}"/>
    <cellStyle name="p_Synthese cumul 300910 9_CONFIGURATION_Annexe 6 IAS" xfId="34575" xr:uid="{207986DC-42EC-4A02-9AC2-1FA18DE011A5}"/>
    <cellStyle name="p_Synthese cumul 300910 9_CONTROLES" xfId="34576" xr:uid="{873AFDAA-265C-4747-A562-24856F83754B}"/>
    <cellStyle name="p_Synthese cumul 300910 9_CONTROLES_Annexe 6 IAS" xfId="34577" xr:uid="{C28C7432-51CB-4BFD-A4CD-23461688F947}"/>
    <cellStyle name="p_Synthese cumul 300910 9_Feuil1" xfId="34578" xr:uid="{B2360E3E-FD89-455E-8E34-A771E25B4926}"/>
    <cellStyle name="p_Synthese cumul 300910 9_Feuil1_Annexe 6 IAS" xfId="34579" xr:uid="{834EB1DE-66D8-4AB1-8242-B16237D47311}"/>
    <cellStyle name="p_Synthese cumul 300910 9_Sheet2" xfId="34580" xr:uid="{FE9501F4-03BC-41F9-8FEF-2CC65DA80EA5}"/>
    <cellStyle name="p_Synthese cumul 300910 9_Sheet2_Annexe 6 IAS" xfId="34581" xr:uid="{19DDE227-7B67-4882-B6DB-C800C4147AF4}"/>
    <cellStyle name="p_Synthese cumul 300910_Annexe 6 IAS" xfId="34582" xr:uid="{1EEE8B0C-D34E-40FE-BE8F-80DFADD93B97}"/>
    <cellStyle name="p_Synthese cumul 300910_CONFIGURATION" xfId="34583" xr:uid="{3528752E-96DF-422E-9618-738713AC66EC}"/>
    <cellStyle name="p_Synthese cumul 300910_CONFIGURATION_Annexe 6 IAS" xfId="34584" xr:uid="{D7E65586-AEBF-4759-9624-47738C538B63}"/>
    <cellStyle name="p_Synthese cumul 300910_CONTROLES" xfId="34585" xr:uid="{46D3E9C2-A3FA-4D30-9A84-976AEE63A517}"/>
    <cellStyle name="p_Synthese cumul 300910_CONTROLES_Annexe 6 IAS" xfId="34586" xr:uid="{167C41AF-6801-475E-96C2-CB596C416138}"/>
    <cellStyle name="p_Synthese cumul 300910_Display" xfId="34587" xr:uid="{94D1A942-D952-4789-A6AF-99D9F5D49468}"/>
    <cellStyle name="p_Synthese cumul 300910_Display_Annexe 6 IAS" xfId="34588" xr:uid="{C3E52792-B125-4C4D-AB33-7AC3B086C1E7}"/>
    <cellStyle name="p_Synthese cumul 300910_Feuil1" xfId="34589" xr:uid="{A1AF2129-6DAF-43EF-96BC-1C72EAFC21B0}"/>
    <cellStyle name="p_Synthese cumul 300910_Feuil1_Annexe 6 IAS" xfId="34590" xr:uid="{50F9C576-CD69-446B-A11F-82D8DB499D66}"/>
    <cellStyle name="p_Synthese cumul 300910_Sheet1" xfId="34591" xr:uid="{A0590E30-11ED-4923-9E1E-70C167764C11}"/>
    <cellStyle name="p_Synthese cumul 300910_Sheet1_Annexe 6 IAS" xfId="34592" xr:uid="{A39D7247-5076-4896-9D86-AEB8196A87DC}"/>
    <cellStyle name="p_Synthese cumul 300910_Sheet1_CONTROLES" xfId="34593" xr:uid="{F9913566-47F2-4033-8768-5396EDFF2FCA}"/>
    <cellStyle name="p_Synthese cumul 300910_Sheet1_CONTROLES_Annexe 6 IAS" xfId="34594" xr:uid="{45362AC6-AF4E-4E87-9A0E-9170CC6687ED}"/>
    <cellStyle name="p_Synthese cumul 300910_Sheet2" xfId="34595" xr:uid="{7BE96F91-4C14-4ADE-8105-4BC522FB2A44}"/>
    <cellStyle name="p_Synthese cumul 300910_Sheet2_Annexe 6 IAS" xfId="34596" xr:uid="{A220ECF8-7955-45D6-BA9C-21D89F228335}"/>
    <cellStyle name="Page Heading Large" xfId="34597" xr:uid="{DE505B31-8860-4A4D-A4E3-7DC4E1BA0036}"/>
    <cellStyle name="Page Heading Small" xfId="34598" xr:uid="{E4EE03F8-F0F5-45FC-8EB6-E84AF2A6788B}"/>
    <cellStyle name="Page Number" xfId="34599" xr:uid="{367864CF-97A2-4929-8D8B-655ED45C46C3}"/>
    <cellStyle name="Page Number 10" xfId="34600" xr:uid="{413276FD-3286-4D9B-A5D6-60478A97C46F}"/>
    <cellStyle name="Page Number 11" xfId="34601" xr:uid="{EEE084BF-C133-49C2-8169-D73D814D63D3}"/>
    <cellStyle name="Page Number 12" xfId="34602" xr:uid="{AFDED4E6-8DB0-4509-BD58-247FBC40D6AE}"/>
    <cellStyle name="Page Number 13" xfId="34603" xr:uid="{0631BD8E-382A-4C45-8A67-843F970326AC}"/>
    <cellStyle name="Page Number 14" xfId="34604" xr:uid="{95E66458-0EEA-4149-B585-589B883CA589}"/>
    <cellStyle name="Page Number 15" xfId="34605" xr:uid="{8A7DFC5A-952B-4ED3-96A6-325E755FFB91}"/>
    <cellStyle name="Page Number 16" xfId="34606" xr:uid="{7EF6467C-BDE3-46C4-BAB2-0882655E900E}"/>
    <cellStyle name="Page Number 17" xfId="34607" xr:uid="{F3F694B5-FB6D-499A-9234-FF3A5D07739F}"/>
    <cellStyle name="Page Number 2" xfId="34608" xr:uid="{FADAEFD3-B1B0-4249-9591-36B2ED1DAA4D}"/>
    <cellStyle name="Page Number 3" xfId="34609" xr:uid="{00D5B560-B1F1-4C0F-B53C-9D94E79D86CA}"/>
    <cellStyle name="Page Number 4" xfId="34610" xr:uid="{62C19280-5B42-45BA-8DC3-5D559DB98892}"/>
    <cellStyle name="Page Number 5" xfId="34611" xr:uid="{E4C2625D-7A21-4652-8DF6-A64B222BB8B6}"/>
    <cellStyle name="Page Number 6" xfId="34612" xr:uid="{FA835569-B4E4-47D6-B3E0-C4E39A0110F6}"/>
    <cellStyle name="Page Number 7" xfId="34613" xr:uid="{BA63F02B-393E-4A7B-95E9-FC140E21F427}"/>
    <cellStyle name="Page Number 8" xfId="34614" xr:uid="{D22AC7E0-92E5-4A89-BFBC-B8109B4C4FCA}"/>
    <cellStyle name="Page Number 9" xfId="34615" xr:uid="{A28ADB6D-EB4D-4E05-9F7D-97E9775A0651}"/>
    <cellStyle name="Page Number_~0950885" xfId="34616" xr:uid="{653FCF5C-35B8-4AEA-AD0A-1F71BB23D50A}"/>
    <cellStyle name="parité" xfId="34617" xr:uid="{EC9AD060-154D-42E2-9114-BF99BACFC132}"/>
    <cellStyle name="parité 2" xfId="34618" xr:uid="{B2520EB4-A532-44E1-A139-682A2C981C5E}"/>
    <cellStyle name="parité_~0950885" xfId="34619" xr:uid="{F44B6F5A-F61D-4A55-921B-220399537B1C}"/>
    <cellStyle name="PB Table Heading" xfId="34620" xr:uid="{A665C50C-77DA-40BA-8FE4-1A6A3BF75668}"/>
    <cellStyle name="PB Table Heading 2" xfId="34621" xr:uid="{739B3986-F471-493A-988A-9ADE334AC8FA}"/>
    <cellStyle name="PB Table Heading 2 2" xfId="34622" xr:uid="{D0349921-50BE-4F0A-AFE3-15B9E261BE01}"/>
    <cellStyle name="PB Table Heading 2 2 2" xfId="34623" xr:uid="{CB6A7BD0-C42A-4FFF-8182-C99E1F8F447C}"/>
    <cellStyle name="PB Table Heading 2 3" xfId="34624" xr:uid="{C77204BB-138A-4619-8480-049E8CD7C68F}"/>
    <cellStyle name="PB Table Heading 3" xfId="34625" xr:uid="{F1A46BD7-3859-4D43-8985-078B9E33F9D7}"/>
    <cellStyle name="PB Table Heading 3 2" xfId="34626" xr:uid="{1FD1DA75-BBD7-4BF2-88D8-49151D3A2BE5}"/>
    <cellStyle name="PB Table Heading 4" xfId="34627" xr:uid="{AF9825CA-CFF3-40AF-9063-A5E209ED5D54}"/>
    <cellStyle name="PB Table Heading_Cadrage conso" xfId="34628" xr:uid="{EB6C08FB-89B4-4CF3-87BD-8D4650091352}"/>
    <cellStyle name="PB Table Highlight1" xfId="34629" xr:uid="{98DA3D41-5CB2-4E04-A788-404F3D786732}"/>
    <cellStyle name="PB Table Highlight2" xfId="34630" xr:uid="{8AD81B71-D2AA-4FB1-BF96-72EE303BE145}"/>
    <cellStyle name="PB Table Highlight2 2" xfId="34631" xr:uid="{59B0CB41-82AB-45D3-9E97-69147853DD1B}"/>
    <cellStyle name="PB Table Highlight2 2 2" xfId="34632" xr:uid="{69EB8515-CCF1-4572-9251-D21E90AB7266}"/>
    <cellStyle name="PB Table Highlight2 2 3" xfId="37894" xr:uid="{547579D3-6F61-41F9-87BB-CA71DADABE72}"/>
    <cellStyle name="PB Table Highlight2 2_Cadrage conso" xfId="34633" xr:uid="{65B2A550-F7E3-4522-8A06-D8BCC418EEF8}"/>
    <cellStyle name="PB Table Highlight2 3" xfId="34634" xr:uid="{25125827-1401-4D60-B232-CAE730FC8B67}"/>
    <cellStyle name="PB Table Highlight2 4" xfId="37893" xr:uid="{4C7F788F-2C4E-4F02-94B1-AF391E9C8550}"/>
    <cellStyle name="PB Table Highlight2_Annexe 6 IAS" xfId="34635" xr:uid="{CBFB497A-A1E6-47FF-97FF-0CDA0D25C179}"/>
    <cellStyle name="PB Table Highlight3" xfId="34636" xr:uid="{0D505B42-F849-4C5F-AA37-F8A9CA7AA883}"/>
    <cellStyle name="PB Table Highlight3 2" xfId="34637" xr:uid="{1B6A860E-D4FA-4CCE-8BCB-2BCD0C1C0DA8}"/>
    <cellStyle name="PB Table Highlight3 2 2" xfId="34638" xr:uid="{FB0673B7-013A-4661-A359-9ACECAF7BCFF}"/>
    <cellStyle name="PB Table Highlight3 2 3" xfId="37896" xr:uid="{819FF212-877F-404B-BC27-7D5578D0FA50}"/>
    <cellStyle name="PB Table Highlight3 2_Cadrage conso" xfId="34639" xr:uid="{09967F86-FF4F-4FD5-9FB6-401F2B9795E5}"/>
    <cellStyle name="PB Table Highlight3 3" xfId="34640" xr:uid="{BF20B859-730E-4650-9269-DC126C4533A1}"/>
    <cellStyle name="PB Table Highlight3 4" xfId="37895" xr:uid="{CA11D8E4-7908-46E2-A900-92CB9262680C}"/>
    <cellStyle name="PB Table Highlight3_Annexe 6 IAS" xfId="34641" xr:uid="{BBD72F52-85BD-477B-BCFF-8323893F7104}"/>
    <cellStyle name="PB Table Standard Row" xfId="34642" xr:uid="{232C6A08-48A7-4107-80C0-D83B1EC9C1C1}"/>
    <cellStyle name="PB Table Standard Row 2" xfId="34643" xr:uid="{F956E995-8832-4AB1-8518-4F8AC46485C6}"/>
    <cellStyle name="PB Table Standard Row_Cadrage conso" xfId="34644" xr:uid="{DF72E440-089E-4152-9D42-2C8DAAA1295E}"/>
    <cellStyle name="PB Table Subtotal Row" xfId="34645" xr:uid="{E975FC67-2AE6-47F8-B053-2777F270D629}"/>
    <cellStyle name="PB Table Subtotal Row 2" xfId="34646" xr:uid="{8FDCA761-3F13-4ACF-A608-4766DCBD7982}"/>
    <cellStyle name="PB Table Subtotal Row 3" xfId="37897" xr:uid="{7822B7A8-9F55-4244-994D-7EEACDD7304C}"/>
    <cellStyle name="PB Table Subtotal Row_Cadrage conso" xfId="34647" xr:uid="{8DF7A0DE-9F96-4023-93DF-49DD734D556E}"/>
    <cellStyle name="PB Table Total Row" xfId="34648" xr:uid="{10632F7E-E664-4F21-8EA6-4488EC939B35}"/>
    <cellStyle name="PB Table Total Row 2" xfId="34649" xr:uid="{6C126FA3-B513-4634-A353-2ABDD8F6F722}"/>
    <cellStyle name="PB Table Total Row 2 2" xfId="34650" xr:uid="{05C59F12-AF43-47CB-B6CF-48532CC892B5}"/>
    <cellStyle name="PB Table Total Row 2 2 2" xfId="34651" xr:uid="{5BB55ECB-A00D-4437-8953-01DD9E18A2DE}"/>
    <cellStyle name="PB Table Total Row 2 3" xfId="34652" xr:uid="{C18488D6-94F9-4EC0-B521-5075C7504250}"/>
    <cellStyle name="PB Table Total Row 3" xfId="34653" xr:uid="{B9789D9C-BF86-43E6-815C-EF5602315EC8}"/>
    <cellStyle name="PB Table Total Row 3 2" xfId="34654" xr:uid="{C3BCCB1F-FD80-422A-BE79-03FC46005F6D}"/>
    <cellStyle name="PB Table Total Row 4" xfId="34655" xr:uid="{89C10029-1020-41B1-A752-0E44DF24CA25}"/>
    <cellStyle name="PB Table Total Row_Cadrage conso" xfId="34656" xr:uid="{E65F4FAD-DB25-47C5-B4F6-6D8866A18256}"/>
    <cellStyle name="pb_table_format_columnheading" xfId="34657" xr:uid="{2BACD5D7-B4DC-474B-9062-FFCF5600AF8C}"/>
    <cellStyle name="Percen - Style1" xfId="20609" xr:uid="{00000000-0005-0000-0000-0000FB510000}"/>
    <cellStyle name="Percent" xfId="20948" builtinId="5"/>
    <cellStyle name="Percent (0.00)" xfId="34659" xr:uid="{C741D3F6-FE9D-49BD-9887-42A90F17B54E}"/>
    <cellStyle name="Percent [0]" xfId="20610" xr:uid="{00000000-0005-0000-0000-0000FD510000}"/>
    <cellStyle name="Percent [0] 10" xfId="34661" xr:uid="{977E6378-AB08-43F5-875A-39744F20988D}"/>
    <cellStyle name="Percent [0] 11" xfId="34662" xr:uid="{7D00D25C-7097-4075-B920-1F68455866CE}"/>
    <cellStyle name="Percent [0] 12" xfId="34663" xr:uid="{6A18E74F-C334-4C55-ABD9-E72DC9948235}"/>
    <cellStyle name="Percent [0] 13" xfId="34664" xr:uid="{1934D24B-0819-4F59-B29F-217CFCD3C546}"/>
    <cellStyle name="Percent [0] 14" xfId="34665" xr:uid="{A5C11158-4057-4F5E-8027-2C4CD5EEF90A}"/>
    <cellStyle name="Percent [0] 15" xfId="34666" xr:uid="{7981A48A-78DF-4B20-9966-054109C08550}"/>
    <cellStyle name="Percent [0] 16" xfId="34667" xr:uid="{6DC5B236-3F39-4EDE-A8DA-A3F4CF93459E}"/>
    <cellStyle name="Percent [0] 17" xfId="34668" xr:uid="{901E4589-2D77-45FB-87E8-C37191965530}"/>
    <cellStyle name="Percent [0] 18" xfId="34660" xr:uid="{6333CEB6-BC66-4F28-97B8-861DD5254177}"/>
    <cellStyle name="Percent [0] 2" xfId="34669" xr:uid="{D997E4F8-0D98-4717-98CF-58F97CCD1013}"/>
    <cellStyle name="Percent [0] 2 2" xfId="34670" xr:uid="{47E6AA4D-6A6D-40AF-B96B-D1F5C9724D66}"/>
    <cellStyle name="Percent [0] 2 2 2" xfId="34671" xr:uid="{643DBA43-91E6-4207-ACF3-1DD811BF2892}"/>
    <cellStyle name="Percent [0] 2 3" xfId="34672" xr:uid="{E6F3FCCD-5049-4F5B-A825-56C856A07D6F}"/>
    <cellStyle name="Percent [0] 3" xfId="34673" xr:uid="{5E1CD817-3156-4853-9696-42165DAA02B7}"/>
    <cellStyle name="Percent [0] 3 2" xfId="34674" xr:uid="{1C9243A0-1476-4557-8DAC-C204A8AD1BA6}"/>
    <cellStyle name="Percent [0] 4" xfId="34675" xr:uid="{12D174E6-4B74-4CDC-AC36-79C96750EC5F}"/>
    <cellStyle name="Percent [0] 5" xfId="34676" xr:uid="{9916FA22-7F23-4A7F-81CC-BC4C3C61018F}"/>
    <cellStyle name="Percent [0] 6" xfId="34677" xr:uid="{0CCBACED-A5BF-4779-B5FD-0B4700D01A9A}"/>
    <cellStyle name="Percent [0] 7" xfId="34678" xr:uid="{0847869C-DE38-401F-AA3B-723D509FB40E}"/>
    <cellStyle name="Percent [0] 8" xfId="34679" xr:uid="{B6C42BA6-9666-4766-9D38-D337F66CD2DC}"/>
    <cellStyle name="Percent [0] 9" xfId="34680" xr:uid="{E285EA17-5246-4F0E-9692-A2CE47FB65C3}"/>
    <cellStyle name="Percent [0]_Annexe 6 IAS" xfId="34681" xr:uid="{07B3D219-5152-4E16-B4F2-2520B820FBC7}"/>
    <cellStyle name="Percent [00]" xfId="20611" xr:uid="{00000000-0005-0000-0000-0000FE510000}"/>
    <cellStyle name="Percent [00] 10" xfId="34683" xr:uid="{7B8631F9-47BA-446A-965C-2A86B0C22077}"/>
    <cellStyle name="Percent [00] 11" xfId="34684" xr:uid="{BBCC0CED-9F63-4116-8445-C73A8CFE50C7}"/>
    <cellStyle name="Percent [00] 12" xfId="34685" xr:uid="{A9ACC340-D2A2-4CEF-BF75-EAA689D0834A}"/>
    <cellStyle name="Percent [00] 13" xfId="34686" xr:uid="{7EF7B5AC-8219-48C4-9446-172731EDEA5F}"/>
    <cellStyle name="Percent [00] 14" xfId="34687" xr:uid="{DD9EA7C6-7DD1-4B62-B9BB-FD169C470A47}"/>
    <cellStyle name="Percent [00] 15" xfId="34688" xr:uid="{EC368476-1686-4F3A-9D89-D4A08E19F08F}"/>
    <cellStyle name="Percent [00] 16" xfId="34689" xr:uid="{3BC6C17F-629F-421C-B01D-682BBA8EE491}"/>
    <cellStyle name="Percent [00] 17" xfId="34690" xr:uid="{19D69B7D-9E1E-4A21-AFDA-DC21BDE9988D}"/>
    <cellStyle name="Percent [00] 18" xfId="34682" xr:uid="{232D9DBD-2C76-4264-A945-E96A2ECD432B}"/>
    <cellStyle name="Percent [00] 2" xfId="34691" xr:uid="{3AE772EA-F32B-4AB9-B0B0-5BA5ED24F5FD}"/>
    <cellStyle name="Percent [00] 3" xfId="34692" xr:uid="{7E75CAFF-D89D-4341-8926-7FD3C8AB5158}"/>
    <cellStyle name="Percent [00] 4" xfId="34693" xr:uid="{FBEC40AA-4AF8-4497-B654-7EC456832CF4}"/>
    <cellStyle name="Percent [00] 5" xfId="34694" xr:uid="{C1F40622-5295-469D-89CE-CBD7A100517A}"/>
    <cellStyle name="Percent [00] 6" xfId="34695" xr:uid="{D068298C-B83A-4720-BB33-44FBB9D2CCEC}"/>
    <cellStyle name="Percent [00] 7" xfId="34696" xr:uid="{321E175D-A8DA-4EB3-ADB4-8B10556A028A}"/>
    <cellStyle name="Percent [00] 8" xfId="34697" xr:uid="{FD9810C1-264C-4CAD-B461-0D1C23A67D4E}"/>
    <cellStyle name="Percent [00] 9" xfId="34698" xr:uid="{D2453233-D516-4989-BB14-296C69693B91}"/>
    <cellStyle name="Percent [00]_Annexe 6 IAS" xfId="34699" xr:uid="{450B296B-CDAC-446B-AA9C-385C3C1F3C47}"/>
    <cellStyle name="Percent [1]" xfId="34700" xr:uid="{91A81302-7DB8-4FDC-A612-13658710CE8C}"/>
    <cellStyle name="Percent [1] 2" xfId="34701" xr:uid="{B05C9DF6-467F-4345-9680-B95CB7C43377}"/>
    <cellStyle name="Percent [1] 2 2" xfId="34702" xr:uid="{EE59FC7E-5B67-434C-9C99-702306646E58}"/>
    <cellStyle name="Percent [1] 2 2 2" xfId="34703" xr:uid="{C405B5B8-CA1F-43A4-AABF-AE7295EBA833}"/>
    <cellStyle name="Percent [1] 2 3" xfId="34704" xr:uid="{02EF28BC-4817-4D44-AE25-E7A26B693812}"/>
    <cellStyle name="Percent [1] 3" xfId="34705" xr:uid="{7AE9A1C8-9435-4695-9246-406BF52AB9B9}"/>
    <cellStyle name="Percent [1] 3 2" xfId="34706" xr:uid="{C554BB46-5535-4BB0-852D-2DCFAB550707}"/>
    <cellStyle name="Percent [1] 4" xfId="34707" xr:uid="{C7787427-6F11-4E1A-A111-EA7C21C5D5EF}"/>
    <cellStyle name="Percent [1]_Cadrage conso" xfId="34708" xr:uid="{D5CE0156-46EE-4E26-8510-7BB0A0BD1761}"/>
    <cellStyle name="Percent [2]" xfId="34709" xr:uid="{19BD6FE3-B2CE-4DBF-A4F3-7852C415BBBD}"/>
    <cellStyle name="Percent [2] 2" xfId="34710" xr:uid="{3CC6B056-329D-4D39-9C58-C50FCFEEDDC1}"/>
    <cellStyle name="Percent [2] 2 2" xfId="34711" xr:uid="{F70DF235-DECF-492D-A405-58D46993992B}"/>
    <cellStyle name="Percent [2] 2 2 2" xfId="34712" xr:uid="{9F07D7B7-CF1E-4F40-A96A-C9A996BBF5A1}"/>
    <cellStyle name="Percent [2] 2 3" xfId="34713" xr:uid="{4D33A7B6-4152-402E-B37D-D43440A001F0}"/>
    <cellStyle name="Percent [2] 3" xfId="34714" xr:uid="{300D2E5C-5AFA-492A-9974-07823C01DC72}"/>
    <cellStyle name="Percent [2] 3 2" xfId="34715" xr:uid="{BB1C5B7E-3FD9-42F1-9B33-F95A7C0A35A6}"/>
    <cellStyle name="Percent [2] 4" xfId="34716" xr:uid="{4FD70231-5FF0-4525-9BEF-9A41ECFDE7A7}"/>
    <cellStyle name="Percent [2] 5" xfId="34717" xr:uid="{20949801-8A58-410F-8D4F-40C2A21FCD28}"/>
    <cellStyle name="Percent [2]_Annexe 6 IAS" xfId="34718" xr:uid="{7E3924E3-950C-4310-A5F7-29CCBF290806}"/>
    <cellStyle name="Percent [3]" xfId="34719" xr:uid="{D4235A41-F82E-4BC0-94DC-9141FF394368}"/>
    <cellStyle name="Percent [3] 2" xfId="34720" xr:uid="{5021EF70-4D23-4BFB-B22A-EF37A55BA135}"/>
    <cellStyle name="Percent [3] 2 2" xfId="34721" xr:uid="{5A972943-75C8-4BCD-A600-0DBDD6DE88A0}"/>
    <cellStyle name="Percent [3] 2 2 2" xfId="34722" xr:uid="{ED388606-902D-46C9-AB22-376C188B405B}"/>
    <cellStyle name="Percent [3] 2 3" xfId="34723" xr:uid="{8702A01D-A68C-4CE4-8480-00FB1AB6555E}"/>
    <cellStyle name="Percent [3] 3" xfId="34724" xr:uid="{F4180192-C337-4293-8543-3F567363E747}"/>
    <cellStyle name="Percent [3] 3 2" xfId="34725" xr:uid="{754E75CF-F915-45E2-8D03-ECF3965AE188}"/>
    <cellStyle name="Percent [3] 4" xfId="34726" xr:uid="{DE4A5F70-97DA-4266-9648-FD42527A430C}"/>
    <cellStyle name="Percent [3]_Cadrage conso" xfId="34727" xr:uid="{85F11C00-1E85-4410-9BB3-52F993B22789}"/>
    <cellStyle name="Percent 10" xfId="20612" xr:uid="{00000000-0005-0000-0000-0000FF510000}"/>
    <cellStyle name="Percent 10 2" xfId="20613" xr:uid="{00000000-0005-0000-0000-000000520000}"/>
    <cellStyle name="Percent 10 2 2" xfId="20614" xr:uid="{00000000-0005-0000-0000-000001520000}"/>
    <cellStyle name="Percent 10 2 2 2" xfId="34730" xr:uid="{CD4C1A1E-89D5-40F0-8BE1-AC98110DE8F4}"/>
    <cellStyle name="Percent 10 2 3" xfId="34729" xr:uid="{E9DBCB88-324F-49D8-9740-2CEB20501753}"/>
    <cellStyle name="Percent 10 2_Annexe 6 IAS" xfId="34731" xr:uid="{5402152C-A863-4DBC-872E-0A2901A2D978}"/>
    <cellStyle name="Percent 10 3" xfId="20615" xr:uid="{00000000-0005-0000-0000-000002520000}"/>
    <cellStyle name="Percent 10 3 2" xfId="34732" xr:uid="{5AE8DA74-EBF3-45FA-8DD0-531CD2D424CA}"/>
    <cellStyle name="Percent 10 4" xfId="20616" xr:uid="{00000000-0005-0000-0000-000003520000}"/>
    <cellStyle name="Percent 10 5" xfId="34728" xr:uid="{044CCB7A-C888-438B-9F86-FF7004169F74}"/>
    <cellStyle name="Percent 10_Annexe 6 IAS" xfId="34733" xr:uid="{D722087E-4C0C-4445-98B8-CDE665C3E221}"/>
    <cellStyle name="Percent 11" xfId="20617" xr:uid="{00000000-0005-0000-0000-000004520000}"/>
    <cellStyle name="Percent 11 2" xfId="20618" xr:uid="{00000000-0005-0000-0000-000005520000}"/>
    <cellStyle name="Percent 11 2 2" xfId="34736" xr:uid="{68DBBB28-E8E6-4C75-99A2-C45D805A9F19}"/>
    <cellStyle name="Percent 11 2 3" xfId="34735" xr:uid="{49E85925-3342-4A58-A573-4CCE9B39DB73}"/>
    <cellStyle name="Percent 11 2_Annexe 6 IAS" xfId="34737" xr:uid="{BA5E4E8D-B7B6-4EB4-9699-FE3D63626859}"/>
    <cellStyle name="Percent 11 3" xfId="34738" xr:uid="{795260C4-665E-4A21-B78E-5D0BE26F6BF9}"/>
    <cellStyle name="Percent 11 3 2" xfId="34739" xr:uid="{24EDAD39-F457-4DAF-930C-E48B0C4958A7}"/>
    <cellStyle name="Percent 11 3_Annexe 6 IAS" xfId="34740" xr:uid="{32A03268-D3FA-4C49-927B-08F4E0F21FB0}"/>
    <cellStyle name="Percent 11 4" xfId="34741" xr:uid="{8A7A6BB1-1C54-4666-9E52-F1ABBA408A77}"/>
    <cellStyle name="Percent 11 5" xfId="34734" xr:uid="{A86EEDC8-6A0A-4C12-820A-636F9C088686}"/>
    <cellStyle name="Percent 11_Annexe 6 IAS" xfId="34742" xr:uid="{4FF7365A-6B45-4B9F-8564-8BA6206DF969}"/>
    <cellStyle name="Percent 12" xfId="20619" xr:uid="{00000000-0005-0000-0000-000006520000}"/>
    <cellStyle name="Percent 12 2" xfId="20620" xr:uid="{00000000-0005-0000-0000-000007520000}"/>
    <cellStyle name="Percent 12 2 2" xfId="34745" xr:uid="{3D403632-9A3D-4C75-A412-C824AD8C9E9C}"/>
    <cellStyle name="Percent 12 2 3" xfId="34744" xr:uid="{0C5CD3C7-3068-42FB-AEA4-525C1AEB5120}"/>
    <cellStyle name="Percent 12 2_Annexe 6 IAS" xfId="34746" xr:uid="{D4058B4B-EBB1-48B6-976B-73D60AC4F182}"/>
    <cellStyle name="Percent 12 3" xfId="34747" xr:uid="{45F6FE57-CE22-4335-9D25-DA4777B4A27F}"/>
    <cellStyle name="Percent 12 3 2" xfId="34748" xr:uid="{1E5B84B8-B1CB-4A12-A384-CAAE068EE73B}"/>
    <cellStyle name="Percent 12 3_Annexe 6 IAS" xfId="34749" xr:uid="{A39C88BE-4512-421B-8C2E-152E474F58B7}"/>
    <cellStyle name="Percent 12 4" xfId="34750" xr:uid="{4E3C82AE-B3D9-484E-BD81-76E3E5DF71D8}"/>
    <cellStyle name="Percent 12 5" xfId="34743" xr:uid="{661E3E93-008B-48F0-B9E2-73831E829BD8}"/>
    <cellStyle name="Percent 12_Annexe 6 IAS" xfId="34751" xr:uid="{4D981205-30DA-4CA4-A6CF-10E6232AA2CB}"/>
    <cellStyle name="Percent 13" xfId="20621" xr:uid="{00000000-0005-0000-0000-000008520000}"/>
    <cellStyle name="Percent 13 2" xfId="20622" xr:uid="{00000000-0005-0000-0000-000009520000}"/>
    <cellStyle name="Percent 13 2 2" xfId="34754" xr:uid="{FDA9D9EE-CCC8-484E-A415-315217A4BFB8}"/>
    <cellStyle name="Percent 13 2 3" xfId="34755" xr:uid="{F09E8A74-12F5-4429-9BEB-A5F4D0220E47}"/>
    <cellStyle name="Percent 13 2 3 2" xfId="34756" xr:uid="{E0243516-C570-4113-BBF6-77D850E7428D}"/>
    <cellStyle name="Percent 13 2 3 3" xfId="34757" xr:uid="{A5136321-75A1-4CF8-8E74-A2183862E588}"/>
    <cellStyle name="Percent 13 2 3_Annexe 6 IAS" xfId="34758" xr:uid="{6D91E05E-37DC-4E44-A4C9-FCDD1C2A010D}"/>
    <cellStyle name="Percent 13 2 4" xfId="34753" xr:uid="{C78EC499-2A9C-472A-BC17-A3608FF924E5}"/>
    <cellStyle name="Percent 13 2_Annexe 6 IAS" xfId="34759" xr:uid="{D315CD0D-EBA9-49A5-8101-F8E0DDB7CD86}"/>
    <cellStyle name="Percent 13 3" xfId="34760" xr:uid="{64CA7579-289A-40BE-A87E-645A17D42A94}"/>
    <cellStyle name="Percent 13 3 2" xfId="34761" xr:uid="{EF53B220-8E49-43C3-901F-22525E7C21ED}"/>
    <cellStyle name="Percent 13 3 2 2" xfId="34762" xr:uid="{FDACCF78-AB39-44DE-93AD-F1A7EE1FCEEE}"/>
    <cellStyle name="Percent 13 3 2 3" xfId="34763" xr:uid="{3445DDA7-0BD0-4076-B3AE-D2A8CB7FC437}"/>
    <cellStyle name="Percent 13 3 2_Annexe 6 IAS" xfId="34764" xr:uid="{D122EAE4-77EE-40AE-B127-E688B5F33445}"/>
    <cellStyle name="Percent 13 3_Annexe 6 IAS" xfId="34765" xr:uid="{3EFFC656-FAE5-4B5E-BC4F-EDE05E070AD7}"/>
    <cellStyle name="Percent 13 4" xfId="34766" xr:uid="{FC9EE6C1-F196-4452-9A20-CB88EA1D63F9}"/>
    <cellStyle name="Percent 13 4 2" xfId="34767" xr:uid="{3C942F79-FCE1-4852-8C12-0D2F9C63A44A}"/>
    <cellStyle name="Percent 13 4_Annexe 6 IAS" xfId="34768" xr:uid="{16025EA9-20C7-45BC-A593-DCD3674301EF}"/>
    <cellStyle name="Percent 13 5" xfId="34752" xr:uid="{7B7BF25A-1105-4A90-A63D-506A01F47347}"/>
    <cellStyle name="Percent 13_Annexe 6 IAS" xfId="34769" xr:uid="{77DB0647-0DF4-4855-9A97-E0739D8C59B5}"/>
    <cellStyle name="Percent 14" xfId="20623" xr:uid="{00000000-0005-0000-0000-00000A520000}"/>
    <cellStyle name="Percent 14 2" xfId="34771" xr:uid="{BE66C7A5-50F0-4941-84AA-0685B31AABDC}"/>
    <cellStyle name="Percent 14 2 2" xfId="34772" xr:uid="{C7D7B124-B060-4839-9FE2-A14B4072432E}"/>
    <cellStyle name="Percent 14 2 2 2" xfId="34773" xr:uid="{F4E5663D-2847-42F3-A233-257E3C3F4D07}"/>
    <cellStyle name="Percent 14 2 2 3" xfId="34774" xr:uid="{30890E3D-4902-4342-A087-8AC90E6DB40C}"/>
    <cellStyle name="Percent 14 2 2_Annexe 6 IAS" xfId="34775" xr:uid="{F66FB6D9-69EC-4D25-A138-7A3CC4CAB34E}"/>
    <cellStyle name="Percent 14 2_Annexe 6 IAS" xfId="34776" xr:uid="{AA6C7279-7B71-4C26-98CD-F166D2122C6A}"/>
    <cellStyle name="Percent 14 3" xfId="34777" xr:uid="{E8E33043-FE13-411B-B27D-41D87DDCB876}"/>
    <cellStyle name="Percent 14 3 2" xfId="34778" xr:uid="{9E367612-B35D-4E1B-846D-7DFD4D8E377F}"/>
    <cellStyle name="Percent 14 3 2 2" xfId="34779" xr:uid="{F26E5B60-95CD-4189-9D05-D51B455DD157}"/>
    <cellStyle name="Percent 14 3 2 3" xfId="34780" xr:uid="{D1F791B7-F19D-4FBE-8754-F720AA49FA58}"/>
    <cellStyle name="Percent 14 3 2_Annexe 6 IAS" xfId="34781" xr:uid="{6C2019A6-7E8B-493A-8E78-92761808F717}"/>
    <cellStyle name="Percent 14 3_Annexe 6 IAS" xfId="34782" xr:uid="{17823934-4CA9-45FE-BC47-F1C269CD2340}"/>
    <cellStyle name="Percent 14 4" xfId="34783" xr:uid="{D37EDC50-FE4B-412E-98EF-00E8CFEF38A8}"/>
    <cellStyle name="Percent 14 4 2" xfId="34784" xr:uid="{9813AA7F-C14E-4D8E-80AD-FADBA2C4699F}"/>
    <cellStyle name="Percent 14 4_Annexe 6 IAS" xfId="34785" xr:uid="{49759A93-4AA4-4D50-87B8-567FED7002E5}"/>
    <cellStyle name="Percent 14 5" xfId="34786" xr:uid="{BF29E1F2-1EB4-4BEE-9CC5-F027FBE7A13B}"/>
    <cellStyle name="Percent 14 6" xfId="34770" xr:uid="{50FC8D2D-286C-4409-B694-999CE906B879}"/>
    <cellStyle name="Percent 14_Annexe 6 IAS" xfId="34787" xr:uid="{C4945BDC-35F1-4989-B301-076665E0949C}"/>
    <cellStyle name="Percent 15" xfId="20624" xr:uid="{00000000-0005-0000-0000-00000B520000}"/>
    <cellStyle name="Percent 15 2" xfId="20625" xr:uid="{00000000-0005-0000-0000-00000C520000}"/>
    <cellStyle name="Percent 15 2 2" xfId="34790" xr:uid="{E04B1AB8-0837-435E-8EC2-896A261263AA}"/>
    <cellStyle name="Percent 15 2 2 2" xfId="34791" xr:uid="{3E940C8F-C133-42B1-88CE-7B51DF954D04}"/>
    <cellStyle name="Percent 15 2 2 3" xfId="34792" xr:uid="{DD9C6D6D-BCAB-4562-A17D-071EE89C10B1}"/>
    <cellStyle name="Percent 15 2 2_Annexe 6 IAS" xfId="34793" xr:uid="{769EEF16-F93A-4BD4-B4F3-C79DFFA66FB5}"/>
    <cellStyle name="Percent 15 2 3" xfId="34789" xr:uid="{8075437B-B95C-4E2A-8C2D-664719C5CFDA}"/>
    <cellStyle name="Percent 15 2_Annexe 6 IAS" xfId="34794" xr:uid="{CE64758E-27FE-4701-8380-D0E88C804267}"/>
    <cellStyle name="Percent 15 3" xfId="34795" xr:uid="{56AC0A60-3300-40F5-A3A9-18748285533D}"/>
    <cellStyle name="Percent 15 3 2" xfId="34796" xr:uid="{69AAE7E6-6421-473E-A700-DC95B8A4854F}"/>
    <cellStyle name="Percent 15 3 2 2" xfId="34797" xr:uid="{6E39FC0E-E60B-469F-A086-AED415FF3A5B}"/>
    <cellStyle name="Percent 15 3 2 3" xfId="34798" xr:uid="{E591DAAE-2C2A-4A59-BBEC-01B71BA80C3A}"/>
    <cellStyle name="Percent 15 3 2_Annexe 6 IAS" xfId="34799" xr:uid="{E76CE2BF-7F13-42FE-9D9C-2F36CC0B45F9}"/>
    <cellStyle name="Percent 15 3_Annexe 6 IAS" xfId="34800" xr:uid="{C043857F-F981-4FF7-8822-42245A42CBCC}"/>
    <cellStyle name="Percent 15 4" xfId="34801" xr:uid="{A8A6D816-FA7F-4B70-9ADD-2E3B0C7CBC04}"/>
    <cellStyle name="Percent 15 4 2" xfId="34802" xr:uid="{5BB1C684-04B1-40E4-91E9-AE147FDE0D44}"/>
    <cellStyle name="Percent 15 4_Annexe 6 IAS" xfId="34803" xr:uid="{2EFA7ECF-E264-43E1-AFD8-91297C4C51E9}"/>
    <cellStyle name="Percent 15 5" xfId="34804" xr:uid="{9A501586-F0CD-4F6F-B21D-124F32F333AC}"/>
    <cellStyle name="Percent 15 6" xfId="34788" xr:uid="{BBE75058-8390-42D8-A6CC-C21772A48EB3}"/>
    <cellStyle name="Percent 15_Annexe 6 IAS" xfId="34805" xr:uid="{164FA601-DE1C-4C89-89F1-2E6747B16AF5}"/>
    <cellStyle name="Percent 16" xfId="20626" xr:uid="{00000000-0005-0000-0000-00000D520000}"/>
    <cellStyle name="Percent 16 2" xfId="34807" xr:uid="{5E802EA5-678A-4DA8-9C2A-718AA3C6A6A2}"/>
    <cellStyle name="Percent 16 2 2" xfId="34808" xr:uid="{613E1CA4-4430-4C3F-9119-1F648EC13342}"/>
    <cellStyle name="Percent 16 2 2 2" xfId="34809" xr:uid="{788868B4-B70B-4FA2-AEBB-FFAB6B0F6A51}"/>
    <cellStyle name="Percent 16 2 2 3" xfId="34810" xr:uid="{7D0EDF74-125D-4F81-B63F-7FEFF0737B21}"/>
    <cellStyle name="Percent 16 2 2_Annexe 6 IAS" xfId="34811" xr:uid="{A1F01C3F-BA14-4EA2-A1A3-8DB18C5CAC3F}"/>
    <cellStyle name="Percent 16 2_Annexe 6 IAS" xfId="34812" xr:uid="{17CA6020-2E78-4A49-9893-77BE12614B5D}"/>
    <cellStyle name="Percent 16 3" xfId="34813" xr:uid="{B8B2EA7F-CB82-4B11-8247-D5C01C78F37D}"/>
    <cellStyle name="Percent 16 3 2" xfId="34814" xr:uid="{AFA49325-F955-477E-B930-1DD776C3F4DB}"/>
    <cellStyle name="Percent 16 3 2 2" xfId="34815" xr:uid="{07F8E81E-B090-49DF-BBB3-1780DFBCCB09}"/>
    <cellStyle name="Percent 16 3 2 3" xfId="34816" xr:uid="{C56C6DB7-7E00-49C5-8EFC-97B0C10F8110}"/>
    <cellStyle name="Percent 16 3 2_Annexe 6 IAS" xfId="34817" xr:uid="{DED30FAF-619B-41A9-9539-2B805B0D50FF}"/>
    <cellStyle name="Percent 16 3_Annexe 6 IAS" xfId="34818" xr:uid="{FB46757A-8AF9-470C-AF28-91E8734E90E1}"/>
    <cellStyle name="Percent 16 4" xfId="34819" xr:uid="{A8E1C876-CBE9-4A93-8B53-8029E909CCD6}"/>
    <cellStyle name="Percent 16 5" xfId="34806" xr:uid="{4ED20008-BFE3-47DB-95D1-D4F52BA40F87}"/>
    <cellStyle name="Percent 16_Annexe 6 IAS" xfId="34820" xr:uid="{1CC8F9A0-745D-4042-A368-E2EEEB521404}"/>
    <cellStyle name="Percent 17" xfId="20627" xr:uid="{00000000-0005-0000-0000-00000E520000}"/>
    <cellStyle name="Percent 17 2" xfId="34822" xr:uid="{8246B4D2-BAD1-4268-ADAC-BD9964AACF41}"/>
    <cellStyle name="Percent 17 3" xfId="34823" xr:uid="{10390246-5CE5-45D8-9228-6DDC701A1123}"/>
    <cellStyle name="Percent 17 4" xfId="34824" xr:uid="{5FA9F4E5-51F4-4FE2-9D1E-6EDBE7DECB12}"/>
    <cellStyle name="Percent 17 5" xfId="34821" xr:uid="{20F5D32E-1C3E-42BE-97D6-F8BF8F322811}"/>
    <cellStyle name="Percent 17_Annexe 6 IAS" xfId="34825" xr:uid="{013395F9-F63F-414C-AE6A-C87C90C5D6B0}"/>
    <cellStyle name="Percent 18" xfId="20628" xr:uid="{00000000-0005-0000-0000-00000F520000}"/>
    <cellStyle name="Percent 18 2" xfId="34827" xr:uid="{F23B8C71-21EF-42E6-8564-0437113684A1}"/>
    <cellStyle name="Percent 18 3" xfId="34828" xr:uid="{B033C628-5E7B-4C06-8D67-F978DB9FFD8B}"/>
    <cellStyle name="Percent 18 4" xfId="34826" xr:uid="{87805CB9-3ABE-4A04-98B5-14E666AFF386}"/>
    <cellStyle name="Percent 18_Annexe 6 IAS" xfId="34829" xr:uid="{3D9ADD2A-086F-47E6-9C7E-A330A8515DFC}"/>
    <cellStyle name="Percent 19" xfId="20629" xr:uid="{00000000-0005-0000-0000-000010520000}"/>
    <cellStyle name="Percent 19 2" xfId="34831" xr:uid="{7601553B-2D01-4811-B318-8997C9BBB5A3}"/>
    <cellStyle name="Percent 19 3" xfId="34832" xr:uid="{09C5589F-5973-43EA-8569-D5DF1A963671}"/>
    <cellStyle name="Percent 19 4" xfId="34830" xr:uid="{C49C5166-0A46-47D4-A586-3E46B75E3D7D}"/>
    <cellStyle name="Percent 19_Annexe 6 IAS" xfId="34833" xr:uid="{AC77F4C2-0BBB-4485-86EC-B7C0D01E0CCB}"/>
    <cellStyle name="Percent 2" xfId="5" xr:uid="{00000000-0005-0000-0000-000011520000}"/>
    <cellStyle name="Percent 2 2" xfId="20630" xr:uid="{00000000-0005-0000-0000-000012520000}"/>
    <cellStyle name="Percent 2 2 2" xfId="20631" xr:uid="{00000000-0005-0000-0000-000013520000}"/>
    <cellStyle name="Percent 2 2 3" xfId="20632" xr:uid="{00000000-0005-0000-0000-000014520000}"/>
    <cellStyle name="Percent 2 2 4" xfId="20633" xr:uid="{00000000-0005-0000-0000-000015520000}"/>
    <cellStyle name="Percent 2 2 4 2" xfId="20634" xr:uid="{00000000-0005-0000-0000-000016520000}"/>
    <cellStyle name="Percent 2 2 4 2 2" xfId="20635" xr:uid="{00000000-0005-0000-0000-000017520000}"/>
    <cellStyle name="Percent 2 2 4 2 2 2" xfId="20636" xr:uid="{00000000-0005-0000-0000-000018520000}"/>
    <cellStyle name="Percent 2 2 4 2 2 3" xfId="20637" xr:uid="{00000000-0005-0000-0000-000019520000}"/>
    <cellStyle name="Percent 2 2 4 2 2 4" xfId="20638" xr:uid="{00000000-0005-0000-0000-00001A520000}"/>
    <cellStyle name="Percent 2 2 4 2 3" xfId="20639" xr:uid="{00000000-0005-0000-0000-00001B520000}"/>
    <cellStyle name="Percent 2 2 4 2 4" xfId="20640" xr:uid="{00000000-0005-0000-0000-00001C520000}"/>
    <cellStyle name="Percent 2 2 4 2 5" xfId="20641" xr:uid="{00000000-0005-0000-0000-00001D520000}"/>
    <cellStyle name="Percent 2 2 4 3" xfId="20642" xr:uid="{00000000-0005-0000-0000-00001E520000}"/>
    <cellStyle name="Percent 2 2 4 3 2" xfId="20643" xr:uid="{00000000-0005-0000-0000-00001F520000}"/>
    <cellStyle name="Percent 2 2 4 3 3" xfId="20644" xr:uid="{00000000-0005-0000-0000-000020520000}"/>
    <cellStyle name="Percent 2 2 4 3 4" xfId="20645" xr:uid="{00000000-0005-0000-0000-000021520000}"/>
    <cellStyle name="Percent 2 2 4 4" xfId="20646" xr:uid="{00000000-0005-0000-0000-000022520000}"/>
    <cellStyle name="Percent 2 2 4 5" xfId="20647" xr:uid="{00000000-0005-0000-0000-000023520000}"/>
    <cellStyle name="Percent 2 2 4 6" xfId="20648" xr:uid="{00000000-0005-0000-0000-000024520000}"/>
    <cellStyle name="Percent 2 2 5" xfId="20649" xr:uid="{00000000-0005-0000-0000-000025520000}"/>
    <cellStyle name="Percent 2 3" xfId="20650" xr:uid="{00000000-0005-0000-0000-000026520000}"/>
    <cellStyle name="Percent 2 3 2" xfId="34834" xr:uid="{36220E8F-AF98-40F5-8227-1296A2B9B9E2}"/>
    <cellStyle name="Percent 2 4" xfId="20651" xr:uid="{00000000-0005-0000-0000-000027520000}"/>
    <cellStyle name="Percent 2 5" xfId="20652" xr:uid="{00000000-0005-0000-0000-000028520000}"/>
    <cellStyle name="Percent 2 6" xfId="20653" xr:uid="{00000000-0005-0000-0000-000029520000}"/>
    <cellStyle name="Percent 2 7" xfId="20654" xr:uid="{00000000-0005-0000-0000-00002A520000}"/>
    <cellStyle name="Percent 2 8" xfId="20655" xr:uid="{00000000-0005-0000-0000-00002B520000}"/>
    <cellStyle name="Percent 2 8 2" xfId="20656" xr:uid="{00000000-0005-0000-0000-00002C520000}"/>
    <cellStyle name="Percent 2 9" xfId="20657" xr:uid="{00000000-0005-0000-0000-00002D520000}"/>
    <cellStyle name="Percent 2 9 2" xfId="20658" xr:uid="{00000000-0005-0000-0000-00002E520000}"/>
    <cellStyle name="Percent 2 9 2 2" xfId="20659" xr:uid="{00000000-0005-0000-0000-00002F520000}"/>
    <cellStyle name="Percent 2 9 2 2 2" xfId="20660" xr:uid="{00000000-0005-0000-0000-000030520000}"/>
    <cellStyle name="Percent 2 9 2 2 3" xfId="20661" xr:uid="{00000000-0005-0000-0000-000031520000}"/>
    <cellStyle name="Percent 2 9 2 2 4" xfId="20662" xr:uid="{00000000-0005-0000-0000-000032520000}"/>
    <cellStyle name="Percent 2 9 2 3" xfId="20663" xr:uid="{00000000-0005-0000-0000-000033520000}"/>
    <cellStyle name="Percent 2 9 2 4" xfId="20664" xr:uid="{00000000-0005-0000-0000-000034520000}"/>
    <cellStyle name="Percent 2 9 2 5" xfId="20665" xr:uid="{00000000-0005-0000-0000-000035520000}"/>
    <cellStyle name="Percent 2 9 3" xfId="20666" xr:uid="{00000000-0005-0000-0000-000036520000}"/>
    <cellStyle name="Percent 2 9 3 2" xfId="20667" xr:uid="{00000000-0005-0000-0000-000037520000}"/>
    <cellStyle name="Percent 2 9 3 3" xfId="20668" xr:uid="{00000000-0005-0000-0000-000038520000}"/>
    <cellStyle name="Percent 2 9 3 4" xfId="20669" xr:uid="{00000000-0005-0000-0000-000039520000}"/>
    <cellStyle name="Percent 2 9 4" xfId="20670" xr:uid="{00000000-0005-0000-0000-00003A520000}"/>
    <cellStyle name="Percent 2 9 5" xfId="20671" xr:uid="{00000000-0005-0000-0000-00003B520000}"/>
    <cellStyle name="Percent 2 9 6" xfId="20672" xr:uid="{00000000-0005-0000-0000-00003C520000}"/>
    <cellStyle name="Percent 2_Annexe 6 IAS" xfId="34835" xr:uid="{557C6A30-948B-47C5-8CE4-682BF6FD8417}"/>
    <cellStyle name="Percent 20" xfId="20673" xr:uid="{00000000-0005-0000-0000-00003D520000}"/>
    <cellStyle name="Percent 20 2" xfId="34837" xr:uid="{6E55058B-330E-4312-89B6-EE3CD1A770A1}"/>
    <cellStyle name="Percent 20 3" xfId="34838" xr:uid="{BE97B4BF-81EF-4C62-94EB-0F55EAA0547B}"/>
    <cellStyle name="Percent 20 4" xfId="34836" xr:uid="{1F0C6A6F-BB30-4E66-80A6-713103650449}"/>
    <cellStyle name="Percent 20_Annexe 6 IAS" xfId="34839" xr:uid="{2EB63E3F-86D1-4658-89EB-EFE9B23F61C2}"/>
    <cellStyle name="Percent 21" xfId="20674" xr:uid="{00000000-0005-0000-0000-00003E520000}"/>
    <cellStyle name="Percent 21 2" xfId="20675" xr:uid="{00000000-0005-0000-0000-00003F520000}"/>
    <cellStyle name="Percent 21 2 2" xfId="34841" xr:uid="{A952D005-57D1-489B-8CFD-628B94679528}"/>
    <cellStyle name="Percent 21 3" xfId="20676" xr:uid="{00000000-0005-0000-0000-000040520000}"/>
    <cellStyle name="Percent 21 3 2" xfId="34842" xr:uid="{5EF8B6D4-2E40-4CC9-BD26-BE473FC643A4}"/>
    <cellStyle name="Percent 21 4" xfId="20677" xr:uid="{00000000-0005-0000-0000-000041520000}"/>
    <cellStyle name="Percent 21 5" xfId="34840" xr:uid="{7CCC2DAB-6BF7-4C02-AD5F-3CA8B46C1976}"/>
    <cellStyle name="Percent 21_Annexe 6 IAS" xfId="34843" xr:uid="{8A33FE74-834B-421B-993D-86775A21B048}"/>
    <cellStyle name="Percent 22" xfId="34844" xr:uid="{A3D728BA-087D-41D7-92C2-81A3CCBEA22F}"/>
    <cellStyle name="Percent 22 2" xfId="34845" xr:uid="{EB6AAE80-ED4B-4459-9A14-091EF831063E}"/>
    <cellStyle name="Percent 22 3" xfId="34846" xr:uid="{51ACC65E-C710-40A9-8583-F8FF7259AA1D}"/>
    <cellStyle name="Percent 22_Annexe 6 IAS" xfId="34847" xr:uid="{93CFD52E-E7B3-4AD4-B268-F2BD94E19F90}"/>
    <cellStyle name="Percent 23" xfId="34848" xr:uid="{BA076943-6DFB-4A71-87DB-A25F8ED43080}"/>
    <cellStyle name="Percent 23 2" xfId="34849" xr:uid="{696D1470-B5EC-4375-97A1-329F40397805}"/>
    <cellStyle name="Percent 23 3" xfId="34850" xr:uid="{69FFDFC6-E36D-44CD-B725-041952B9AD0F}"/>
    <cellStyle name="Percent 23_Annexe 6 IAS" xfId="34851" xr:uid="{2D1F4E5B-6A96-4DCF-8C76-B789C6AEED6A}"/>
    <cellStyle name="Percent 24" xfId="34852" xr:uid="{6085CD23-35D7-4AC3-AE61-D30B1FF34EA0}"/>
    <cellStyle name="Percent 24 2" xfId="34853" xr:uid="{E6DCBAB7-DA1A-4BA1-B77F-9696B195B4F7}"/>
    <cellStyle name="Percent 24 3" xfId="34854" xr:uid="{BB4FA695-A2CE-42F9-B224-0163FE963F16}"/>
    <cellStyle name="Percent 24 4" xfId="34855" xr:uid="{3DCF8C5B-CC7D-411A-A4E7-B9CEB213FBF3}"/>
    <cellStyle name="Percent 24_Annexe 6 IAS" xfId="34856" xr:uid="{011F8700-B322-4691-A5B3-8A2AEDE877CB}"/>
    <cellStyle name="Percent 25" xfId="34857" xr:uid="{B8AB3E98-BBB8-49F1-A1E5-ED3FDD490AA4}"/>
    <cellStyle name="Percent 25 2" xfId="34858" xr:uid="{B5A8DD52-5CF6-435F-9E97-ECFA3C24446F}"/>
    <cellStyle name="Percent 25 3" xfId="34859" xr:uid="{566AB8CA-A8F9-4D52-ACD4-D4B200A239BC}"/>
    <cellStyle name="Percent 25 4" xfId="34860" xr:uid="{BEEB55D0-CEA7-430F-B06B-F658A692A54A}"/>
    <cellStyle name="Percent 25_Annexe 6 IAS" xfId="34861" xr:uid="{B746433D-67F3-4196-A051-04AF61BFE12C}"/>
    <cellStyle name="Percent 26" xfId="34862" xr:uid="{8B8B0943-3528-4232-A187-7C91568389FD}"/>
    <cellStyle name="Percent 27" xfId="34863" xr:uid="{C5BCFAF8-C439-4DB2-BE09-40481F55A3E6}"/>
    <cellStyle name="Percent 28" xfId="34864" xr:uid="{D2BE804A-62AE-4690-8E5E-4E86BBBA29CB}"/>
    <cellStyle name="Percent 28 2" xfId="34865" xr:uid="{1D5D2082-F3E2-416F-8822-6FA4C0B1DB13}"/>
    <cellStyle name="Percent 28 2 2" xfId="34866" xr:uid="{0F7540BE-E413-4CA7-BB45-459A0BEB1D00}"/>
    <cellStyle name="Percent 28 2 3" xfId="34867" xr:uid="{8BFD5CD8-D313-41ED-9EEB-DE9402407027}"/>
    <cellStyle name="Percent 28 2_Annexe 6 IAS" xfId="34868" xr:uid="{9421D9DC-7B21-4FA6-866F-B6F75DF32B69}"/>
    <cellStyle name="Percent 28_Annexe 6 IAS" xfId="34869" xr:uid="{E922A7FB-16F2-4753-9862-BED36775EF4D}"/>
    <cellStyle name="Percent 29" xfId="34870" xr:uid="{32A80FEA-888C-4EAC-95FD-4DC545E5B815}"/>
    <cellStyle name="Percent 29 2" xfId="34871" xr:uid="{4BB4DA96-6C4D-42D6-8801-46DAA1160032}"/>
    <cellStyle name="Percent 29 2 2" xfId="34872" xr:uid="{E224D36F-B824-4388-AB6C-9A21FC8F62F7}"/>
    <cellStyle name="Percent 29 2 3" xfId="34873" xr:uid="{849570C6-0D05-4FF1-AC0A-B30E3B6A4625}"/>
    <cellStyle name="Percent 29 2_Annexe 6 IAS" xfId="34874" xr:uid="{72A046F7-0AAD-47F1-A7E9-DF929951B0F9}"/>
    <cellStyle name="Percent 29_Annexe 6 IAS" xfId="34875" xr:uid="{BABDC7C5-FF33-461C-9B14-7D7EA9E22624}"/>
    <cellStyle name="Percent 3" xfId="12" xr:uid="{00000000-0005-0000-0000-000042520000}"/>
    <cellStyle name="Percent 3 2" xfId="20678" xr:uid="{00000000-0005-0000-0000-000043520000}"/>
    <cellStyle name="Percent 3 2 2" xfId="20679" xr:uid="{00000000-0005-0000-0000-000044520000}"/>
    <cellStyle name="Percent 3 2 2 2" xfId="20680" xr:uid="{00000000-0005-0000-0000-000045520000}"/>
    <cellStyle name="Percent 3 2 2 3" xfId="20681" xr:uid="{00000000-0005-0000-0000-000046520000}"/>
    <cellStyle name="Percent 3 2 2 4" xfId="34876" xr:uid="{FE84E6E7-AFB7-4F3C-A321-CF14C05F6BC8}"/>
    <cellStyle name="Percent 3 2 3" xfId="20682" xr:uid="{00000000-0005-0000-0000-000047520000}"/>
    <cellStyle name="Percent 3 2 4" xfId="20683" xr:uid="{00000000-0005-0000-0000-000048520000}"/>
    <cellStyle name="Percent 3 2_Annexe 6 IAS" xfId="34877" xr:uid="{6BCAA3CC-6EC8-4918-9AC7-EDE1FDE4A130}"/>
    <cellStyle name="Percent 3 3" xfId="20684" xr:uid="{00000000-0005-0000-0000-000049520000}"/>
    <cellStyle name="Percent 3 3 2" xfId="20685" xr:uid="{00000000-0005-0000-0000-00004A520000}"/>
    <cellStyle name="Percent 3 3 3" xfId="34878" xr:uid="{8EB59989-FF61-4850-8FC9-06EF35D27DC4}"/>
    <cellStyle name="Percent 3 4" xfId="20686" xr:uid="{00000000-0005-0000-0000-00004B520000}"/>
    <cellStyle name="Percent 3 4 2" xfId="20687" xr:uid="{00000000-0005-0000-0000-00004C520000}"/>
    <cellStyle name="Percent 3 4 3" xfId="20688" xr:uid="{00000000-0005-0000-0000-00004D520000}"/>
    <cellStyle name="Percent 3_Annexe 6 IAS" xfId="34879" xr:uid="{0ED98063-A8B1-48AF-BE78-24FF770C87CB}"/>
    <cellStyle name="Percent 30" xfId="34880" xr:uid="{4599D592-4A7D-4732-AC49-2B032C0C02CE}"/>
    <cellStyle name="Percent 31" xfId="34881" xr:uid="{B5E00465-4465-4AAC-88E9-BE7D80C082B2}"/>
    <cellStyle name="Percent 32" xfId="34882" xr:uid="{6C2F19F6-45B7-423D-8746-4190D148F168}"/>
    <cellStyle name="Percent 33" xfId="34883" xr:uid="{D6C40E8F-CFCC-4BDB-B58E-A31371CF7D08}"/>
    <cellStyle name="Percent 33 2" xfId="34884" xr:uid="{66CB10AF-6962-4952-BF44-8842BF711469}"/>
    <cellStyle name="Percent 33 3" xfId="34885" xr:uid="{E1D6EF29-2575-437A-9718-3C55D630B813}"/>
    <cellStyle name="Percent 33_Annexe 6 IAS" xfId="34886" xr:uid="{F8A308FF-7DFE-4599-89A4-DD8D54B009E6}"/>
    <cellStyle name="Percent 34" xfId="34887" xr:uid="{35DE27A2-3758-4FF2-B52E-5259CD788CB2}"/>
    <cellStyle name="Percent 34 2" xfId="34888" xr:uid="{5ACEC2AE-99DC-44E5-AC47-4F10CF2844E9}"/>
    <cellStyle name="Percent 34 3" xfId="34889" xr:uid="{673E2661-E3D3-4DC3-9DE6-B25852F6CC34}"/>
    <cellStyle name="Percent 34_Annexe 6 IAS" xfId="34890" xr:uid="{53759228-FFFE-45D1-B419-8BE1949EBF53}"/>
    <cellStyle name="Percent 35" xfId="34891" xr:uid="{CA4F1A72-5B63-4B5D-B001-6B2C8B1E1D91}"/>
    <cellStyle name="Percent 36" xfId="34892" xr:uid="{5A02FDAE-D37B-4D58-828E-1022C76FC678}"/>
    <cellStyle name="Percent 37" xfId="34893" xr:uid="{BD1D07D6-FA6B-409C-B51B-7EE8048133E2}"/>
    <cellStyle name="Percent 38" xfId="34894" xr:uid="{D38A4201-2387-46C8-9F38-3E831F8771F5}"/>
    <cellStyle name="Percent 39" xfId="34895" xr:uid="{994DBEA2-1DB1-4672-BAA2-3013EB1BFE9A}"/>
    <cellStyle name="Percent 4" xfId="20689" xr:uid="{00000000-0005-0000-0000-00004E520000}"/>
    <cellStyle name="Percent 4 2" xfId="20690" xr:uid="{00000000-0005-0000-0000-00004F520000}"/>
    <cellStyle name="Percent 4 2 2" xfId="20691" xr:uid="{00000000-0005-0000-0000-000050520000}"/>
    <cellStyle name="Percent 4 2 2 2" xfId="20692" xr:uid="{00000000-0005-0000-0000-000051520000}"/>
    <cellStyle name="Percent 4 2 2 3" xfId="34898" xr:uid="{3FF0C87E-4C4A-4F03-B342-EA5C17E76872}"/>
    <cellStyle name="Percent 4 2 3" xfId="34897" xr:uid="{6E862844-51DB-4453-AAC3-99B8AE2286E5}"/>
    <cellStyle name="Percent 4 2_Annexe 6 IAS" xfId="34899" xr:uid="{58BD296B-5533-445C-8F7F-DE253F3AB4C6}"/>
    <cellStyle name="Percent 4 3" xfId="20693" xr:uid="{00000000-0005-0000-0000-000052520000}"/>
    <cellStyle name="Percent 4 3 2" xfId="20694" xr:uid="{00000000-0005-0000-0000-000053520000}"/>
    <cellStyle name="Percent 4 3 3" xfId="34900" xr:uid="{B08681EA-3F5F-4D4B-9D15-BC16E004ADDA}"/>
    <cellStyle name="Percent 4 4" xfId="20695" xr:uid="{00000000-0005-0000-0000-000054520000}"/>
    <cellStyle name="Percent 4 5" xfId="34896" xr:uid="{87F6E22B-D270-4950-B5F7-8EDA66ED18E1}"/>
    <cellStyle name="Percent 4_Annexe 6 IAS" xfId="34901" xr:uid="{58805032-B6D4-4581-9529-22D6AC20CFDB}"/>
    <cellStyle name="Percent 40" xfId="34658" xr:uid="{7A2981E8-D256-4FC7-A4A6-7B4848978C55}"/>
    <cellStyle name="Percent 41" xfId="37898" xr:uid="{619214C8-E22A-4159-94AA-76114D9D4449}"/>
    <cellStyle name="Percent 5" xfId="20696" xr:uid="{00000000-0005-0000-0000-000055520000}"/>
    <cellStyle name="Percent 5 2" xfId="20697" xr:uid="{00000000-0005-0000-0000-000056520000}"/>
    <cellStyle name="Percent 5 2 2" xfId="20698" xr:uid="{00000000-0005-0000-0000-000057520000}"/>
    <cellStyle name="Percent 5 2 2 2" xfId="20699" xr:uid="{00000000-0005-0000-0000-000058520000}"/>
    <cellStyle name="Percent 5 2 2 3" xfId="34902" xr:uid="{CCE3FFA5-2EF4-4C4F-8E76-6BA255968139}"/>
    <cellStyle name="Percent 5 2 3" xfId="20700" xr:uid="{00000000-0005-0000-0000-000059520000}"/>
    <cellStyle name="Percent 5 2 4" xfId="20701" xr:uid="{00000000-0005-0000-0000-00005A520000}"/>
    <cellStyle name="Percent 5 2 4 2" xfId="20702" xr:uid="{00000000-0005-0000-0000-00005B520000}"/>
    <cellStyle name="Percent 5 2 4 2 2" xfId="20703" xr:uid="{00000000-0005-0000-0000-00005C520000}"/>
    <cellStyle name="Percent 5 2 4 2 3" xfId="20704" xr:uid="{00000000-0005-0000-0000-00005D520000}"/>
    <cellStyle name="Percent 5 2 4 2 4" xfId="20705" xr:uid="{00000000-0005-0000-0000-00005E520000}"/>
    <cellStyle name="Percent 5 2 4 3" xfId="20706" xr:uid="{00000000-0005-0000-0000-00005F520000}"/>
    <cellStyle name="Percent 5 2 4 4" xfId="20707" xr:uid="{00000000-0005-0000-0000-000060520000}"/>
    <cellStyle name="Percent 5 2 4 5" xfId="20708" xr:uid="{00000000-0005-0000-0000-000061520000}"/>
    <cellStyle name="Percent 5 2 5" xfId="20709" xr:uid="{00000000-0005-0000-0000-000062520000}"/>
    <cellStyle name="Percent 5 2 5 2" xfId="20710" xr:uid="{00000000-0005-0000-0000-000063520000}"/>
    <cellStyle name="Percent 5 2 5 3" xfId="20711" xr:uid="{00000000-0005-0000-0000-000064520000}"/>
    <cellStyle name="Percent 5 2 5 4" xfId="20712" xr:uid="{00000000-0005-0000-0000-000065520000}"/>
    <cellStyle name="Percent 5 2 6" xfId="20713" xr:uid="{00000000-0005-0000-0000-000066520000}"/>
    <cellStyle name="Percent 5 2 7" xfId="20714" xr:uid="{00000000-0005-0000-0000-000067520000}"/>
    <cellStyle name="Percent 5 2 8" xfId="20715" xr:uid="{00000000-0005-0000-0000-000068520000}"/>
    <cellStyle name="Percent 5 2_Annexe 6 IAS" xfId="34903" xr:uid="{1261C4B7-5261-43A8-B2AF-454CD6E09D91}"/>
    <cellStyle name="Percent 5 3" xfId="20716" xr:uid="{00000000-0005-0000-0000-000069520000}"/>
    <cellStyle name="Percent 5 3 2" xfId="20717" xr:uid="{00000000-0005-0000-0000-00006A520000}"/>
    <cellStyle name="Percent 5 3 3" xfId="34904" xr:uid="{A3B72713-0427-417A-B655-512F174CD739}"/>
    <cellStyle name="Percent 5 4" xfId="20718" xr:uid="{00000000-0005-0000-0000-00006B520000}"/>
    <cellStyle name="Percent 5 4 2" xfId="20719" xr:uid="{00000000-0005-0000-0000-00006C520000}"/>
    <cellStyle name="Percent 5 4 2 2" xfId="20720" xr:uid="{00000000-0005-0000-0000-00006D520000}"/>
    <cellStyle name="Percent 5 4 2 3" xfId="20721" xr:uid="{00000000-0005-0000-0000-00006E520000}"/>
    <cellStyle name="Percent 5 4 2 4" xfId="20722" xr:uid="{00000000-0005-0000-0000-00006F520000}"/>
    <cellStyle name="Percent 5 4 3" xfId="20723" xr:uid="{00000000-0005-0000-0000-000070520000}"/>
    <cellStyle name="Percent 5 4 4" xfId="20724" xr:uid="{00000000-0005-0000-0000-000071520000}"/>
    <cellStyle name="Percent 5 4 5" xfId="20725" xr:uid="{00000000-0005-0000-0000-000072520000}"/>
    <cellStyle name="Percent 5 5" xfId="20726" xr:uid="{00000000-0005-0000-0000-000073520000}"/>
    <cellStyle name="Percent 5 5 2" xfId="20727" xr:uid="{00000000-0005-0000-0000-000074520000}"/>
    <cellStyle name="Percent 5 5 3" xfId="20728" xr:uid="{00000000-0005-0000-0000-000075520000}"/>
    <cellStyle name="Percent 5 5 4" xfId="20729" xr:uid="{00000000-0005-0000-0000-000076520000}"/>
    <cellStyle name="Percent 5 6" xfId="20730" xr:uid="{00000000-0005-0000-0000-000077520000}"/>
    <cellStyle name="Percent 5 7" xfId="20731" xr:uid="{00000000-0005-0000-0000-000078520000}"/>
    <cellStyle name="Percent 5 8" xfId="20732" xr:uid="{00000000-0005-0000-0000-000079520000}"/>
    <cellStyle name="Percent 5_Annexe 6 IAS" xfId="34905" xr:uid="{B02E4BD8-2726-42E5-A023-33FDEA07DFF9}"/>
    <cellStyle name="Percent 6" xfId="20733" xr:uid="{00000000-0005-0000-0000-00007A520000}"/>
    <cellStyle name="Percent 6 2" xfId="20734" xr:uid="{00000000-0005-0000-0000-00007B520000}"/>
    <cellStyle name="Percent 6 2 2" xfId="20735" xr:uid="{00000000-0005-0000-0000-00007C520000}"/>
    <cellStyle name="Percent 6 2 2 2" xfId="34908" xr:uid="{F1A7FE60-EC8F-46B4-A506-6692F48402C3}"/>
    <cellStyle name="Percent 6 2 3" xfId="34907" xr:uid="{E6619D04-FBD3-4BCC-8735-AA13BB7265C3}"/>
    <cellStyle name="Percent 6 2_Annexe 6 IAS" xfId="34909" xr:uid="{9A6C6C32-6C2B-4D94-A2E8-5B612A6B4AB0}"/>
    <cellStyle name="Percent 6 3" xfId="20736" xr:uid="{00000000-0005-0000-0000-00007D520000}"/>
    <cellStyle name="Percent 6 3 2" xfId="20737" xr:uid="{00000000-0005-0000-0000-00007E520000}"/>
    <cellStyle name="Percent 6 3 3" xfId="34910" xr:uid="{FFE89EC9-6086-441E-8F6C-F6C8A0D4362A}"/>
    <cellStyle name="Percent 6 4" xfId="34906" xr:uid="{48F2D113-3E9D-4E88-9947-190D118D8C4F}"/>
    <cellStyle name="Percent 6_Annexe 6 IAS" xfId="34911" xr:uid="{C191E78C-2AA1-44D8-9A57-238B98A945A8}"/>
    <cellStyle name="Percent 7" xfId="20738" xr:uid="{00000000-0005-0000-0000-00007F520000}"/>
    <cellStyle name="Percent 7 2" xfId="20739" xr:uid="{00000000-0005-0000-0000-000080520000}"/>
    <cellStyle name="Percent 7 2 2" xfId="20740" xr:uid="{00000000-0005-0000-0000-000081520000}"/>
    <cellStyle name="Percent 7 2 2 2" xfId="34914" xr:uid="{4382C4FA-B180-4EAC-9F6F-2F272A4EB06B}"/>
    <cellStyle name="Percent 7 2 3" xfId="34913" xr:uid="{D28AD972-3D36-4192-90B6-46F0699EDA3E}"/>
    <cellStyle name="Percent 7 2_Annexe 6 IAS" xfId="34915" xr:uid="{A966465F-FD63-43BF-9840-E97514614692}"/>
    <cellStyle name="Percent 7 3" xfId="20741" xr:uid="{00000000-0005-0000-0000-000082520000}"/>
    <cellStyle name="Percent 7 3 2" xfId="34916" xr:uid="{F28D1697-4C60-4E59-893F-09142A875509}"/>
    <cellStyle name="Percent 7 4" xfId="34912" xr:uid="{B3C3D862-3823-45C6-BDBF-BD7F08479137}"/>
    <cellStyle name="Percent 7_Annexe 6 IAS" xfId="34917" xr:uid="{B443CB66-C8BE-4EC9-9204-7C09438EFCB9}"/>
    <cellStyle name="Percent 8" xfId="20742" xr:uid="{00000000-0005-0000-0000-000083520000}"/>
    <cellStyle name="Percent 8 10" xfId="20743" xr:uid="{00000000-0005-0000-0000-000084520000}"/>
    <cellStyle name="Percent 8 11" xfId="20744" xr:uid="{00000000-0005-0000-0000-000085520000}"/>
    <cellStyle name="Percent 8 12" xfId="20745" xr:uid="{00000000-0005-0000-0000-000086520000}"/>
    <cellStyle name="Percent 8 13" xfId="34918" xr:uid="{F63685C9-C601-4FF2-A866-6B648756BC88}"/>
    <cellStyle name="Percent 8 2" xfId="20746" xr:uid="{00000000-0005-0000-0000-000087520000}"/>
    <cellStyle name="Percent 8 2 2" xfId="34920" xr:uid="{7E8E8B64-717E-4416-9AA3-2346D1928206}"/>
    <cellStyle name="Percent 8 2 3" xfId="34919" xr:uid="{E67BFDCE-050A-4AF9-AEC3-E3E1A59262D4}"/>
    <cellStyle name="Percent 8 2_Annexe 6 IAS" xfId="34921" xr:uid="{6DFC7B33-A842-4D46-899B-AD51A0EAC5E2}"/>
    <cellStyle name="Percent 8 3" xfId="20747" xr:uid="{00000000-0005-0000-0000-000088520000}"/>
    <cellStyle name="Percent 8 3 2" xfId="34922" xr:uid="{E7186F37-F138-41B9-95EB-6E2FA65F2CE0}"/>
    <cellStyle name="Percent 8 4" xfId="20748" xr:uid="{00000000-0005-0000-0000-000089520000}"/>
    <cellStyle name="Percent 8 5" xfId="20749" xr:uid="{00000000-0005-0000-0000-00008A520000}"/>
    <cellStyle name="Percent 8 6" xfId="20750" xr:uid="{00000000-0005-0000-0000-00008B520000}"/>
    <cellStyle name="Percent 8 7" xfId="20751" xr:uid="{00000000-0005-0000-0000-00008C520000}"/>
    <cellStyle name="Percent 8 8" xfId="20752" xr:uid="{00000000-0005-0000-0000-00008D520000}"/>
    <cellStyle name="Percent 8 9" xfId="20753" xr:uid="{00000000-0005-0000-0000-00008E520000}"/>
    <cellStyle name="Percent 8_Annexe 6 IAS" xfId="34923" xr:uid="{007B3AAF-5CB6-4B32-B0B6-8B862089D851}"/>
    <cellStyle name="Percent 9" xfId="20754" xr:uid="{00000000-0005-0000-0000-00008F520000}"/>
    <cellStyle name="Percent 9 10" xfId="20755" xr:uid="{00000000-0005-0000-0000-000090520000}"/>
    <cellStyle name="Percent 9 11" xfId="20756" xr:uid="{00000000-0005-0000-0000-000091520000}"/>
    <cellStyle name="Percent 9 12" xfId="34924" xr:uid="{8FCE99C1-A802-4260-B65C-4079A8468C75}"/>
    <cellStyle name="Percent 9 2" xfId="20757" xr:uid="{00000000-0005-0000-0000-000092520000}"/>
    <cellStyle name="Percent 9 2 2" xfId="34926" xr:uid="{1CABABBB-1755-4A28-898C-09340B5DCF05}"/>
    <cellStyle name="Percent 9 2 3" xfId="34925" xr:uid="{771B783B-33B9-4500-B7E8-8BEB86974DC4}"/>
    <cellStyle name="Percent 9 2_Annexe 6 IAS" xfId="34927" xr:uid="{54DF4A77-A01A-4265-9048-4B0D1A7C4D22}"/>
    <cellStyle name="Percent 9 3" xfId="20758" xr:uid="{00000000-0005-0000-0000-000093520000}"/>
    <cellStyle name="Percent 9 3 2" xfId="34928" xr:uid="{A50B6ED0-6E44-4DB8-AE42-C2E642E03702}"/>
    <cellStyle name="Percent 9 4" xfId="20759" xr:uid="{00000000-0005-0000-0000-000094520000}"/>
    <cellStyle name="Percent 9 5" xfId="20760" xr:uid="{00000000-0005-0000-0000-000095520000}"/>
    <cellStyle name="Percent 9 6" xfId="20761" xr:uid="{00000000-0005-0000-0000-000096520000}"/>
    <cellStyle name="Percent 9 7" xfId="20762" xr:uid="{00000000-0005-0000-0000-000097520000}"/>
    <cellStyle name="Percent 9 8" xfId="20763" xr:uid="{00000000-0005-0000-0000-000098520000}"/>
    <cellStyle name="Percent 9 9" xfId="20764" xr:uid="{00000000-0005-0000-0000-000099520000}"/>
    <cellStyle name="Percent 9_Annexe 6 IAS" xfId="34929" xr:uid="{D7BBD1DD-4357-4ECA-B376-E5A4A76F0A4D}"/>
    <cellStyle name="Percent Assump" xfId="34930" xr:uid="{061136A4-BC93-4673-A177-E10831033793}"/>
    <cellStyle name="Percent Assump 2" xfId="34931" xr:uid="{6512F8F1-36FB-415B-84B3-3992BE82FC4F}"/>
    <cellStyle name="Percent Hard" xfId="34932" xr:uid="{9AF3ACE7-0A12-45A9-8413-26BC113CF6EF}"/>
    <cellStyle name="Percent-00%" xfId="34933" xr:uid="{D01AEEF0-41DC-4334-A32E-2C530F92456C}"/>
    <cellStyle name="Percent-00% 2" xfId="34934" xr:uid="{42A3B24B-16E6-40DC-A140-17BEF974FC21}"/>
    <cellStyle name="Percent-00% 3" xfId="34935" xr:uid="{643AFC79-B095-4811-A60A-EE609AAF0343}"/>
    <cellStyle name="Percent-00%_Annexe 6 IAS" xfId="34936" xr:uid="{E6ADE4A2-C3B4-4C1E-AAD1-36DECF6E2B1A}"/>
    <cellStyle name="percent2" xfId="34937" xr:uid="{A33A7680-13A8-4684-A0C0-013239CFAF87}"/>
    <cellStyle name="percentage" xfId="34938" xr:uid="{36EA9E42-183E-4C0D-8111-4037FAB769B6}"/>
    <cellStyle name="percentage 2" xfId="34939" xr:uid="{142424A3-B43A-4BD3-A262-F4539F6F20FE}"/>
    <cellStyle name="Percentuale 2" xfId="34940" xr:uid="{2DEA3327-8824-4F9D-9C19-F628CBA88064}"/>
    <cellStyle name="Percentuale 3" xfId="34941" xr:uid="{539F937C-A273-4AC1-9EA6-75A1BD6009A2}"/>
    <cellStyle name="Porcentagem_Cenário Básico" xfId="34942" xr:uid="{8A28C398-716D-4BCB-B7FD-B4D6CAF5668B}"/>
    <cellStyle name="Pourcentage 2" xfId="34943" xr:uid="{65F494E0-895F-406F-A362-ADF431F11170}"/>
    <cellStyle name="Pourcentage 2 2" xfId="34944" xr:uid="{26C891A8-B47E-4AEC-B2DD-93FF23A8144F}"/>
    <cellStyle name="Pourcentage 2 2 2" xfId="34945" xr:uid="{26B0D0E6-6060-4E3C-A242-5F0AD511ED6D}"/>
    <cellStyle name="Pourcentage 2 2 2 2" xfId="34946" xr:uid="{5C12C7FB-8226-4A92-9BDB-6E5A0376C1D5}"/>
    <cellStyle name="Pourcentage 2 2 3" xfId="34947" xr:uid="{1BB7360B-6160-4516-AE82-E7F2862A56FD}"/>
    <cellStyle name="Pourcentage 2 2_Annexe 6 IAS" xfId="34948" xr:uid="{FA86700D-EEEF-47C6-A110-B6004F7418EC}"/>
    <cellStyle name="Pourcentage 2 3" xfId="34949" xr:uid="{A62F61A4-305A-4108-BE37-495611F5FA83}"/>
    <cellStyle name="Pourcentage 2 3 2" xfId="34950" xr:uid="{945C7DE8-FB9A-49B6-A77B-057F798B8603}"/>
    <cellStyle name="Pourcentage 2 4" xfId="34951" xr:uid="{CD72266E-3CCC-428B-88D7-A182BABE1870}"/>
    <cellStyle name="Pourcentage 2 5" xfId="34952" xr:uid="{159620F5-4A69-44D6-9296-12590571B257}"/>
    <cellStyle name="Pourcentage 2_Annexe 6 IAS" xfId="34953" xr:uid="{6C61576C-B975-4BB3-8B7F-BAD572FE3598}"/>
    <cellStyle name="Pourcentage 3" xfId="34954" xr:uid="{0D88F24A-65FC-4F8F-80C8-AA9895B686A3}"/>
    <cellStyle name="Pourcentage 3 2" xfId="34955" xr:uid="{E50AB587-3EE9-41AE-B92A-F9D34C52797B}"/>
    <cellStyle name="Pourcentage 3_Annexe 6 IAS" xfId="34956" xr:uid="{21C752D7-638A-4298-9DE5-19E9BF1BB217}"/>
    <cellStyle name="Pourcentage 4" xfId="34957" xr:uid="{2C764D63-39FA-4E29-8FB0-E5584829452A}"/>
    <cellStyle name="Pourcentage 4 2" xfId="34958" xr:uid="{69532384-4EE9-43AB-9841-A902C6C4E808}"/>
    <cellStyle name="Pourcentage 4 3" xfId="34959" xr:uid="{AC15EB30-1135-4B6C-A1EF-92E9E7D8A5A1}"/>
    <cellStyle name="Pourcentage 4_Annexe 6 IAS" xfId="34960" xr:uid="{23A85C2E-ABBD-4DAB-A111-49FF64060515}"/>
    <cellStyle name="Pourcentage 5" xfId="34961" xr:uid="{4D2A6C38-CC85-48E2-8BBC-152DEEFB9702}"/>
    <cellStyle name="Pourcentage 5 2" xfId="34962" xr:uid="{3836D93F-135F-49EA-AC93-DA3CAF45A4A0}"/>
    <cellStyle name="Pourcentage 5 3" xfId="34963" xr:uid="{9D153ACC-856C-4060-AA9A-4AA2437885B1}"/>
    <cellStyle name="Pourcentage 5_Annexe 6 IAS" xfId="34964" xr:uid="{7BA55617-DEF8-48E7-A0F9-D7F60E74E7E2}"/>
    <cellStyle name="Pourcentage 6" xfId="34965" xr:uid="{0E0BBA98-46F4-44A2-B391-797B810F8487}"/>
    <cellStyle name="Pourcentage 7" xfId="34966" xr:uid="{A3F24506-54B4-4574-A03A-854C172B00D7}"/>
    <cellStyle name="Pourcentage 8" xfId="34967" xr:uid="{4C35AB8D-6E04-4705-AA6E-D85591AF98C9}"/>
    <cellStyle name="PrePop Currency (0)" xfId="20765" xr:uid="{00000000-0005-0000-0000-00009A520000}"/>
    <cellStyle name="PrePop Currency (0) 10" xfId="34969" xr:uid="{6F08723E-D928-425A-A5D7-7C1F5BB1CB56}"/>
    <cellStyle name="PrePop Currency (0) 11" xfId="34970" xr:uid="{C61DC888-E547-4F7F-BD1C-CB2A0F0F2BBD}"/>
    <cellStyle name="PrePop Currency (0) 12" xfId="34971" xr:uid="{6A541FDC-C16D-4BC3-A9A9-84BF06B80FA6}"/>
    <cellStyle name="PrePop Currency (0) 13" xfId="34972" xr:uid="{1A77428E-6034-4CF8-AD4C-62DF8F8DBC75}"/>
    <cellStyle name="PrePop Currency (0) 14" xfId="34973" xr:uid="{85405D88-D57B-4820-ACDD-2A45A8E54507}"/>
    <cellStyle name="PrePop Currency (0) 15" xfId="34974" xr:uid="{94E3A08C-AFCC-412A-BFE4-98FA5BC54E33}"/>
    <cellStyle name="PrePop Currency (0) 16" xfId="34975" xr:uid="{AAF0C1AA-0553-4FC0-B0D8-087D3E87C2F2}"/>
    <cellStyle name="PrePop Currency (0) 17" xfId="34976" xr:uid="{AD190E8B-1724-4316-AF53-20CCD941C33C}"/>
    <cellStyle name="PrePop Currency (0) 18" xfId="34968" xr:uid="{50B060CA-9B5F-4888-B549-4119B77290A1}"/>
    <cellStyle name="PrePop Currency (0) 2" xfId="34977" xr:uid="{F84E0AB0-BEE8-4EE2-8CAE-1F9CD28AC92F}"/>
    <cellStyle name="PrePop Currency (0) 3" xfId="34978" xr:uid="{7EB49F57-65E2-43EF-AD3D-FD8A5D021DDC}"/>
    <cellStyle name="PrePop Currency (0) 4" xfId="34979" xr:uid="{D8DA38F0-9B07-45F3-B38C-630DDEB6F7DA}"/>
    <cellStyle name="PrePop Currency (0) 5" xfId="34980" xr:uid="{90ABEBDD-58E6-4746-8D09-AC9399AB4E39}"/>
    <cellStyle name="PrePop Currency (0) 6" xfId="34981" xr:uid="{A4635B29-2C09-433D-8C28-B72C06C60505}"/>
    <cellStyle name="PrePop Currency (0) 7" xfId="34982" xr:uid="{2C3BD922-EB11-4F82-A3B1-8522FDACB7D1}"/>
    <cellStyle name="PrePop Currency (0) 8" xfId="34983" xr:uid="{09A079FD-2A7B-4DE7-AEEA-6C130C38372F}"/>
    <cellStyle name="PrePop Currency (0) 9" xfId="34984" xr:uid="{43E1803F-A69B-4F83-B59B-0E31C1CF17D3}"/>
    <cellStyle name="PrePop Currency (0)_Annexe 6 IAS" xfId="34985" xr:uid="{48190A5F-A877-48A0-A388-579D370575B2}"/>
    <cellStyle name="PrePop Currency (2)" xfId="20766" xr:uid="{00000000-0005-0000-0000-00009B520000}"/>
    <cellStyle name="PrePop Currency (2) 10" xfId="34987" xr:uid="{0B92A5B5-BC91-4926-8EF3-A22F84A62B8C}"/>
    <cellStyle name="PrePop Currency (2) 11" xfId="34988" xr:uid="{C79DC159-0608-4923-8CE8-99EEE428C3EE}"/>
    <cellStyle name="PrePop Currency (2) 12" xfId="34989" xr:uid="{6B940E93-44A6-46D2-A9D5-F59B50FB5DF6}"/>
    <cellStyle name="PrePop Currency (2) 13" xfId="34990" xr:uid="{B445C5A8-4320-46B5-9E6A-C1A3A231AC68}"/>
    <cellStyle name="PrePop Currency (2) 14" xfId="34991" xr:uid="{0C0BC7E3-5508-481F-B7C0-FCC115231FC6}"/>
    <cellStyle name="PrePop Currency (2) 15" xfId="34992" xr:uid="{4E44E771-CC30-46EC-8102-1D791E8F6B4C}"/>
    <cellStyle name="PrePop Currency (2) 16" xfId="34993" xr:uid="{EAA05A56-0319-4BB1-A62F-91616BBADBA0}"/>
    <cellStyle name="PrePop Currency (2) 17" xfId="34994" xr:uid="{0A2EF0EC-8A81-435D-8CE2-28F0FB373E38}"/>
    <cellStyle name="PrePop Currency (2) 18" xfId="34986" xr:uid="{047A433F-0175-42C4-87FF-4E798FF960BD}"/>
    <cellStyle name="PrePop Currency (2) 2" xfId="34995" xr:uid="{7AA75C7C-375A-4F7B-A6A7-CFCC67D07E2F}"/>
    <cellStyle name="PrePop Currency (2) 3" xfId="34996" xr:uid="{278F0B27-360B-4162-8588-7A3B027E0EF4}"/>
    <cellStyle name="PrePop Currency (2) 4" xfId="34997" xr:uid="{14B0C3A1-989D-491E-A06B-EC80B2F6C189}"/>
    <cellStyle name="PrePop Currency (2) 5" xfId="34998" xr:uid="{7C05DFC7-49F7-4B89-A2C2-E93FF4DC285A}"/>
    <cellStyle name="PrePop Currency (2) 6" xfId="34999" xr:uid="{652ADB5C-7A82-4679-8BB9-23FEFAAD538E}"/>
    <cellStyle name="PrePop Currency (2) 7" xfId="35000" xr:uid="{916D8442-D514-414D-BF03-30A4D8FCC32D}"/>
    <cellStyle name="PrePop Currency (2) 8" xfId="35001" xr:uid="{2913EB26-F0F0-4355-A312-2154F17A1284}"/>
    <cellStyle name="PrePop Currency (2) 9" xfId="35002" xr:uid="{A15F5F82-C303-4767-8FAE-AF9B0208193E}"/>
    <cellStyle name="PrePop Currency (2)_Annexe 6 IAS" xfId="35003" xr:uid="{3DD95B86-FBC2-4FDF-BC77-B97078EE0BA1}"/>
    <cellStyle name="PrePop Units (0)" xfId="20767" xr:uid="{00000000-0005-0000-0000-00009C520000}"/>
    <cellStyle name="PrePop Units (0) 10" xfId="35005" xr:uid="{677220C4-AA31-4EC8-8BAB-2EC7127EDEF4}"/>
    <cellStyle name="PrePop Units (0) 11" xfId="35006" xr:uid="{DB310D15-316E-4371-B08D-48ED7770A1C6}"/>
    <cellStyle name="PrePop Units (0) 12" xfId="35007" xr:uid="{6A341A7F-6771-41C3-98B9-0978B7C75BBC}"/>
    <cellStyle name="PrePop Units (0) 13" xfId="35008" xr:uid="{D08DE410-EC45-4560-8DC9-D4B198509F6A}"/>
    <cellStyle name="PrePop Units (0) 14" xfId="35009" xr:uid="{51434A3F-982C-4ECC-A293-CC3B7CECE258}"/>
    <cellStyle name="PrePop Units (0) 15" xfId="35010" xr:uid="{59515233-2225-45C0-8F46-6E34FB7178F2}"/>
    <cellStyle name="PrePop Units (0) 16" xfId="35011" xr:uid="{470604BB-DCB3-4876-ADA4-302148CE246F}"/>
    <cellStyle name="PrePop Units (0) 17" xfId="35012" xr:uid="{027BE0A7-2F69-4AE9-8660-C90A46909D70}"/>
    <cellStyle name="PrePop Units (0) 18" xfId="35004" xr:uid="{07ACF1FB-E811-41C9-A840-98B7705D3BF8}"/>
    <cellStyle name="PrePop Units (0) 2" xfId="35013" xr:uid="{7C6AE342-EDE7-4A6B-82D5-A6A5259EC609}"/>
    <cellStyle name="PrePop Units (0) 3" xfId="35014" xr:uid="{95398BE0-DBDA-445C-8729-A5835447DB37}"/>
    <cellStyle name="PrePop Units (0) 4" xfId="35015" xr:uid="{64D3F6E3-32E3-413A-ABAE-5EF673196BFF}"/>
    <cellStyle name="PrePop Units (0) 5" xfId="35016" xr:uid="{5C352F9A-6BD1-4D8F-9512-471B6D7B6AA2}"/>
    <cellStyle name="PrePop Units (0) 6" xfId="35017" xr:uid="{447FCC71-F79E-43EB-B0B6-63205B5C5EF6}"/>
    <cellStyle name="PrePop Units (0) 7" xfId="35018" xr:uid="{3BC8C6CF-25A9-4083-9A05-3A215EDD1E37}"/>
    <cellStyle name="PrePop Units (0) 8" xfId="35019" xr:uid="{EC343D97-31A0-4FFE-B734-11098280C7AC}"/>
    <cellStyle name="PrePop Units (0) 9" xfId="35020" xr:uid="{46847902-6FEC-4E72-A165-4B4FD6A0316F}"/>
    <cellStyle name="PrePop Units (0)_Annexe 6 IAS" xfId="35021" xr:uid="{E808111D-9E4A-4859-9088-1F25904E925A}"/>
    <cellStyle name="PrePop Units (1)" xfId="20768" xr:uid="{00000000-0005-0000-0000-00009D520000}"/>
    <cellStyle name="PrePop Units (1) 10" xfId="35023" xr:uid="{2A9EE5B0-D974-41E4-834B-D0BAE5DE5D0A}"/>
    <cellStyle name="PrePop Units (1) 11" xfId="35024" xr:uid="{649CC51B-E057-48C6-9FB0-FA8CC81DFB0C}"/>
    <cellStyle name="PrePop Units (1) 12" xfId="35025" xr:uid="{091E6451-F21D-451C-99C5-C79BFC5DEE06}"/>
    <cellStyle name="PrePop Units (1) 13" xfId="35026" xr:uid="{F6640FF8-74DE-48B9-8E1B-94A03CE63F27}"/>
    <cellStyle name="PrePop Units (1) 14" xfId="35027" xr:uid="{B4B7AE52-250D-4520-841E-B79BF38E8203}"/>
    <cellStyle name="PrePop Units (1) 15" xfId="35028" xr:uid="{F46672BB-CDDD-444C-8C5F-9022E9CE70DF}"/>
    <cellStyle name="PrePop Units (1) 16" xfId="35029" xr:uid="{201D2650-44E4-4AE5-8BB4-67411ECA5B38}"/>
    <cellStyle name="PrePop Units (1) 17" xfId="35030" xr:uid="{FCA9132D-ACB2-4BC9-8D4A-C1400AEBB883}"/>
    <cellStyle name="PrePop Units (1) 18" xfId="35022" xr:uid="{7DA80CFD-155C-4264-ABB0-632985BDD302}"/>
    <cellStyle name="PrePop Units (1) 2" xfId="35031" xr:uid="{A0D8A4A3-C506-46AB-B254-CB5295A458DE}"/>
    <cellStyle name="PrePop Units (1) 3" xfId="35032" xr:uid="{813C0B2F-99E2-44A4-9B15-D94A576F525D}"/>
    <cellStyle name="PrePop Units (1) 4" xfId="35033" xr:uid="{3284F88E-CDE9-4C69-A6DD-65FCD18AA9E4}"/>
    <cellStyle name="PrePop Units (1) 5" xfId="35034" xr:uid="{D511140C-C999-44CB-99C7-928E7EEFEB6F}"/>
    <cellStyle name="PrePop Units (1) 6" xfId="35035" xr:uid="{0C7CB306-3F51-4F43-9109-5A7BC2ED66DD}"/>
    <cellStyle name="PrePop Units (1) 7" xfId="35036" xr:uid="{EEBFCE19-54FF-46BF-B099-0EC984AAFAB6}"/>
    <cellStyle name="PrePop Units (1) 8" xfId="35037" xr:uid="{9B6F1FFC-2E62-4897-B97C-B61510E28F73}"/>
    <cellStyle name="PrePop Units (1) 9" xfId="35038" xr:uid="{2B41EDDA-F1E0-463E-AAC9-4B9278ADF872}"/>
    <cellStyle name="PrePop Units (1)_Annexe 6 IAS" xfId="35039" xr:uid="{ECC577B6-6154-4969-AA22-47D40A634548}"/>
    <cellStyle name="PrePop Units (2)" xfId="20769" xr:uid="{00000000-0005-0000-0000-00009E520000}"/>
    <cellStyle name="PrePop Units (2) 10" xfId="35041" xr:uid="{C133AE36-0449-439A-A5C7-A0A0043F030B}"/>
    <cellStyle name="PrePop Units (2) 11" xfId="35042" xr:uid="{5EEA645F-C131-4B46-9EA4-D1CE6521FF80}"/>
    <cellStyle name="PrePop Units (2) 12" xfId="35043" xr:uid="{59A467DC-FFAF-4E68-BB63-0C390C172E6D}"/>
    <cellStyle name="PrePop Units (2) 13" xfId="35044" xr:uid="{7FDA4009-9C6C-4C20-9623-DE6A255EDD09}"/>
    <cellStyle name="PrePop Units (2) 14" xfId="35045" xr:uid="{B5E46284-7F06-43D1-8E8E-C0E88EFA5732}"/>
    <cellStyle name="PrePop Units (2) 15" xfId="35046" xr:uid="{C684F783-B092-4FCD-9229-BCB5A33230DC}"/>
    <cellStyle name="PrePop Units (2) 16" xfId="35047" xr:uid="{0B1A3994-7D3B-4CE7-89B9-E12A0F4A2C08}"/>
    <cellStyle name="PrePop Units (2) 17" xfId="35048" xr:uid="{A4B8283F-B84F-458D-87FD-FB2DA9DFCD4B}"/>
    <cellStyle name="PrePop Units (2) 18" xfId="35040" xr:uid="{9EE9F3B6-40FD-4EC1-BCA3-1DE1768ADABF}"/>
    <cellStyle name="PrePop Units (2) 2" xfId="35049" xr:uid="{3E10578A-7E13-49ED-A2DE-EC3973B98F4C}"/>
    <cellStyle name="PrePop Units (2) 3" xfId="35050" xr:uid="{5DE42A54-187A-460A-89FF-99C827F6DCC6}"/>
    <cellStyle name="PrePop Units (2) 4" xfId="35051" xr:uid="{61363E22-EE14-4196-9521-EB7629CE16B0}"/>
    <cellStyle name="PrePop Units (2) 5" xfId="35052" xr:uid="{5BA65DDE-FA35-4A12-897A-E56DE627A006}"/>
    <cellStyle name="PrePop Units (2) 6" xfId="35053" xr:uid="{F44092A0-79C9-49FA-9895-8CBE1DEA8434}"/>
    <cellStyle name="PrePop Units (2) 7" xfId="35054" xr:uid="{88AFE82E-3284-414B-AC4C-4CCDB4C89F88}"/>
    <cellStyle name="PrePop Units (2) 8" xfId="35055" xr:uid="{0B3D25D0-FFB0-4DBA-ABFB-5858CAA09791}"/>
    <cellStyle name="PrePop Units (2) 9" xfId="35056" xr:uid="{6C8AF65F-DB0F-4630-8DF7-AC34F61CC462}"/>
    <cellStyle name="PrePop Units (2)_Annexe 6 IAS" xfId="35057" xr:uid="{E61051A4-83B9-48CB-B97D-326A27E0C1A7}"/>
    <cellStyle name="Price" xfId="20770" xr:uid="{00000000-0005-0000-0000-00009F520000}"/>
    <cellStyle name="Price 2" xfId="20771" xr:uid="{00000000-0005-0000-0000-0000A0520000}"/>
    <cellStyle name="Price 2 2" xfId="35059" xr:uid="{CF78A1E9-C300-41EF-94DC-9D774BB4EADD}"/>
    <cellStyle name="Price 3" xfId="20772" xr:uid="{00000000-0005-0000-0000-0000A1520000}"/>
    <cellStyle name="Price 4" xfId="35058" xr:uid="{03DCCB10-3470-468D-A8C4-38729458365C}"/>
    <cellStyle name="Price_~0950885" xfId="35060" xr:uid="{252C5689-6241-43C5-8B27-3F4758A042AD}"/>
    <cellStyle name="PricingProducts" xfId="35061" xr:uid="{81951C07-A202-41E4-8B22-95A7175DE405}"/>
    <cellStyle name="PricingProducts 10" xfId="35062" xr:uid="{45786BDA-81F0-4750-AE2E-9BCE9966C458}"/>
    <cellStyle name="PricingProducts 11" xfId="35063" xr:uid="{8F3116E4-EE6F-41E9-9334-EE0511FB4163}"/>
    <cellStyle name="PricingProducts 12" xfId="35064" xr:uid="{57FF1A04-A8DE-4230-82E4-455E533D81D3}"/>
    <cellStyle name="PricingProducts 13" xfId="35065" xr:uid="{5A4BA6DD-DAE5-4874-A8C4-D50345D0B992}"/>
    <cellStyle name="PricingProducts 14" xfId="35066" xr:uid="{5787179D-63BC-4918-BE25-6EF76C54E98E}"/>
    <cellStyle name="PricingProducts 15" xfId="35067" xr:uid="{89758880-931B-4604-B94E-B35406CEB5F1}"/>
    <cellStyle name="PricingProducts 16" xfId="35068" xr:uid="{E2CC03DC-572A-4764-8872-FCD52F911E6C}"/>
    <cellStyle name="PricingProducts 17" xfId="35069" xr:uid="{8DC2AE4D-0338-478F-BC5F-9852EC93FEAD}"/>
    <cellStyle name="PricingProducts 18" xfId="37899" xr:uid="{EF11135B-CAA6-44F5-B02E-6F34C8D23D80}"/>
    <cellStyle name="PricingProducts 2" xfId="35070" xr:uid="{3F1A509D-88A7-42F4-8D45-D74B0A28B952}"/>
    <cellStyle name="PricingProducts 2 2" xfId="35071" xr:uid="{E97AE696-DEF4-41EB-8986-75D1C89FF843}"/>
    <cellStyle name="PricingProducts 2_Annexe 6 IAS" xfId="35072" xr:uid="{E0DFDD3E-33CC-41BA-970D-293C0F1A52AE}"/>
    <cellStyle name="PricingProducts 3" xfId="35073" xr:uid="{94F3AE01-24FD-44C7-BCC7-69E74930B55E}"/>
    <cellStyle name="PricingProducts 3 2" xfId="35074" xr:uid="{EDCC7829-7586-4762-BC3D-D4D865C28BBC}"/>
    <cellStyle name="PricingProducts 3_Annexe 6 IAS" xfId="35075" xr:uid="{E07A5E6B-F71B-4536-965E-8B216BEC882A}"/>
    <cellStyle name="PricingProducts 4" xfId="35076" xr:uid="{71965416-C9FF-4DFE-A6C4-80FB634319A8}"/>
    <cellStyle name="PricingProducts 4 2" xfId="35077" xr:uid="{7B26A178-A8F2-49E3-B766-77C2CE8DE0E2}"/>
    <cellStyle name="PricingProducts 4_Annexe 6 IAS" xfId="35078" xr:uid="{47200130-B5DD-48D5-BAB0-A1C40F034DD1}"/>
    <cellStyle name="PricingProducts 5" xfId="35079" xr:uid="{A55E5C83-64E9-480B-807B-3DD667F67045}"/>
    <cellStyle name="PricingProducts 5 2" xfId="35080" xr:uid="{BC7C04E5-2D26-4E4F-8AC3-FD4600E216A1}"/>
    <cellStyle name="PricingProducts 5_Annexe 6 IAS" xfId="35081" xr:uid="{16699670-D2F4-4116-BA7B-88C0C34DA158}"/>
    <cellStyle name="PricingProducts 6" xfId="35082" xr:uid="{A5911470-97F0-456E-9D4A-CF5D5F3A14E6}"/>
    <cellStyle name="PricingProducts 7" xfId="35083" xr:uid="{1CBC43B0-0BCE-4D93-BD05-B5C68E30212D}"/>
    <cellStyle name="PricingProducts 8" xfId="35084" xr:uid="{AF2D927A-F316-4BDC-A3BA-562A423A446B}"/>
    <cellStyle name="PricingProducts 9" xfId="35085" xr:uid="{CF44B2FE-D681-4432-A468-699BF30DADA1}"/>
    <cellStyle name="PricingProducts_Annexe 6 IAS" xfId="35086" xr:uid="{B1E9A75B-7A7C-43C8-B39F-DBA1F9DC667E}"/>
    <cellStyle name="Product Header" xfId="35087" xr:uid="{865372CA-3897-4A68-830C-4296A6A8D3AF}"/>
    <cellStyle name="PSChar" xfId="35088" xr:uid="{A3CC12DE-C527-49C4-B85A-D6E34B52A1AE}"/>
    <cellStyle name="PSChar 2" xfId="35089" xr:uid="{2D2B0BB3-9E57-4E44-AC90-E704F7EADF19}"/>
    <cellStyle name="PSChar_Annexe 6 IAS" xfId="35090" xr:uid="{3BF24A61-F60C-4BC9-848A-4F4B22A74CFA}"/>
    <cellStyle name="PSDec" xfId="35091" xr:uid="{7C95CCF0-4E0D-4D9A-922C-BAA6DDBD61B0}"/>
    <cellStyle name="PSHeading" xfId="35092" xr:uid="{9F173082-9E52-48BE-AA69-50CC04695C11}"/>
    <cellStyle name="PSHeading 2" xfId="37900" xr:uid="{A62541D0-E201-4DF6-99BB-424FB0180075}"/>
    <cellStyle name="PSInt" xfId="35093" xr:uid="{1521FAB9-6759-4469-A751-830BC9C52D2F}"/>
    <cellStyle name="Punto" xfId="35094" xr:uid="{9C96DD0C-658B-469A-BCF9-1D7711C4FE13}"/>
    <cellStyle name="rand" xfId="35095" xr:uid="{B2DCEF8C-FA5F-4A42-ACF4-CAD45C8E9BD8}"/>
    <cellStyle name="rand 10" xfId="35096" xr:uid="{F7A96B2C-5D82-4C05-B562-FD26DE05FADF}"/>
    <cellStyle name="rand 11" xfId="35097" xr:uid="{E844E8F2-4E67-4042-B9FA-48A1E3AB7DEA}"/>
    <cellStyle name="rand 12" xfId="35098" xr:uid="{E7F65653-5D5B-4FFD-AE89-6D0F0E8C786A}"/>
    <cellStyle name="rand 13" xfId="35099" xr:uid="{5A024AE5-7E90-474A-A8DF-2FBC343ECE32}"/>
    <cellStyle name="rand 14" xfId="35100" xr:uid="{8CF5FBAE-C020-4F28-9946-A8852ED67DC8}"/>
    <cellStyle name="rand 15" xfId="35101" xr:uid="{1151B255-EA3E-4771-A451-B0FF48D20084}"/>
    <cellStyle name="rand 16" xfId="35102" xr:uid="{64B2C6F6-5FE4-4E0A-9154-B287AEAEB28A}"/>
    <cellStyle name="rand 17" xfId="35103" xr:uid="{CC53D681-83A8-48D7-BAE8-F7451AB3107B}"/>
    <cellStyle name="rand 2" xfId="35104" xr:uid="{993FA2F4-260D-4BE6-9018-D7703925E07D}"/>
    <cellStyle name="rand 3" xfId="35105" xr:uid="{7359ABC2-8CF0-452E-8695-9DADA36B0D3A}"/>
    <cellStyle name="rand 4" xfId="35106" xr:uid="{ABCDC662-CC82-4592-846C-EDDCF8A9ABE3}"/>
    <cellStyle name="rand 5" xfId="35107" xr:uid="{F443F974-31AC-4E98-ACC7-3CE97D303A2C}"/>
    <cellStyle name="rand 6" xfId="35108" xr:uid="{FD8397E5-86DD-4641-80B4-7677C14F3444}"/>
    <cellStyle name="rand 7" xfId="35109" xr:uid="{DF1191C9-4EAF-428C-8E1F-F05FEFF5CB23}"/>
    <cellStyle name="rand 8" xfId="35110" xr:uid="{DC9422F8-BEF1-4A3E-A77B-E7F3F54DC375}"/>
    <cellStyle name="rand 9" xfId="35111" xr:uid="{842A3955-72E2-499C-97E2-07621999C9FE}"/>
    <cellStyle name="rand_Annexe 6 IAS" xfId="35112" xr:uid="{1BCBCA83-B7B0-47A9-AC2C-E21AFD547BF4}"/>
    <cellStyle name="Ratio" xfId="35113" xr:uid="{33192407-7254-4EA3-A460-6915E2859DCE}"/>
    <cellStyle name="Ratio 10" xfId="35114" xr:uid="{62581469-78AA-477F-A22E-13D7D9106577}"/>
    <cellStyle name="Ratio 11" xfId="35115" xr:uid="{D1225EA7-8AC0-4B11-94D0-6A08538B1DC8}"/>
    <cellStyle name="Ratio 12" xfId="35116" xr:uid="{A3CA70DD-6096-4668-8755-F2E324A89AE4}"/>
    <cellStyle name="Ratio 13" xfId="35117" xr:uid="{D46D431B-628C-4E51-ABF4-3EF9AB1BE8B6}"/>
    <cellStyle name="Ratio 14" xfId="35118" xr:uid="{D55DC97B-93C6-4369-BCBA-13116D4DFA6D}"/>
    <cellStyle name="Ratio 15" xfId="35119" xr:uid="{6F6FCC09-3D8F-486A-99EF-44A867E3A29D}"/>
    <cellStyle name="Ratio 16" xfId="35120" xr:uid="{8987DD53-34C9-43D2-B45B-327D4EFD8ACE}"/>
    <cellStyle name="Ratio 17" xfId="35121" xr:uid="{F285C64D-8731-42E0-B8CD-6C206BBAD1FD}"/>
    <cellStyle name="Ratio 2" xfId="35122" xr:uid="{721207D3-FC23-4EEE-8BC1-EC9358BEE922}"/>
    <cellStyle name="Ratio 3" xfId="35123" xr:uid="{5632BF1B-72E4-4C7F-B897-D4EFDE42210C}"/>
    <cellStyle name="Ratio 4" xfId="35124" xr:uid="{53D5D2DE-BF0C-4B1B-847B-517F358FA7AB}"/>
    <cellStyle name="Ratio 5" xfId="35125" xr:uid="{2F476335-4639-4B35-A2F8-CB4B1D907557}"/>
    <cellStyle name="Ratio 6" xfId="35126" xr:uid="{E2A1D6F0-F464-4047-BDA1-42386DAC6A8C}"/>
    <cellStyle name="Ratio 7" xfId="35127" xr:uid="{0C5045AA-1323-4217-A20D-B7609C6CAB34}"/>
    <cellStyle name="Ratio 8" xfId="35128" xr:uid="{280157F9-EEDE-4432-8445-8E8283C409C7}"/>
    <cellStyle name="Ratio 9" xfId="35129" xr:uid="{720E0CD9-1014-49BE-9D1E-36E0540E3543}"/>
    <cellStyle name="Ratio_Annexe 6 IAS" xfId="35130" xr:uid="{D2759AD9-50CB-4611-A5CF-3186746F2699}"/>
    <cellStyle name="realtime" xfId="35131" xr:uid="{86641B88-F284-469A-8E29-18A68B0A0917}"/>
    <cellStyle name="realtime 10" xfId="35132" xr:uid="{2BE4DE57-B00C-4293-9281-AA552163BBC9}"/>
    <cellStyle name="realtime 11" xfId="35133" xr:uid="{CD619C6E-284A-4B22-8635-EFA91205910D}"/>
    <cellStyle name="realtime 12" xfId="35134" xr:uid="{85733933-C9A6-4F5E-9884-6222D514007B}"/>
    <cellStyle name="realtime 13" xfId="35135" xr:uid="{A39C6A6C-A453-41DB-8CF4-463483753DBA}"/>
    <cellStyle name="realtime 14" xfId="35136" xr:uid="{4AE0DEBA-D68C-4E08-B49C-6ECF99FCC736}"/>
    <cellStyle name="realtime 15" xfId="35137" xr:uid="{C8D53ED0-B7C7-4033-B2ED-0FFAB8E76694}"/>
    <cellStyle name="realtime 16" xfId="35138" xr:uid="{7B02A8E7-D75C-4BB5-A482-1E92C4E13C33}"/>
    <cellStyle name="realtime 17" xfId="35139" xr:uid="{BDA70B7F-1D6E-41C0-8C63-547716B34460}"/>
    <cellStyle name="realtime 18" xfId="37901" xr:uid="{B3C8BD32-00B4-4FBB-A772-9EA4818A9D35}"/>
    <cellStyle name="realtime 2" xfId="35140" xr:uid="{FE0C8647-42FD-4BA9-9C5F-89CEC8AC25AC}"/>
    <cellStyle name="realtime 2 2" xfId="35141" xr:uid="{DB0123E5-301D-491A-8431-CF431645D260}"/>
    <cellStyle name="realtime 2_Annexe 6 IAS" xfId="35142" xr:uid="{1732F66D-EDED-4ABD-9A37-1E7211ACEF51}"/>
    <cellStyle name="realtime 3" xfId="35143" xr:uid="{0286CCA0-E22F-47A1-8ED9-E4D568C08AF8}"/>
    <cellStyle name="realtime 3 2" xfId="35144" xr:uid="{7816471C-DDF9-432E-B9B7-95B9CFF23FF1}"/>
    <cellStyle name="realtime 3_Annexe 6 IAS" xfId="35145" xr:uid="{44CB8F92-9E54-483C-AB5F-C61A06F640AB}"/>
    <cellStyle name="realtime 4" xfId="35146" xr:uid="{CABCA21B-1F96-480B-8C1B-527E38F68A76}"/>
    <cellStyle name="realtime 4 2" xfId="35147" xr:uid="{2CEF326F-F09C-4159-96A4-31921E23AECC}"/>
    <cellStyle name="realtime 4_Annexe 6 IAS" xfId="35148" xr:uid="{C1FC9104-2E4F-47D4-AF1E-45FFB1EEEDF3}"/>
    <cellStyle name="realtime 5" xfId="35149" xr:uid="{08DD7545-F1A1-4BC8-B960-CF459A70B34C}"/>
    <cellStyle name="realtime 5 2" xfId="35150" xr:uid="{D7EC0E25-CB89-439C-ACBA-1DC2DC0AADBC}"/>
    <cellStyle name="realtime 5_Annexe 6 IAS" xfId="35151" xr:uid="{E1B0E83B-9440-4393-9336-E48C0F35644C}"/>
    <cellStyle name="realtime 6" xfId="35152" xr:uid="{791E02B9-3D12-47DB-8ED5-A7C74DB710D5}"/>
    <cellStyle name="realtime 7" xfId="35153" xr:uid="{8BC52BEA-0582-4BAF-AB7C-BE70981FE328}"/>
    <cellStyle name="realtime 8" xfId="35154" xr:uid="{4C2E4165-7367-43B0-9FB5-2C1D3B21EF60}"/>
    <cellStyle name="realtime 9" xfId="35155" xr:uid="{E6E034B4-04BF-42C3-9CF8-4421CA20866A}"/>
    <cellStyle name="realtime_Annexe 6 IAS" xfId="35156" xr:uid="{946873D6-0DE5-43AE-B136-DDC807AC1130}"/>
    <cellStyle name="Reference" xfId="35157" xr:uid="{7D448303-CD80-410D-BA10-8508759F844B}"/>
    <cellStyle name="Reference 2" xfId="35158" xr:uid="{081C25F3-5D9F-487C-9775-9A07FCBE51FC}"/>
    <cellStyle name="Reference_Annexe 6 IAS" xfId="35159" xr:uid="{2DC2FB57-C0D1-43CE-B828-866004BC5CB4}"/>
    <cellStyle name="Remarque" xfId="35160" xr:uid="{ABB71322-7A2E-4146-BE62-CDA9B80A5C04}"/>
    <cellStyle name="reset" xfId="35161" xr:uid="{55942A40-3572-4C5F-BBDC-665DF8F27FD2}"/>
    <cellStyle name="results" xfId="35162" xr:uid="{4CFAD896-8AAF-43EE-BC51-4D1D05600A94}"/>
    <cellStyle name="results 2" xfId="35163" xr:uid="{B3D28030-A764-466B-A95E-41610DEDFF22}"/>
    <cellStyle name="results_Annexe 6 IAS" xfId="35164" xr:uid="{35B0BB9F-FC33-4A80-8D4F-8131AB83178F}"/>
    <cellStyle name="reviseExposure" xfId="35165" xr:uid="{E97C1A46-2F3D-47F9-B820-30002CA34D57}"/>
    <cellStyle name="reviseExposure 2" xfId="35166" xr:uid="{F92A958A-80A3-46B7-848D-F6FB4BBE6654}"/>
    <cellStyle name="reviseExposure 2 2" xfId="37902" xr:uid="{C653F9BA-36C2-4EDB-AA1E-246A52B0A54A}"/>
    <cellStyle name="reviseExposure 3" xfId="35167" xr:uid="{FE0FA043-822C-4F8B-990D-96407B6B5F3F}"/>
    <cellStyle name="reviseExposure 3 2" xfId="37903" xr:uid="{3EF82431-0927-4861-A9D6-13F091C02FED}"/>
    <cellStyle name="reviseExposure 4" xfId="35168" xr:uid="{EA781F2E-8B84-43DF-B970-E3BDC2A0F092}"/>
    <cellStyle name="reviseExposure 4 2" xfId="37904" xr:uid="{BB4F77D0-14CD-4AA8-B105-5617447DE61D}"/>
    <cellStyle name="reviseExposure 5" xfId="35169" xr:uid="{DF09BC6C-0138-4E0E-B362-5ADF3CA180EE}"/>
    <cellStyle name="reviseExposure 5 2" xfId="37905" xr:uid="{3034FDD5-65C7-4EF0-AC42-6DD4923CDA1E}"/>
    <cellStyle name="reviseExposure 6" xfId="35170" xr:uid="{E4299F5F-BF05-4E18-8F57-0B94AF2D69C4}"/>
    <cellStyle name="reviseExposure 6 2" xfId="37906" xr:uid="{598BDA7F-DCFE-439D-A14B-070C88CD8CBE}"/>
    <cellStyle name="RevList" xfId="35171" xr:uid="{8FCF5210-ADDD-4E1F-8019-C31EB283A919}"/>
    <cellStyle name="ri" xfId="35172" xr:uid="{FECD2D55-5C90-4DDE-B058-1BFF14469897}"/>
    <cellStyle name="Right" xfId="35173" xr:uid="{797BEFFA-E4BC-4329-93DB-7049015FBAA8}"/>
    <cellStyle name="Right 2" xfId="35174" xr:uid="{8650E02A-8B73-449B-9BF4-C1B095027642}"/>
    <cellStyle name="Right 2 2" xfId="35175" xr:uid="{916BD148-A3C0-4DEB-8567-5CD3917E02A9}"/>
    <cellStyle name="Right 2 2 2" xfId="35176" xr:uid="{E501EB22-2900-40A2-9268-4A9FBC2B17EA}"/>
    <cellStyle name="Right 2 3" xfId="35177" xr:uid="{17A1766D-C5A6-4817-97EB-0F68EEC793E4}"/>
    <cellStyle name="Right 3" xfId="35178" xr:uid="{2A11F487-B530-4B3F-9E96-CA3CF2E7C2F6}"/>
    <cellStyle name="Right 3 2" xfId="35179" xr:uid="{A57C568C-153A-425F-B40A-AD31C0B55B41}"/>
    <cellStyle name="Right 4" xfId="35180" xr:uid="{A053E42B-A8AB-4E5A-8107-F820D5DD34A5}"/>
    <cellStyle name="Right_Cadrage conso" xfId="35181" xr:uid="{8845007E-7E3F-4D31-AC76-4FFCF9B27C2F}"/>
    <cellStyle name="RightNumber" xfId="35182" xr:uid="{08D80DD5-E237-4EA1-9896-3865A3437286}"/>
    <cellStyle name="RightNumber 2" xfId="35183" xr:uid="{BEDF2796-F4DC-4BC7-B554-AE40EED63D14}"/>
    <cellStyle name="RightNumber 2 2" xfId="35184" xr:uid="{98C3ABEC-4C0A-4D20-BC6C-86047DFB0D97}"/>
    <cellStyle name="RightNumber 2 2 2" xfId="35185" xr:uid="{54CB19BE-07FD-478E-BB35-141034737032}"/>
    <cellStyle name="RightNumber 2 3" xfId="35186" xr:uid="{EF55529C-390D-4170-AC7D-DFC120295E0F}"/>
    <cellStyle name="RightNumber 3" xfId="35187" xr:uid="{38EDF35F-B6B0-4158-BCD0-0FF31679290F}"/>
    <cellStyle name="RightNumber 3 2" xfId="35188" xr:uid="{9D4FA11E-FEBB-413B-868C-BF5A14DE5EF2}"/>
    <cellStyle name="RightNumber 4" xfId="35189" xr:uid="{C932EE2C-6F9F-46EA-B243-289F8972679D}"/>
    <cellStyle name="RightNumber_Cadrage conso" xfId="35190" xr:uid="{6E007B3C-45B5-4EF1-A04A-533605B92CCB}"/>
    <cellStyle name="rodape" xfId="35191" xr:uid="{E444AA81-319A-42C1-829E-E83CF17E252D}"/>
    <cellStyle name="rouge" xfId="35192" xr:uid="{30F99D82-5B8A-48B1-BE78-6E78D0957538}"/>
    <cellStyle name="RoundingPrecision_Avg_BS " xfId="35193" xr:uid="{D775B3D5-FF4B-4F26-8181-7F844CFF2163}"/>
    <cellStyle name="Row_Number" xfId="35194" xr:uid="{A05F7D9D-70B6-4F6C-8F11-18CF1503ED86}"/>
    <cellStyle name="Run.Me" xfId="35195" xr:uid="{831949C3-96D0-4D23-919C-E043430141C6}"/>
    <cellStyle name="Run.Me 10" xfId="35196" xr:uid="{85C8A6B5-E273-44EA-B13D-E17E5D0766E8}"/>
    <cellStyle name="Run.Me 11" xfId="35197" xr:uid="{5BAEC8AD-D99D-46CF-82B0-D44B0926F7D9}"/>
    <cellStyle name="Run.Me 12" xfId="35198" xr:uid="{C7C2BF95-DD38-4854-855C-F6577F78963F}"/>
    <cellStyle name="Run.Me 13" xfId="35199" xr:uid="{1A0F9B97-C98F-4DDA-B46C-660FA7CB281F}"/>
    <cellStyle name="Run.Me 14" xfId="35200" xr:uid="{B63DDF17-E454-4374-86AA-2A1E386FC3D8}"/>
    <cellStyle name="Run.Me 15" xfId="35201" xr:uid="{BFCA5365-38EF-464C-973C-3812953222E0}"/>
    <cellStyle name="Run.Me 16" xfId="35202" xr:uid="{64315E05-A9DC-4D7B-A8B6-14DF68CC1FCA}"/>
    <cellStyle name="Run.Me 17" xfId="35203" xr:uid="{3C94AB5C-EA27-4678-BEBA-AD3C26E074EE}"/>
    <cellStyle name="Run.Me 18" xfId="35204" xr:uid="{B4B2BFDA-A200-4960-9AF3-0AFB0570CAE1}"/>
    <cellStyle name="Run.Me 19" xfId="35205" xr:uid="{AB494B1C-30E2-42E0-B8E6-52DDA10F964C}"/>
    <cellStyle name="Run.Me 2" xfId="35206" xr:uid="{F02D75A6-2E59-40D5-9049-B931F8C388B2}"/>
    <cellStyle name="Run.Me 2 2" xfId="35207" xr:uid="{A78ACCE1-A958-4083-BB37-EADC3124BE44}"/>
    <cellStyle name="Run.Me 2_Annexe 6 IAS" xfId="35208" xr:uid="{38661A1A-E179-4FF3-8E89-A8F0F57D9CC2}"/>
    <cellStyle name="Run.Me 20" xfId="35209" xr:uid="{B47B0543-58C3-496D-BE41-9A966DB2A714}"/>
    <cellStyle name="Run.Me 21" xfId="35210" xr:uid="{5E54A951-AC75-4744-8D28-5E99E12C1D09}"/>
    <cellStyle name="Run.Me 22" xfId="35211" xr:uid="{ECD5938E-8576-4C76-A8E6-D2CB457A9FF4}"/>
    <cellStyle name="Run.Me 23" xfId="37907" xr:uid="{284E6D7F-E7DB-42E6-BE88-44052288E3A1}"/>
    <cellStyle name="Run.Me 3" xfId="35212" xr:uid="{47663F6F-50D3-4582-9479-57B4E5162870}"/>
    <cellStyle name="Run.Me 3 2" xfId="35213" xr:uid="{4478BF30-E776-4105-A5FA-CBB31D445E53}"/>
    <cellStyle name="Run.Me 3_Annexe 6 IAS" xfId="35214" xr:uid="{D02B9C0B-04B9-4C87-8026-6BB4385E2A20}"/>
    <cellStyle name="Run.Me 4" xfId="35215" xr:uid="{94928ABA-ED5A-4B52-88C6-7BB442AFE79E}"/>
    <cellStyle name="Run.Me 4 2" xfId="35216" xr:uid="{68B5F930-252F-4D54-B699-177EC0167CD4}"/>
    <cellStyle name="Run.Me 4_Annexe 6 IAS" xfId="35217" xr:uid="{47196F06-2E2F-4527-9074-5D7F9CA83767}"/>
    <cellStyle name="Run.Me 5" xfId="35218" xr:uid="{77E6B09B-ED12-4C32-B2C9-C41A08C0241E}"/>
    <cellStyle name="Run.Me 5 2" xfId="35219" xr:uid="{300756F8-CB85-4B07-9F6E-E45009770BD7}"/>
    <cellStyle name="Run.Me 5_Annexe 6 IAS" xfId="35220" xr:uid="{AF606221-85FF-4793-A574-F084571646B2}"/>
    <cellStyle name="Run.Me 6" xfId="35221" xr:uid="{2296D97F-ACD1-4D6D-BB4A-F257273D3AA4}"/>
    <cellStyle name="Run.Me 6 2" xfId="35222" xr:uid="{618E6D8A-9C0C-4FC9-9210-37F62523C9D7}"/>
    <cellStyle name="Run.Me 6_Annexe 6 IAS" xfId="35223" xr:uid="{864FD245-A918-4BCB-A167-3243C03A2DDC}"/>
    <cellStyle name="Run.Me 7" xfId="35224" xr:uid="{EC650006-2ABA-4465-918D-9D7007453656}"/>
    <cellStyle name="Run.Me 7 2" xfId="35225" xr:uid="{0230CC9E-0771-49A2-9879-C873A81006A7}"/>
    <cellStyle name="Run.Me 7_Annexe 6 IAS" xfId="35226" xr:uid="{C4D7AA71-BB78-4C36-ABF9-77464A2EE1B3}"/>
    <cellStyle name="Run.Me 8" xfId="35227" xr:uid="{E968A9E1-7981-40C8-9A5B-9EB6B7B89DA7}"/>
    <cellStyle name="Run.Me 9" xfId="35228" xr:uid="{A52936BA-4C5A-46A4-AE7F-6F31EFFE217E}"/>
    <cellStyle name="Run.Me_Annexe 6 IAS" xfId="35229" xr:uid="{A3A9FFC7-8B2A-46AB-BD96-A1B0A263954F}"/>
    <cellStyle name="RunRep_Header" xfId="20773" xr:uid="{00000000-0005-0000-0000-0000A2520000}"/>
    <cellStyle name="S%" xfId="35230" xr:uid="{C5476F2A-0C8A-441C-920A-B6F0888837D1}"/>
    <cellStyle name="Saisie" xfId="35231" xr:uid="{6A1E66B8-1328-42B8-821F-9669ACC0D560}"/>
    <cellStyle name="Salomon Logo" xfId="35232" xr:uid="{82A77F21-B31F-4DB8-9BFA-F78250CBF421}"/>
    <cellStyle name="Salomon Logo 2" xfId="35233" xr:uid="{CEC594DB-E3D2-4FEC-A73F-2265209D1916}"/>
    <cellStyle name="Salomon Logo 2 2" xfId="35234" xr:uid="{A2B72B62-A545-4F4D-B5C9-1B8CB8D36D87}"/>
    <cellStyle name="Salomon Logo 2 2 2" xfId="35235" xr:uid="{FE991911-E806-473B-8BFC-024BE1FE33F6}"/>
    <cellStyle name="Salomon Logo 2 3" xfId="35236" xr:uid="{EE239E3F-CB8D-41BD-AF82-F37AE747F41F}"/>
    <cellStyle name="Salomon Logo 3" xfId="35237" xr:uid="{29FB0AE3-A57C-411B-A519-9A3C2E7FB00B}"/>
    <cellStyle name="Salomon Logo 3 2" xfId="35238" xr:uid="{6CFDE063-39E9-488D-9F9A-5CA25E92F754}"/>
    <cellStyle name="Salomon Logo 4" xfId="35239" xr:uid="{8AB3F9C4-FC52-4CAF-99A0-334E7EB43CC4}"/>
    <cellStyle name="Salomon Logo 5" xfId="37908" xr:uid="{703C5F74-4A6B-4E7F-B68C-4AC108788867}"/>
    <cellStyle name="Salomon Logo_Cadrage conso" xfId="35240" xr:uid="{C8D24323-E302-4188-8AF6-2F7A8524DEE2}"/>
    <cellStyle name="SAPBEXaggData" xfId="35241" xr:uid="{0C8B157F-C7C3-4FF9-9EDB-433AE29530FE}"/>
    <cellStyle name="SAPBEXaggData 2" xfId="35242" xr:uid="{674BE42E-9071-447B-B433-6B4C19C30571}"/>
    <cellStyle name="SAPBEXaggData 3" xfId="35243" xr:uid="{74873244-BFA3-4E13-A42E-7A7246386C34}"/>
    <cellStyle name="SAPBEXaggData 4" xfId="35244" xr:uid="{E7C4CF52-659B-4E47-9901-ADAE3FEDD7F8}"/>
    <cellStyle name="SAPBEXaggData 5" xfId="35245" xr:uid="{89870040-9394-4C46-9B0D-192B82DF0FA0}"/>
    <cellStyle name="SAPBEXaggDataEmph" xfId="35246" xr:uid="{16E27BF9-25D4-40B5-A30E-A2E4ED51DFE3}"/>
    <cellStyle name="SAPBEXaggDataEmph 2" xfId="35247" xr:uid="{DD52328E-E41B-42A7-93FF-9E96CA88A77E}"/>
    <cellStyle name="SAPBEXaggDataEmph 3" xfId="35248" xr:uid="{8343E5CA-7A9D-43C5-A088-CB99FCE6B9E7}"/>
    <cellStyle name="SAPBEXaggDataEmph 4" xfId="35249" xr:uid="{E50D4C35-A026-4D8E-AFD3-9227A6FECB06}"/>
    <cellStyle name="SAPBEXaggDataEmph 5" xfId="35250" xr:uid="{468E5EF9-9F4E-4DCB-856C-C10F46496C97}"/>
    <cellStyle name="SAPBEXaggItem" xfId="35251" xr:uid="{79A06A23-2FA0-46B8-84C9-E3FF4B974B63}"/>
    <cellStyle name="SAPBEXaggItem 2" xfId="35252" xr:uid="{6DC8D3EF-28C6-46B1-A0A7-E433A9464934}"/>
    <cellStyle name="SAPBEXaggItem 3" xfId="35253" xr:uid="{A9D2DEA6-0619-4BB4-8C5D-8B11CF94F625}"/>
    <cellStyle name="SAPBEXaggItem 4" xfId="35254" xr:uid="{112C9EEC-69F4-4898-9037-C355440262B8}"/>
    <cellStyle name="SAPBEXaggItem 5" xfId="35255" xr:uid="{FD5FDA3B-EA31-410D-8809-3AABDFFBA1B9}"/>
    <cellStyle name="SAPBEXaggItemX" xfId="35256" xr:uid="{0ECE3622-3F74-4D25-976A-E647E3452FEE}"/>
    <cellStyle name="SAPBEXaggItemX 2" xfId="35257" xr:uid="{E3EF98A2-8FD9-4E30-8594-4A549C9EACB9}"/>
    <cellStyle name="SAPBEXaggItemX 3" xfId="35258" xr:uid="{197F5729-2C0C-43D6-869C-943993C67881}"/>
    <cellStyle name="SAPBEXaggItemX 4" xfId="35259" xr:uid="{047FC89F-5DE1-4E82-9C9C-849281ABB6D0}"/>
    <cellStyle name="SAPBEXaggItemX 5" xfId="35260" xr:uid="{CBEA3079-CE52-4CF4-815E-87A38058B00F}"/>
    <cellStyle name="SAPBEXchaText" xfId="35261" xr:uid="{3A7465D6-0831-4A9C-91BA-2176B182E8B2}"/>
    <cellStyle name="SAPBEXchaText 2" xfId="35262" xr:uid="{5BC040F5-7084-4F11-9255-49294F124942}"/>
    <cellStyle name="SAPBEXchaText 3" xfId="35263" xr:uid="{0FCB923E-84FD-44ED-8FE4-05BE5FD19993}"/>
    <cellStyle name="SAPBEXchaText 4" xfId="35264" xr:uid="{3AE03D47-6010-4622-9E06-75ABCA4D40DB}"/>
    <cellStyle name="SAPBEXchaText 5" xfId="35265" xr:uid="{3ADBCF75-8FC8-45B8-9956-A232F5D1EEA3}"/>
    <cellStyle name="SAPBEXexcBad7" xfId="35266" xr:uid="{FA292160-FD73-4C87-85E2-76BD51583405}"/>
    <cellStyle name="SAPBEXexcBad7 2" xfId="35267" xr:uid="{56A6FC8B-CD56-4721-9D3B-3A0AB1FAF6A2}"/>
    <cellStyle name="SAPBEXexcBad7 3" xfId="35268" xr:uid="{1643C507-2638-43A0-BA19-11045AA61B1A}"/>
    <cellStyle name="SAPBEXexcBad7 4" xfId="35269" xr:uid="{80E69BA2-E9F0-49E8-BF27-1D0CAB644C86}"/>
    <cellStyle name="SAPBEXexcBad7 5" xfId="35270" xr:uid="{54E98CC2-F562-4ACB-8F90-1A82E5148D6F}"/>
    <cellStyle name="SAPBEXexcBad8" xfId="35271" xr:uid="{9F0ABD70-7910-4D5C-B1F3-617BE4AC5C69}"/>
    <cellStyle name="SAPBEXexcBad8 2" xfId="35272" xr:uid="{6AA8212F-637C-4644-AA7B-5643130A0374}"/>
    <cellStyle name="SAPBEXexcBad8 3" xfId="35273" xr:uid="{4BBF87FD-2223-4777-8976-48109BCC0729}"/>
    <cellStyle name="SAPBEXexcBad8 4" xfId="35274" xr:uid="{512CDC50-CDD2-45D6-A236-E22B649B4391}"/>
    <cellStyle name="SAPBEXexcBad8 5" xfId="35275" xr:uid="{0B96523F-B4B8-4D4D-BB40-E84AF283A241}"/>
    <cellStyle name="SAPBEXexcBad9" xfId="35276" xr:uid="{239BE914-4EC5-4530-8815-287749272CEA}"/>
    <cellStyle name="SAPBEXexcBad9 2" xfId="35277" xr:uid="{1C70E51F-C7E0-493C-89A3-4A1E20903070}"/>
    <cellStyle name="SAPBEXexcBad9 3" xfId="35278" xr:uid="{C4FDC103-0E2F-445D-A2CB-693E153135E0}"/>
    <cellStyle name="SAPBEXexcBad9 4" xfId="35279" xr:uid="{43D0EC20-0875-4E37-883D-CC9190137BE9}"/>
    <cellStyle name="SAPBEXexcBad9 5" xfId="35280" xr:uid="{F1A0AAB7-96F8-42E1-B1BD-301C1DF6B79A}"/>
    <cellStyle name="SAPBEXexcCritical4" xfId="35281" xr:uid="{66139CFF-B775-4B12-B6FE-A9C25FF08D3D}"/>
    <cellStyle name="SAPBEXexcCritical4 2" xfId="35282" xr:uid="{31D322D9-C57C-4AE9-9DA5-17C89901D1BB}"/>
    <cellStyle name="SAPBEXexcCritical4 3" xfId="35283" xr:uid="{55F9829D-1C88-45A5-8101-5EA9B63FD570}"/>
    <cellStyle name="SAPBEXexcCritical4 4" xfId="35284" xr:uid="{CEF3DD01-4DDD-40AE-987F-2FD5114D53C4}"/>
    <cellStyle name="SAPBEXexcCritical4 5" xfId="35285" xr:uid="{4EACB5EC-C36B-4120-AF19-58ABB4E8BAA3}"/>
    <cellStyle name="SAPBEXexcCritical5" xfId="35286" xr:uid="{FD4541B4-8D34-428C-A248-240EB48A77D3}"/>
    <cellStyle name="SAPBEXexcCritical5 2" xfId="35287" xr:uid="{FC13208E-1379-455B-8A12-F529E5B9E9E4}"/>
    <cellStyle name="SAPBEXexcCritical5 3" xfId="35288" xr:uid="{F85C4A8C-0347-4601-8FF0-F4585595ABC2}"/>
    <cellStyle name="SAPBEXexcCritical5 4" xfId="35289" xr:uid="{70396EC8-7B78-4589-A6B9-6B76D5FFBFAE}"/>
    <cellStyle name="SAPBEXexcCritical5 5" xfId="35290" xr:uid="{05DCB145-1FF9-4D38-B766-16B80301D3E0}"/>
    <cellStyle name="SAPBEXexcCritical6" xfId="35291" xr:uid="{D1951966-B2C5-4E95-B0A7-65BAD3DA5DD3}"/>
    <cellStyle name="SAPBEXexcCritical6 2" xfId="35292" xr:uid="{15CE7568-7C17-427D-AC2B-75814CFA5976}"/>
    <cellStyle name="SAPBEXexcCritical6 3" xfId="35293" xr:uid="{D16424FC-A755-4AF0-A1CF-9873263E320A}"/>
    <cellStyle name="SAPBEXexcCritical6 4" xfId="35294" xr:uid="{B7BDBB9A-F4EC-4288-9CB8-A1B2AD9B44A2}"/>
    <cellStyle name="SAPBEXexcCritical6 5" xfId="35295" xr:uid="{AE15FF01-C62C-4320-B773-EEC342FDF7F6}"/>
    <cellStyle name="SAPBEXexcGood1" xfId="35296" xr:uid="{3479193B-CD56-4FD7-90E8-D39EE2C3ABE8}"/>
    <cellStyle name="SAPBEXexcGood1 2" xfId="35297" xr:uid="{77328270-18AB-48F1-BF05-9DBA59B3D710}"/>
    <cellStyle name="SAPBEXexcGood1 3" xfId="35298" xr:uid="{3BC3AD85-2B00-4FFE-9743-3B77D9F3B42B}"/>
    <cellStyle name="SAPBEXexcGood1 4" xfId="35299" xr:uid="{FC2DDCB5-AAEA-4D63-9CBF-0AD2A315F477}"/>
    <cellStyle name="SAPBEXexcGood1 5" xfId="35300" xr:uid="{AFB3B27B-1EA3-4D72-99D4-A4664A4922D9}"/>
    <cellStyle name="SAPBEXexcGood2" xfId="35301" xr:uid="{54024C4A-816C-45DD-A414-5377D4F3D4DE}"/>
    <cellStyle name="SAPBEXexcGood2 2" xfId="35302" xr:uid="{207FE9CA-CA58-4413-8D55-3842BF898C82}"/>
    <cellStyle name="SAPBEXexcGood2 3" xfId="35303" xr:uid="{747E54C3-8FBF-4074-B59F-050C090307A3}"/>
    <cellStyle name="SAPBEXexcGood2 4" xfId="35304" xr:uid="{FB0C974D-17B9-47DA-AE80-45629263BF46}"/>
    <cellStyle name="SAPBEXexcGood2 5" xfId="35305" xr:uid="{126291C4-63B6-446E-AD44-A65452591A6B}"/>
    <cellStyle name="SAPBEXexcGood3" xfId="35306" xr:uid="{471CAD7E-0D9D-4189-8136-D58AFDE037B5}"/>
    <cellStyle name="SAPBEXexcGood3 2" xfId="35307" xr:uid="{A05E6E44-15D7-4229-B47D-828EBA51D453}"/>
    <cellStyle name="SAPBEXexcGood3 3" xfId="35308" xr:uid="{9D2008E2-A230-42ED-9877-683A3C0F2E04}"/>
    <cellStyle name="SAPBEXexcGood3 4" xfId="35309" xr:uid="{3E577A32-A8DF-4711-9406-691C12F3619E}"/>
    <cellStyle name="SAPBEXexcGood3 5" xfId="35310" xr:uid="{2E90A629-A7B2-4D36-A15E-20E5E4FE3931}"/>
    <cellStyle name="SAPBEXfilterDrill" xfId="35311" xr:uid="{C1C12743-4304-4D42-BD49-7B423547012B}"/>
    <cellStyle name="SAPBEXfilterDrill 2" xfId="35312" xr:uid="{306BBFEB-8E49-4573-BDF5-A2804227C51E}"/>
    <cellStyle name="SAPBEXfilterDrill 3" xfId="35313" xr:uid="{6EEAC62F-426F-4787-8B12-1D430982AB4E}"/>
    <cellStyle name="SAPBEXfilterDrill 4" xfId="35314" xr:uid="{826729E3-11C4-4D1F-8662-DF1D5BD9E4C9}"/>
    <cellStyle name="SAPBEXfilterDrill 5" xfId="35315" xr:uid="{EEF98CBD-0240-497E-AE99-CE6CD55E8D39}"/>
    <cellStyle name="SAPBEXfilterItem" xfId="35316" xr:uid="{BE9760B8-4163-4BA7-9464-50397D30FFF6}"/>
    <cellStyle name="SAPBEXfilterItem 2" xfId="35317" xr:uid="{B0F062AE-C691-4203-81C1-C19426BD1581}"/>
    <cellStyle name="SAPBEXfilterItem 2 2" xfId="37910" xr:uid="{7F676569-B9A1-4E6B-9036-6B8D812D0302}"/>
    <cellStyle name="SAPBEXfilterItem 3" xfId="35318" xr:uid="{EF0B18EA-6E8D-478C-BE72-838FB2218414}"/>
    <cellStyle name="SAPBEXfilterItem 3 2" xfId="37911" xr:uid="{DFB2829B-B86B-415F-9D0F-0A33602B6172}"/>
    <cellStyle name="SAPBEXfilterItem 4" xfId="35319" xr:uid="{0448B378-A46D-4A8E-94BE-B57161BC3ECE}"/>
    <cellStyle name="SAPBEXfilterItem 4 2" xfId="37912" xr:uid="{B0CEAF33-4105-4FEC-A6F3-C835B645E186}"/>
    <cellStyle name="SAPBEXfilterItem 5" xfId="35320" xr:uid="{B8CD6D38-A33C-4014-A4F2-B804F805D4A0}"/>
    <cellStyle name="SAPBEXfilterItem 5 2" xfId="37913" xr:uid="{5309D083-DE07-42D5-9265-C854422D6379}"/>
    <cellStyle name="SAPBEXfilterItem 6" xfId="37909" xr:uid="{60A59CCB-1943-44AD-94C0-ED0BF6480C00}"/>
    <cellStyle name="SAPBEXfilterText" xfId="35321" xr:uid="{C14CE4D2-9E3D-49B5-B5D4-32F0E76E37EC}"/>
    <cellStyle name="SAPBEXformats" xfId="35322" xr:uid="{E8B92044-2C24-4EBB-9416-3FD22FD83583}"/>
    <cellStyle name="SAPBEXformats 2" xfId="35323" xr:uid="{F020A40F-A3B2-4993-8AD3-AD08C8247F4E}"/>
    <cellStyle name="SAPBEXformats 3" xfId="35324" xr:uid="{80EAE3CA-37DC-49EA-B03B-D192D894FBF5}"/>
    <cellStyle name="SAPBEXformats 4" xfId="35325" xr:uid="{82D82CD2-7986-4329-BD6B-2D53725E4524}"/>
    <cellStyle name="SAPBEXformats 5" xfId="35326" xr:uid="{18010E31-344D-4E60-ACF0-D030F31EBB77}"/>
    <cellStyle name="SAPBEXheaderItem" xfId="35327" xr:uid="{7AAE8B55-82FA-4648-A5BD-765D5F55654D}"/>
    <cellStyle name="SAPBEXheaderItem 2" xfId="35328" xr:uid="{0431C2EE-AC6B-47D5-BDEB-20D6E8A5B4FF}"/>
    <cellStyle name="SAPBEXheaderItem 3" xfId="35329" xr:uid="{B53F6B43-D086-44F6-86A5-172B8520769B}"/>
    <cellStyle name="SAPBEXheaderItem 4" xfId="35330" xr:uid="{336C091A-CD7F-482E-909B-E13526B3475A}"/>
    <cellStyle name="SAPBEXheaderItem 5" xfId="35331" xr:uid="{45F1F0D6-3793-454B-BF3E-02704143450B}"/>
    <cellStyle name="SAPBEXheaderText" xfId="35332" xr:uid="{338A4A39-DBF9-48C4-BAB5-6D74ACE0A4BB}"/>
    <cellStyle name="SAPBEXheaderText 2" xfId="35333" xr:uid="{C8BA7C02-CF33-4A0E-A00E-7480CD12D1BF}"/>
    <cellStyle name="SAPBEXheaderText 3" xfId="35334" xr:uid="{C7C7B516-2324-4E9F-95C5-3D9147F070A4}"/>
    <cellStyle name="SAPBEXheaderText 4" xfId="35335" xr:uid="{6498B8A6-5EAE-4A23-B4F9-BFE3F0A00EA0}"/>
    <cellStyle name="SAPBEXheaderText 5" xfId="35336" xr:uid="{B36A2CE3-F5CF-4D9A-BEC2-2A5A7813D818}"/>
    <cellStyle name="SAPBEXHLevel0" xfId="35337" xr:uid="{7EBD22CE-8F0A-4F66-9747-99AC51EC7453}"/>
    <cellStyle name="SAPBEXHLevel0 2" xfId="35338" xr:uid="{B1C61A99-6671-4770-8B1B-6E6776E48F70}"/>
    <cellStyle name="SAPBEXHLevel0 3" xfId="35339" xr:uid="{9EC713C7-D3B0-4E8E-A2DF-87B2A23D40E5}"/>
    <cellStyle name="SAPBEXHLevel0 4" xfId="35340" xr:uid="{D3A49BE3-6794-4801-8900-03DEDD4B36A9}"/>
    <cellStyle name="SAPBEXHLevel0 5" xfId="35341" xr:uid="{1830B924-CC7A-4058-A4E4-F200D68E75D8}"/>
    <cellStyle name="SAPBEXHLevel0X" xfId="35342" xr:uid="{8AB24A4E-6114-4C62-89A1-DD7C1D31BB9E}"/>
    <cellStyle name="SAPBEXHLevel0X 2" xfId="35343" xr:uid="{0D5ED99B-B0EA-4942-919F-2A5BFC464C36}"/>
    <cellStyle name="SAPBEXHLevel0X 3" xfId="35344" xr:uid="{DFFC9E79-5D50-4C4F-AA4A-986756024432}"/>
    <cellStyle name="SAPBEXHLevel0X 4" xfId="35345" xr:uid="{A2BCE7EF-63B2-4B35-8C02-5F49D586E547}"/>
    <cellStyle name="SAPBEXHLevel0X 5" xfId="35346" xr:uid="{DFE82872-D748-461D-9D83-8D5EC2337A42}"/>
    <cellStyle name="SAPBEXHLevel1" xfId="35347" xr:uid="{46B58457-8B38-491C-80B3-5F2F90B80CBF}"/>
    <cellStyle name="SAPBEXHLevel1 2" xfId="35348" xr:uid="{DD714ED5-E783-48EB-9D58-B45951581C7E}"/>
    <cellStyle name="SAPBEXHLevel1 2 2" xfId="35349" xr:uid="{E1D14B7C-1BF8-4FAF-B1C6-60F9A1EBA5AD}"/>
    <cellStyle name="SAPBEXHLevel1 3" xfId="35350" xr:uid="{E6BE20F4-F824-4D85-BE70-B2DEAEFF8C7B}"/>
    <cellStyle name="SAPBEXHLevel1 3 2" xfId="35351" xr:uid="{0C877B74-35E1-4E7D-BC7E-982744969344}"/>
    <cellStyle name="SAPBEXHLevel1 4" xfId="35352" xr:uid="{7FB2FA29-1771-4B53-BAC5-AA15F1A98DA3}"/>
    <cellStyle name="SAPBEXHLevel1 5" xfId="35353" xr:uid="{53DCB2B9-A76E-4F99-AD63-4B0E6F78446F}"/>
    <cellStyle name="SAPBEXHLevel1_Cadrage conso" xfId="35354" xr:uid="{A7B3E4CB-C208-4839-BA17-5DF9EEF2266D}"/>
    <cellStyle name="SAPBEXHLevel1X" xfId="35355" xr:uid="{D31E0334-DEF6-49D2-9C14-6A53A245B479}"/>
    <cellStyle name="SAPBEXHLevel1X 2" xfId="35356" xr:uid="{9D0BD87E-00D8-40EC-937A-007904DB1172}"/>
    <cellStyle name="SAPBEXHLevel1X 3" xfId="35357" xr:uid="{43B94531-8AE3-4132-9A87-785B755621DF}"/>
    <cellStyle name="SAPBEXHLevel1X 4" xfId="35358" xr:uid="{D1974E76-8EBD-467D-A87F-39D206BC5F9A}"/>
    <cellStyle name="SAPBEXHLevel1X 5" xfId="35359" xr:uid="{B02AFDDF-129F-4CA6-AB6A-FE594316F278}"/>
    <cellStyle name="SAPBEXHLevel2" xfId="35360" xr:uid="{D1AA1B50-32C5-4476-B451-5D54C5423D53}"/>
    <cellStyle name="SAPBEXHLevel2 2" xfId="35361" xr:uid="{5326E624-1330-4BFF-A9E7-7265A8125798}"/>
    <cellStyle name="SAPBEXHLevel2 3" xfId="35362" xr:uid="{7BC17E7A-624C-442E-9C9F-431D63974750}"/>
    <cellStyle name="SAPBEXHLevel2 4" xfId="35363" xr:uid="{02767827-9F58-4BAE-A495-1CF5DF3611E1}"/>
    <cellStyle name="SAPBEXHLevel2 5" xfId="35364" xr:uid="{4950305B-4BD5-4317-A915-C5CCBD414960}"/>
    <cellStyle name="SAPBEXHLevel2X" xfId="35365" xr:uid="{287C0CC5-1FF0-46B9-9951-C1A4937E3A5B}"/>
    <cellStyle name="SAPBEXHLevel2X 2" xfId="35366" xr:uid="{922BDA59-FCC6-4FD8-955E-08340B8784B4}"/>
    <cellStyle name="SAPBEXHLevel2X 3" xfId="35367" xr:uid="{CC981876-4F13-4D9C-9643-6A69B48B11BC}"/>
    <cellStyle name="SAPBEXHLevel2X 4" xfId="35368" xr:uid="{41E20F56-145F-4D38-92DD-F49D2FA8604F}"/>
    <cellStyle name="SAPBEXHLevel2X 5" xfId="35369" xr:uid="{71893990-A5B2-4003-ACA0-3E5B3CDEAB40}"/>
    <cellStyle name="SAPBEXHLevel3" xfId="35370" xr:uid="{A99E42B5-7061-4E2C-A56C-7EE6FEF1CC44}"/>
    <cellStyle name="SAPBEXHLevel3 2" xfId="35371" xr:uid="{7C1F7A12-C57F-4697-8D07-4477239ACEB3}"/>
    <cellStyle name="SAPBEXHLevel3 3" xfId="35372" xr:uid="{E334C6EC-D64E-4945-8876-9E6C13F5A472}"/>
    <cellStyle name="SAPBEXHLevel3 4" xfId="35373" xr:uid="{0A8037AF-A086-478D-8F7B-AAB0F2FAFA7F}"/>
    <cellStyle name="SAPBEXHLevel3 5" xfId="35374" xr:uid="{D74BA98F-EBEC-475D-804F-E7CE6FA8C8A0}"/>
    <cellStyle name="SAPBEXHLevel3X" xfId="35375" xr:uid="{85E96571-9D56-4935-B7C4-0D6B5FD0506C}"/>
    <cellStyle name="SAPBEXHLevel3X 2" xfId="35376" xr:uid="{15999E14-9882-4D68-8D6E-1462B11A1974}"/>
    <cellStyle name="SAPBEXHLevel3X 3" xfId="35377" xr:uid="{8830DA16-95C3-4A2C-8362-B36A9AE6DF8E}"/>
    <cellStyle name="SAPBEXHLevel3X 4" xfId="35378" xr:uid="{41D58077-31C3-4DA2-8A1A-200F95379332}"/>
    <cellStyle name="SAPBEXHLevel3X 5" xfId="35379" xr:uid="{79E078B1-BA6C-45A0-B886-D405455BB8B0}"/>
    <cellStyle name="SAPBEXresData" xfId="35380" xr:uid="{739C35DB-D441-4799-9AC3-68DDFD575F3D}"/>
    <cellStyle name="SAPBEXresData 2" xfId="35381" xr:uid="{DD042DA1-E906-4484-8544-1FDFF44DEED6}"/>
    <cellStyle name="SAPBEXresData 3" xfId="35382" xr:uid="{AC38CF95-B734-4F3A-A230-632FD63FA97B}"/>
    <cellStyle name="SAPBEXresData 4" xfId="35383" xr:uid="{5C0ED663-731A-43E0-92D7-B591DC4D3095}"/>
    <cellStyle name="SAPBEXresData 5" xfId="35384" xr:uid="{4DCC0258-DC26-4BD6-A203-961720613E2D}"/>
    <cellStyle name="SAPBEXresDataEmph" xfId="35385" xr:uid="{EDB8F103-6F9F-4459-B912-381CC63318A8}"/>
    <cellStyle name="SAPBEXresDataEmph 2" xfId="35386" xr:uid="{483370E6-3FBF-44CA-8CF6-F19E6D8E7614}"/>
    <cellStyle name="SAPBEXresDataEmph 3" xfId="35387" xr:uid="{7152D9BA-7B19-4A48-83B8-818A680A3D97}"/>
    <cellStyle name="SAPBEXresDataEmph 4" xfId="35388" xr:uid="{709814EE-CEA7-48B5-84AE-9DC5427502D0}"/>
    <cellStyle name="SAPBEXresDataEmph 5" xfId="35389" xr:uid="{9CF29BEC-7C5B-4F45-8D9F-CCB70A4BC3A2}"/>
    <cellStyle name="SAPBEXresItem" xfId="35390" xr:uid="{96DF9181-E3F4-4958-B16A-D2E2A35DD504}"/>
    <cellStyle name="SAPBEXresItem 2" xfId="35391" xr:uid="{84A4549C-8815-424D-A475-8A3A89784F06}"/>
    <cellStyle name="SAPBEXresItem 3" xfId="35392" xr:uid="{C0647565-4DF1-4DE7-BD61-BEA32FA86C16}"/>
    <cellStyle name="SAPBEXresItem 4" xfId="35393" xr:uid="{151A85AF-0734-47ED-AB1B-4A9FCDF5855E}"/>
    <cellStyle name="SAPBEXresItem 5" xfId="35394" xr:uid="{8729A680-06E7-4E2B-814E-B2ACE9CC9138}"/>
    <cellStyle name="SAPBEXresItemX" xfId="35395" xr:uid="{B85E0268-5F02-4207-B6DA-BC25D7096EAD}"/>
    <cellStyle name="SAPBEXresItemX 2" xfId="35396" xr:uid="{5D1E0321-05AE-4732-92A8-69C2EDD8743A}"/>
    <cellStyle name="SAPBEXresItemX 3" xfId="35397" xr:uid="{4FF0E5AB-BC3E-4BEC-8E58-3D6A85698F41}"/>
    <cellStyle name="SAPBEXresItemX 4" xfId="35398" xr:uid="{5479411F-B675-4B9C-BD00-2626D7E47B34}"/>
    <cellStyle name="SAPBEXresItemX 5" xfId="35399" xr:uid="{2A6263C2-4AA1-4880-AB2D-F415B6CFA409}"/>
    <cellStyle name="SAPBEXstdData" xfId="35400" xr:uid="{2C30BCCE-431C-43C1-A692-200322526CAA}"/>
    <cellStyle name="SAPBEXstdData 2" xfId="35401" xr:uid="{7BD66503-3CB2-4969-B7EA-945632BD9092}"/>
    <cellStyle name="SAPBEXstdData 2 2" xfId="35402" xr:uid="{C37A77C7-3E8C-4357-B209-3B393C80C3E8}"/>
    <cellStyle name="SAPBEXstdData 2 2 2" xfId="35403" xr:uid="{6CC46146-4438-4B0A-AB18-6B682483BAAF}"/>
    <cellStyle name="SAPBEXstdData 2 3" xfId="35404" xr:uid="{40154B93-405A-42B1-A35D-FD65467705D8}"/>
    <cellStyle name="SAPBEXstdData 2 3 2" xfId="35405" xr:uid="{1D2256EA-EB7D-42D1-968B-5DF7AEA0FDCB}"/>
    <cellStyle name="SAPBEXstdData 2 4" xfId="35406" xr:uid="{68AB785E-440C-44EF-BA4D-951CD2E69852}"/>
    <cellStyle name="SAPBEXstdData 2 5" xfId="35407" xr:uid="{465E0726-D809-4386-936F-329A1AD969E2}"/>
    <cellStyle name="SAPBEXstdData 2 6" xfId="35408" xr:uid="{5BA6E22C-82BA-46D7-838B-F5638CD5EB76}"/>
    <cellStyle name="SAPBEXstdData 2_Cadrage conso" xfId="35409" xr:uid="{182C673D-C0DF-4B4D-B865-C2579D0D9823}"/>
    <cellStyle name="SAPBEXstdData 3" xfId="35410" xr:uid="{4B506B3F-9DD1-4442-825A-3C2F04937EBE}"/>
    <cellStyle name="SAPBEXstdData 3 2" xfId="35411" xr:uid="{1C244D65-134F-4467-A0F5-4DD96AAD0AE1}"/>
    <cellStyle name="SAPBEXstdData 4" xfId="35412" xr:uid="{671A1791-E669-42FC-8BFB-D9441364887E}"/>
    <cellStyle name="SAPBEXstdData 4 2" xfId="35413" xr:uid="{6929E690-AC7D-4C13-AE61-0F1647CAD117}"/>
    <cellStyle name="SAPBEXstdData_Annexe 6 IAS" xfId="35414" xr:uid="{C25736B9-7A85-4763-B826-0CD934B1EECF}"/>
    <cellStyle name="SAPBEXstdDataEmph" xfId="35415" xr:uid="{B44FB4CA-EE28-40B0-8404-F14D444B843E}"/>
    <cellStyle name="SAPBEXstdDataEmph 2" xfId="35416" xr:uid="{49D1E0A8-89E0-45F8-BB1D-F0B4788DCC22}"/>
    <cellStyle name="SAPBEXstdDataEmph 3" xfId="35417" xr:uid="{3048A583-FAB2-40D8-81E5-67786FD96916}"/>
    <cellStyle name="SAPBEXstdDataEmph 4" xfId="35418" xr:uid="{292A9E97-D23F-437B-9BE1-21489D0EB022}"/>
    <cellStyle name="SAPBEXstdDataEmph 5" xfId="35419" xr:uid="{E389961F-754E-4976-906E-29A5F5DCDA8F}"/>
    <cellStyle name="SAPBEXstdItem" xfId="35420" xr:uid="{BD717B11-6B24-482B-9A67-9F43DC0CFFF7}"/>
    <cellStyle name="SAPBEXstdItem 2" xfId="35421" xr:uid="{DA9DC146-1849-4A44-B1B7-3FE37C4FFF3D}"/>
    <cellStyle name="SAPBEXstdItem 3" xfId="35422" xr:uid="{5CDA1675-A11B-446B-AD53-9DD6FC703969}"/>
    <cellStyle name="SAPBEXstdItem 4" xfId="35423" xr:uid="{818A3CB1-ACA4-4CB6-A727-56BB17976B53}"/>
    <cellStyle name="SAPBEXstdItem 5" xfId="35424" xr:uid="{FBF560E7-3E88-4675-B084-66F6D53F4937}"/>
    <cellStyle name="SAPBEXstdItemX" xfId="35425" xr:uid="{92C06CBB-431F-4F84-B982-AC2A884AC47B}"/>
    <cellStyle name="SAPBEXstdItemX 2" xfId="35426" xr:uid="{4D726F02-D507-4C51-A35E-917811D46DF3}"/>
    <cellStyle name="SAPBEXstdItemX 3" xfId="35427" xr:uid="{A06ABF99-9A53-4A74-81E1-FA306614C89B}"/>
    <cellStyle name="SAPBEXstdItemX 4" xfId="35428" xr:uid="{5FBB5E8B-97AC-46A0-B26B-4C60E1BAD3DC}"/>
    <cellStyle name="SAPBEXstdItemX 5" xfId="35429" xr:uid="{FCE055EE-07C7-4C3D-BE3F-E0D35DC41A38}"/>
    <cellStyle name="SAPBEXtitle" xfId="35430" xr:uid="{18A4EBD5-6114-4C09-AA9F-999F1FB46A2A}"/>
    <cellStyle name="SAPBEXundefined" xfId="35431" xr:uid="{6DAD60BE-3669-4DE3-AB65-0729EA99A89C}"/>
    <cellStyle name="SAPBEXundefined 2" xfId="35432" xr:uid="{52AFE2CA-1B68-4226-A896-589282C63B44}"/>
    <cellStyle name="SAPBEXundefined 3" xfId="35433" xr:uid="{45A69960-7CA8-426A-B5A8-33034631F557}"/>
    <cellStyle name="SAPBEXundefined 4" xfId="35434" xr:uid="{FB2CF265-FE80-4569-BA7B-83C89B0FA8BF}"/>
    <cellStyle name="SAPBEXundefined 5" xfId="35435" xr:uid="{FC0E2218-53D0-4496-8E08-C4ED0AA8266A}"/>
    <cellStyle name="Satisfaisant 10" xfId="35436" xr:uid="{CEFE5071-8B0D-4F9F-B35E-0B2EC39E44AB}"/>
    <cellStyle name="Satisfaisant 11" xfId="35437" xr:uid="{CB37146F-A1BF-45F6-A475-E70D378DE292}"/>
    <cellStyle name="Satisfaisant 12" xfId="35438" xr:uid="{2B99D1D2-6AB6-4E46-A775-161673469784}"/>
    <cellStyle name="Satisfaisant 2" xfId="35439" xr:uid="{8449BD18-5583-4BBD-BA71-0059F7869EDC}"/>
    <cellStyle name="Satisfaisant 3" xfId="35440" xr:uid="{8781BD24-D5BF-40F3-8EC1-EF34C4F59CAE}"/>
    <cellStyle name="Satisfaisant 4" xfId="35441" xr:uid="{0E6E581F-CC38-4543-A13A-D92546CF5477}"/>
    <cellStyle name="Satisfaisant 4 2" xfId="35442" xr:uid="{1837D12D-2640-491C-8F0E-44458F8C5389}"/>
    <cellStyle name="Satisfaisant 4 3" xfId="35443" xr:uid="{A1DD3891-F304-4641-A9CD-F45EB6EC010C}"/>
    <cellStyle name="Satisfaisant 4_Annexe 6 IAS" xfId="35444" xr:uid="{E1BAEB08-E159-4FD4-B93B-C9795A2562A8}"/>
    <cellStyle name="Satisfaisant 5" xfId="35445" xr:uid="{7827D14D-0F52-4565-A85C-94E57BE5CA9D}"/>
    <cellStyle name="Satisfaisant 6" xfId="35446" xr:uid="{1C019B52-95C8-4138-AB3B-83E953974BDC}"/>
    <cellStyle name="Satisfaisant 7" xfId="35447" xr:uid="{576C098B-F20F-4CD2-B4E8-03EDF32C6FB8}"/>
    <cellStyle name="Satisfaisant 8" xfId="35448" xr:uid="{FBE3739E-D48E-45CD-BE27-310F8972162F}"/>
    <cellStyle name="Satisfaisant 8 2" xfId="35449" xr:uid="{DA9D6DBB-67B2-469D-A1F5-97D95F96A4E2}"/>
    <cellStyle name="Satisfaisant 8_Annexe 6 IAS" xfId="35450" xr:uid="{D939ED19-9C90-479B-8F52-C09DDE9E3778}"/>
    <cellStyle name="Satisfaisant 9" xfId="35451" xr:uid="{3814706D-D4EA-4894-B53D-FA71956588ED}"/>
    <cellStyle name="SBigTitle" xfId="35452" xr:uid="{A34A7FF7-CF48-4CB2-AB14-977B5781573D}"/>
    <cellStyle name="SComment" xfId="35453" xr:uid="{55315AD1-1683-4024-896D-BCBC8076FF87}"/>
    <cellStyle name="scost_%" xfId="35454" xr:uid="{D35970F5-AF61-488A-81FB-6E94B30A5740}"/>
    <cellStyle name="scostamenti" xfId="35455" xr:uid="{B9D4CE44-5822-44F1-9A92-35329A17C8B8}"/>
    <cellStyle name="ScotchRule" xfId="35456" xr:uid="{F55EAFBD-A0D7-42FD-8865-661E60C7523C}"/>
    <cellStyle name="Section" xfId="35457" xr:uid="{3BC54450-1D3C-4CAB-8642-A0E47CFFC096}"/>
    <cellStyle name="Section 2" xfId="35458" xr:uid="{8FA94C37-3414-4A45-B8AA-0E289BC1C721}"/>
    <cellStyle name="Section_Cadrage conso" xfId="35459" xr:uid="{E37C6565-CFD1-4BEF-B1C5-9E12CC82D15C}"/>
    <cellStyle name="SEM-BPS-data" xfId="35460" xr:uid="{90851BDF-25C9-4A67-B3BF-646963C8D97F}"/>
    <cellStyle name="SEM-BPS-head" xfId="35461" xr:uid="{270854A1-69FB-4CB2-AFF9-C4F45C05EEE1}"/>
    <cellStyle name="SEM-BPS-headdata" xfId="35462" xr:uid="{7EB5187B-8FAD-4218-BE66-62B1A1CBC7DD}"/>
    <cellStyle name="SEM-BPS-headkey" xfId="35463" xr:uid="{69E974CC-6A63-4EDC-AB71-D2B11A24CBD9}"/>
    <cellStyle name="SEM-BPS-input-on" xfId="35464" xr:uid="{614B4D8B-9FB3-44EE-B628-93F4B9EB92C2}"/>
    <cellStyle name="SEM-BPS-key" xfId="35465" xr:uid="{B133C1AF-C1F8-490E-AD05-424D05848A48}"/>
    <cellStyle name="SEM-BPS-sub1" xfId="35466" xr:uid="{AE05F19F-B895-4F80-9670-C7A0509288BD}"/>
    <cellStyle name="SEM-BPS-sub2" xfId="35467" xr:uid="{5DC8C22E-8B77-49E2-80D6-7616439D9CBC}"/>
    <cellStyle name="SEM-BPS-total" xfId="35468" xr:uid="{B2EE1B37-88D1-4B56-B0E6-AC4644E21E05}"/>
    <cellStyle name="Sep. milhar [0]" xfId="35469" xr:uid="{693C977F-3ED2-40BB-9C99-84767959D7A0}"/>
    <cellStyle name="Separador de milhares [0]_B4-9902ia" xfId="35470" xr:uid="{2B400ECA-E1DA-44C9-9E80-92D7E3898F42}"/>
    <cellStyle name="Separador de milhares_Annex_3" xfId="35471" xr:uid="{9450064E-AAA6-48D8-BDF3-10BACAE6A756}"/>
    <cellStyle name="SFig" xfId="35472" xr:uid="{CF28C30A-BE76-43EF-A315-EDFCCEEC23F4}"/>
    <cellStyle name="SFig 2" xfId="35473" xr:uid="{375C2023-6B2D-48C1-8289-FB69CA09F799}"/>
    <cellStyle name="SFig_Cadrage conso" xfId="35474" xr:uid="{9A6122A5-9C91-456C-97AD-C7D39E0713BE}"/>
    <cellStyle name="Sg%" xfId="35475" xr:uid="{2845B314-5659-4286-B65D-389F1B2329B7}"/>
    <cellStyle name="SGL U - Style1" xfId="35476" xr:uid="{39625441-3168-461A-8E31-F31C9E429E02}"/>
    <cellStyle name="SHADE" xfId="35477" xr:uid="{0222B55C-5D31-439D-BD05-A4C51166D46B}"/>
    <cellStyle name="Shaded" xfId="35478" xr:uid="{38CD1EEE-EDF5-4EB7-AE8D-765015BB7D62}"/>
    <cellStyle name="Sheet Title" xfId="20774" xr:uid="{00000000-0005-0000-0000-0000A3520000}"/>
    <cellStyle name="Short $" xfId="35479" xr:uid="{70B113BC-F846-4E6E-8FE6-5DBE4C17D4BB}"/>
    <cellStyle name="ShOut" xfId="35480" xr:uid="{8FD06A20-E253-42E1-8FEA-683B0A79FD1A}"/>
    <cellStyle name="showCheck" xfId="35481" xr:uid="{D348633E-E7EA-4076-B7A3-38EC5DFD56B4}"/>
    <cellStyle name="showCheck 10" xfId="35482" xr:uid="{9F5DF418-F37E-40D1-B644-7F7BDED789E1}"/>
    <cellStyle name="showCheck 11" xfId="37914" xr:uid="{A6014A86-E413-4F08-B8E1-63013B09E5E6}"/>
    <cellStyle name="showCheck 2" xfId="35483" xr:uid="{A76558E9-392A-408D-8A7F-951BAB71D015}"/>
    <cellStyle name="showCheck 2 2" xfId="35484" xr:uid="{4554EE1F-B5BD-47B8-8543-DAEFDB18A040}"/>
    <cellStyle name="showCheck 2 3" xfId="35485" xr:uid="{1ADFBCEF-5EC2-444D-9B71-6070FCDF0696}"/>
    <cellStyle name="showCheck 2 3 2" xfId="37916" xr:uid="{A5B08C0B-52E2-419E-840B-8C61CAED3DB0}"/>
    <cellStyle name="showCheck 2 4" xfId="35486" xr:uid="{6A3796D1-152A-42D8-AB3F-C96900F3CA79}"/>
    <cellStyle name="showCheck 2 4 2" xfId="37917" xr:uid="{8F1263C7-1A1A-416B-922C-8FED680E9FD9}"/>
    <cellStyle name="showCheck 2 5" xfId="35487" xr:uid="{755E6C7D-303A-47F6-AC98-818149996514}"/>
    <cellStyle name="showCheck 2 5 2" xfId="37918" xr:uid="{3374BFAF-F1CE-4F42-8DDB-F47142477C73}"/>
    <cellStyle name="showCheck 2 6" xfId="35488" xr:uid="{51EE0844-8617-4EE9-9CC5-CFCDAF0471B7}"/>
    <cellStyle name="showCheck 2 6 2" xfId="37919" xr:uid="{EBBDAB7C-7BFC-4EA5-A26B-3F615CF682C2}"/>
    <cellStyle name="showCheck 2 7" xfId="37915" xr:uid="{C1FB9AED-E989-4C37-99C8-69AFDE6EA734}"/>
    <cellStyle name="showCheck 2_Annexe 6 IAS" xfId="35489" xr:uid="{AA493421-2CA5-4281-B5B9-D31D465EC84C}"/>
    <cellStyle name="showCheck 3" xfId="35490" xr:uid="{E6384E60-29B3-4614-94F9-3D4E8CE43367}"/>
    <cellStyle name="showCheck 3 2" xfId="35491" xr:uid="{81837137-5E9F-4FC0-83E3-D1A6E1003C17}"/>
    <cellStyle name="showCheck 3 3" xfId="35492" xr:uid="{FFD4C09E-CE85-4D99-A136-59117FE25039}"/>
    <cellStyle name="showCheck 3 3 2" xfId="37920" xr:uid="{251C79C9-615B-4615-B27C-944CA93D58EF}"/>
    <cellStyle name="showCheck 3 4" xfId="35493" xr:uid="{025F84AF-D628-419A-87AD-74D02E343FA0}"/>
    <cellStyle name="showCheck 3 4 2" xfId="37921" xr:uid="{387A37A1-56C9-4550-9E70-7E26957AB449}"/>
    <cellStyle name="showCheck 3 5" xfId="35494" xr:uid="{C578FAB5-3CBF-4BDA-A339-9784C9BBF7E0}"/>
    <cellStyle name="showCheck 3 5 2" xfId="37922" xr:uid="{53B7D3B9-4C73-4B83-BD6F-722F33E5CC1E}"/>
    <cellStyle name="showCheck 3 6" xfId="35495" xr:uid="{A41E1990-2DCE-4530-A70D-D109E09FD090}"/>
    <cellStyle name="showCheck 3 6 2" xfId="37923" xr:uid="{6B5000E5-99B9-4F74-AA19-748F5AF38859}"/>
    <cellStyle name="showCheck 3_Annexe 6 IAS" xfId="35496" xr:uid="{7A9EEBF6-67DF-4B0F-89F6-AD4CA5875653}"/>
    <cellStyle name="showCheck 4" xfId="35497" xr:uid="{C5E7B8AF-6425-4405-8B90-E7696D757F8C}"/>
    <cellStyle name="showCheck 5" xfId="35498" xr:uid="{39E59626-8143-42F2-8313-85A165491588}"/>
    <cellStyle name="showCheck 6" xfId="35499" xr:uid="{3968220E-6B84-4003-8A06-A65F1A526AE3}"/>
    <cellStyle name="showCheck 7" xfId="35500" xr:uid="{47002B02-C9A1-4771-B600-E4DEF35548DD}"/>
    <cellStyle name="showCheck 8" xfId="35501" xr:uid="{AA88F8E8-2A60-4880-B3A6-45941D6CB250}"/>
    <cellStyle name="showCheck 9" xfId="35502" xr:uid="{A569011F-EC9F-405A-B395-08559543997C}"/>
    <cellStyle name="showCheck_Annexe 6 IAS" xfId="35503" xr:uid="{B5E705DF-347D-464F-9FB0-69B8F0C4BF78}"/>
    <cellStyle name="showExposure" xfId="20775" xr:uid="{00000000-0005-0000-0000-0000A4520000}"/>
    <cellStyle name="showExposure 10" xfId="35505" xr:uid="{30DBB239-92C8-4057-B2E1-59EDDD8953B4}"/>
    <cellStyle name="showExposure 11" xfId="35504" xr:uid="{4364F1F3-5249-4D9F-98D3-E4C85C63C07B}"/>
    <cellStyle name="showExposure 12" xfId="37924" xr:uid="{7CB27BAA-4EDB-4C23-BE4B-E0172068A5C6}"/>
    <cellStyle name="showExposure 13" xfId="21763" xr:uid="{35E30507-521C-4638-A02B-5E8596CF122E}"/>
    <cellStyle name="showExposure 2" xfId="21034" xr:uid="{00000000-0005-0000-0000-0000A5520000}"/>
    <cellStyle name="showExposure 2 2" xfId="35507" xr:uid="{2257EA70-F316-427E-AB5C-A91978C41DC2}"/>
    <cellStyle name="showExposure 2 2 2" xfId="35508" xr:uid="{4F0D1FFC-6530-4F8C-9A3E-5C7DE34DFEC7}"/>
    <cellStyle name="showExposure 2 2 3" xfId="35509" xr:uid="{B6C2B3D5-96F0-44C7-9A56-FEA54A0055D1}"/>
    <cellStyle name="showExposure 2 2 3 2" xfId="37926" xr:uid="{8BE66F34-1151-4A9C-B7BF-817AD2B562D7}"/>
    <cellStyle name="showExposure 2 2 4" xfId="35510" xr:uid="{CE85D2B7-CDD5-4CC9-AE73-F9500762D46B}"/>
    <cellStyle name="showExposure 2 2 4 2" xfId="37927" xr:uid="{00CD6B1C-E599-4B82-A6E2-B7B2B7631C4A}"/>
    <cellStyle name="showExposure 2 2 5" xfId="35511" xr:uid="{E130ABC9-720A-4267-9D57-B62705988F2F}"/>
    <cellStyle name="showExposure 2 2 5 2" xfId="37928" xr:uid="{F6660085-EABE-445E-9A3D-96903A38DCF5}"/>
    <cellStyle name="showExposure 2 2 6" xfId="35512" xr:uid="{4CFF70DD-3F52-45A5-89F1-6CB30F563DEE}"/>
    <cellStyle name="showExposure 2 2 6 2" xfId="37929" xr:uid="{686BABE8-B66D-4A2B-A7C4-E7061808BA15}"/>
    <cellStyle name="showExposure 2 3" xfId="35513" xr:uid="{25543A11-F8A0-4D85-BD97-E9A70AA477F0}"/>
    <cellStyle name="showExposure 2 3 2" xfId="37930" xr:uid="{E42A6616-2532-4D54-9ABD-F88ED966FC3B}"/>
    <cellStyle name="showExposure 2 4" xfId="35514" xr:uid="{3436C840-2691-46F8-B571-E068C1125F6C}"/>
    <cellStyle name="showExposure 2 4 2" xfId="37931" xr:uid="{C893A400-BCBB-4AA9-AD13-3E6354AC7EF3}"/>
    <cellStyle name="showExposure 2 5" xfId="35515" xr:uid="{693C6866-C60C-4AB1-9B3D-2D1191EC3EA0}"/>
    <cellStyle name="showExposure 2 5 2" xfId="37932" xr:uid="{004B7402-8457-487F-B792-6B9417071A93}"/>
    <cellStyle name="showExposure 2 6" xfId="35516" xr:uid="{072B2243-F788-4656-AF22-843EFCEB4EE2}"/>
    <cellStyle name="showExposure 2 6 2" xfId="37933" xr:uid="{304507F0-E3E2-4EBF-948F-A380C3774E4C}"/>
    <cellStyle name="showExposure 2 7" xfId="35517" xr:uid="{C3F88F2D-466E-45C5-86A7-F841DFA829A6}"/>
    <cellStyle name="showExposure 2 7 2" xfId="37934" xr:uid="{22FDB562-FBEC-4202-B503-25CA8955D18F}"/>
    <cellStyle name="showExposure 2 8" xfId="37925" xr:uid="{5B2982CE-86D4-47B1-A16B-41AFCC4147B6}"/>
    <cellStyle name="showExposure 2 9" xfId="35506" xr:uid="{889CF7F7-A6FF-4C2C-8216-D47513488F40}"/>
    <cellStyle name="showExposure 2_Annexe 6 IAS" xfId="35518" xr:uid="{439F00B3-C3E1-4305-A2F9-263D629B4A97}"/>
    <cellStyle name="showExposure 3" xfId="35519" xr:uid="{7A7E6629-A0C4-44C5-B5A9-3820B3F9A24C}"/>
    <cellStyle name="showExposure 3 2" xfId="35520" xr:uid="{03BACDB6-A6AD-4E68-8AA3-F8F64C678523}"/>
    <cellStyle name="showExposure 3 3" xfId="35521" xr:uid="{92E9798E-88B9-450A-BE6C-DBCEC127CF1E}"/>
    <cellStyle name="showExposure 3 3 2" xfId="37935" xr:uid="{72D5FAC8-2897-43E5-9192-7AE7CBBE86B4}"/>
    <cellStyle name="showExposure 3 4" xfId="35522" xr:uid="{87EBAFEA-3FD8-474B-9802-47D8F11CE8F3}"/>
    <cellStyle name="showExposure 3 4 2" xfId="37936" xr:uid="{E5FD9400-00FE-434F-B69E-EE19574F260B}"/>
    <cellStyle name="showExposure 3 5" xfId="35523" xr:uid="{FC24FE73-5BCF-4F92-AE76-DB14572B37E4}"/>
    <cellStyle name="showExposure 3 5 2" xfId="37937" xr:uid="{1CAB0B96-F4D7-4E75-97F0-4E1A76D86392}"/>
    <cellStyle name="showExposure 3 6" xfId="35524" xr:uid="{6C1AF757-1AF8-442C-A3DD-958825CAF868}"/>
    <cellStyle name="showExposure 3 6 2" xfId="37938" xr:uid="{25FFE8B8-E6EE-4235-8063-648A33F4BCD8}"/>
    <cellStyle name="showExposure 3_Annexe 6 IAS" xfId="35525" xr:uid="{4E18413D-C21B-4839-8829-69D5D2E23AB4}"/>
    <cellStyle name="showExposure 4" xfId="35526" xr:uid="{464356A4-C479-41BC-B871-889BD40A0C9F}"/>
    <cellStyle name="showExposure 5" xfId="35527" xr:uid="{3283D631-65F9-4AE3-8F32-25154341D1B5}"/>
    <cellStyle name="showExposure 6" xfId="35528" xr:uid="{FE9213FB-308C-44C3-AC64-89B0EE2B254E}"/>
    <cellStyle name="showExposure 7" xfId="35529" xr:uid="{BDE5C4EF-9D05-472F-B959-BDD17020E88D}"/>
    <cellStyle name="showExposure 8" xfId="35530" xr:uid="{D8B0B05C-AD12-43D6-9240-0C6EADF05B28}"/>
    <cellStyle name="showExposure 9" xfId="35531" xr:uid="{F82924BD-CF03-49F1-AFC2-666CD0BAFE95}"/>
    <cellStyle name="showExposure_Annexe 6 IAS" xfId="35532" xr:uid="{153FC23B-1044-44F0-B7AD-889F2A5BA62C}"/>
    <cellStyle name="showParameterE" xfId="20776" xr:uid="{00000000-0005-0000-0000-0000A6520000}"/>
    <cellStyle name="showParameterE 10" xfId="35534" xr:uid="{AEFE9A6E-FF71-4CA5-BD51-88DBBF6CBE83}"/>
    <cellStyle name="showParameterE 11" xfId="35533" xr:uid="{CD65D5C1-02AF-4875-950D-173A3CAABFF9}"/>
    <cellStyle name="showParameterE 12" xfId="37939" xr:uid="{CBD5E9E0-85AD-495A-8E1F-7D9D41AA42C3}"/>
    <cellStyle name="showParameterE 13" xfId="21764" xr:uid="{7852A0D1-3DFC-4150-B91F-653FAF1A0540}"/>
    <cellStyle name="showParameterE 2" xfId="21033" xr:uid="{00000000-0005-0000-0000-0000A7520000}"/>
    <cellStyle name="showParameterE 2 2" xfId="35536" xr:uid="{9CBBB712-21B4-44F2-A848-114048ABD3C7}"/>
    <cellStyle name="showParameterE 2 3" xfId="35537" xr:uid="{C75A9770-F606-45BE-B2E9-580D5E3DC693}"/>
    <cellStyle name="showParameterE 2 3 2" xfId="37941" xr:uid="{11718081-50ED-4E95-B177-B4F0DC5C0FEF}"/>
    <cellStyle name="showParameterE 2 4" xfId="35538" xr:uid="{622DCA59-8E4D-4DCC-ABBC-3530774B25B2}"/>
    <cellStyle name="showParameterE 2 4 2" xfId="37942" xr:uid="{2407123E-6295-43FF-90C1-18017B857439}"/>
    <cellStyle name="showParameterE 2 5" xfId="35539" xr:uid="{FBD01958-EBCF-4D81-B112-7E09A05912F9}"/>
    <cellStyle name="showParameterE 2 5 2" xfId="37943" xr:uid="{1B836E8C-A2A8-46FC-A07D-78E949C85165}"/>
    <cellStyle name="showParameterE 2 6" xfId="35540" xr:uid="{54B2EDBD-E138-4AC0-9E13-35D4075B7EE9}"/>
    <cellStyle name="showParameterE 2 6 2" xfId="37944" xr:uid="{D25AEE05-674E-424D-B61B-4039E05C0074}"/>
    <cellStyle name="showParameterE 2 7" xfId="37940" xr:uid="{1F9B72C9-25DA-4F98-8196-6016395FE2DA}"/>
    <cellStyle name="showParameterE 2 8" xfId="35535" xr:uid="{BE91E57B-1F39-4041-ABA9-5BD11329FFCD}"/>
    <cellStyle name="showParameterE 2_Annexe 6 IAS" xfId="35541" xr:uid="{CFA10A06-30E5-4D9D-B3D6-C920CB722E3D}"/>
    <cellStyle name="showParameterE 3" xfId="35542" xr:uid="{43B44D04-DBF1-4D87-8AAC-65551CFDD9AD}"/>
    <cellStyle name="showParameterE 3 2" xfId="35543" xr:uid="{F22CC3DA-BE7A-40B9-96D7-E78C2F835C06}"/>
    <cellStyle name="showParameterE 3 3" xfId="35544" xr:uid="{894A8559-707E-4BB9-91C8-6B478BF8AE62}"/>
    <cellStyle name="showParameterE 3 3 2" xfId="37945" xr:uid="{95778AE3-D5E5-4E17-BF26-64C0CC23F8D7}"/>
    <cellStyle name="showParameterE 3 4" xfId="35545" xr:uid="{CA791FDF-44CF-44E0-83D8-945C2937D496}"/>
    <cellStyle name="showParameterE 3 4 2" xfId="37946" xr:uid="{2B1A562C-000D-44FD-8EC0-F5D4B4EBDC48}"/>
    <cellStyle name="showParameterE 3 5" xfId="35546" xr:uid="{2AF23BC5-C8C3-461D-9315-202CC53E0CD4}"/>
    <cellStyle name="showParameterE 3 5 2" xfId="37947" xr:uid="{9B61C11E-9456-47B9-B9FB-C2A275769D77}"/>
    <cellStyle name="showParameterE 3 6" xfId="35547" xr:uid="{94FA53C0-953F-4943-8F10-F31497CA09ED}"/>
    <cellStyle name="showParameterE 3 6 2" xfId="37948" xr:uid="{E5245A8F-04E7-4EE0-BB4F-A3A0D5DFE275}"/>
    <cellStyle name="showParameterE 3_Annexe 6 IAS" xfId="35548" xr:uid="{4CA1A63E-C14D-4EC3-897C-CA07B1F9619E}"/>
    <cellStyle name="showParameterE 4" xfId="35549" xr:uid="{A3341A16-F356-42D0-A8BB-6AD3BEE71FFA}"/>
    <cellStyle name="showParameterE 5" xfId="35550" xr:uid="{2EA81679-18B5-4E56-8BC1-2E789A472E97}"/>
    <cellStyle name="showParameterE 6" xfId="35551" xr:uid="{D0D74F66-5E02-4977-9489-D34FDC4E16DB}"/>
    <cellStyle name="showParameterE 7" xfId="35552" xr:uid="{547734DC-E02D-4691-8079-D0441877A147}"/>
    <cellStyle name="showParameterE 8" xfId="35553" xr:uid="{69449707-0C04-45AA-A911-93C5C1685B05}"/>
    <cellStyle name="showParameterE 9" xfId="35554" xr:uid="{1D37297D-D457-44C2-951A-1A916CE2805B}"/>
    <cellStyle name="showParameterE_Annexe 6 IAS" xfId="35555" xr:uid="{EE98CDCE-2159-4AB2-87CB-20C93AAF50A2}"/>
    <cellStyle name="showParameterS" xfId="35556" xr:uid="{64FAA930-C6BC-4EE1-A103-37B3B7F75CA9}"/>
    <cellStyle name="showParameterS 10" xfId="35557" xr:uid="{6C452AAF-67DD-4A2B-A07B-D5DDA971B07F}"/>
    <cellStyle name="showParameterS 11" xfId="37949" xr:uid="{ED89C596-5985-46D0-967C-62182847EB25}"/>
    <cellStyle name="showParameterS 2" xfId="35558" xr:uid="{B8851300-F76C-425E-A425-1F5CD2758975}"/>
    <cellStyle name="showParameterS 2 2" xfId="35559" xr:uid="{5A245F76-51F1-45A1-AE01-FF91F2CB4D6D}"/>
    <cellStyle name="showParameterS 2 3" xfId="35560" xr:uid="{31BA7D56-C30E-46AC-A09A-238F35FA4648}"/>
    <cellStyle name="showParameterS 2 3 2" xfId="37951" xr:uid="{876BC8CA-5A35-490A-A020-F9F920B3EA8A}"/>
    <cellStyle name="showParameterS 2 4" xfId="35561" xr:uid="{ED763B06-4AD0-468E-B0A4-963939EA7661}"/>
    <cellStyle name="showParameterS 2 4 2" xfId="37952" xr:uid="{5BB70EDA-022F-4B3D-9DC9-B2778C1B0994}"/>
    <cellStyle name="showParameterS 2 5" xfId="35562" xr:uid="{B007DA29-4AFD-4FC4-B42D-63E3BD31BFA1}"/>
    <cellStyle name="showParameterS 2 5 2" xfId="37953" xr:uid="{627990F0-0EDD-42BD-BF40-5AA83F1A0834}"/>
    <cellStyle name="showParameterS 2 6" xfId="35563" xr:uid="{D2D50D9B-4146-4920-8C26-7D5466E48BE9}"/>
    <cellStyle name="showParameterS 2 6 2" xfId="37954" xr:uid="{50573F47-BCD0-4B1F-A50A-FFD89936F60E}"/>
    <cellStyle name="showParameterS 2 7" xfId="37950" xr:uid="{ACDB424D-7C9B-4893-B4B9-494C06FDE6C2}"/>
    <cellStyle name="showParameterS 2_Annexe 6 IAS" xfId="35564" xr:uid="{F2D1C783-526B-4607-89DF-4BF471788E72}"/>
    <cellStyle name="showParameterS 3" xfId="35565" xr:uid="{CD0406CE-67FC-441B-904C-59343D67665E}"/>
    <cellStyle name="showParameterS 3 2" xfId="35566" xr:uid="{289B9345-B0A5-471C-AB02-60E5FD2B4620}"/>
    <cellStyle name="showParameterS 3 3" xfId="35567" xr:uid="{32EB3C15-25CA-4332-9B18-D05D81C7DA30}"/>
    <cellStyle name="showParameterS 3 3 2" xfId="37955" xr:uid="{CB73F779-D1D4-452E-A6CF-307A4468C727}"/>
    <cellStyle name="showParameterS 3 4" xfId="35568" xr:uid="{87B283D1-E6D7-4024-97DA-E186B92670C2}"/>
    <cellStyle name="showParameterS 3 4 2" xfId="37956" xr:uid="{36460924-60CB-4180-9E1C-FEF56B3646B2}"/>
    <cellStyle name="showParameterS 3 5" xfId="35569" xr:uid="{3FD2418D-FCBC-49D5-81BD-1FAFCE23F6E6}"/>
    <cellStyle name="showParameterS 3 5 2" xfId="37957" xr:uid="{1097B56E-D70D-414C-9CE2-1FB5499428CA}"/>
    <cellStyle name="showParameterS 3 6" xfId="35570" xr:uid="{E10314D0-0BB1-48FA-856B-40B0115A7EBD}"/>
    <cellStyle name="showParameterS 3 6 2" xfId="37958" xr:uid="{44415A52-FBA0-4588-9377-60224D114AE5}"/>
    <cellStyle name="showParameterS 3_Annexe 6 IAS" xfId="35571" xr:uid="{4DBAC249-145C-46F6-950D-C8DB3034C6AA}"/>
    <cellStyle name="showParameterS 4" xfId="35572" xr:uid="{CDDB7013-C33B-4E11-AA39-1F860B53929F}"/>
    <cellStyle name="showParameterS 5" xfId="35573" xr:uid="{676201F1-DD1C-4117-9E2D-26036EDE242A}"/>
    <cellStyle name="showParameterS 6" xfId="35574" xr:uid="{C4B13DBD-3B8D-421A-A1A9-D785F8D82B88}"/>
    <cellStyle name="showParameterS 7" xfId="35575" xr:uid="{26EDC6D8-964F-4CA2-B64A-0BCDFE9FE776}"/>
    <cellStyle name="showParameterS 8" xfId="35576" xr:uid="{C711C536-4C34-4FD5-9D29-7F6590309584}"/>
    <cellStyle name="showParameterS 9" xfId="35577" xr:uid="{99B226DB-F368-48D7-BE26-62E23FF74E29}"/>
    <cellStyle name="showParameterS_Annexe 6 IAS" xfId="35578" xr:uid="{0B933793-4E7C-4455-9423-8268EB486D7C}"/>
    <cellStyle name="showPD" xfId="35579" xr:uid="{A94541D3-708A-4CC4-B08F-A78C4D30E774}"/>
    <cellStyle name="showPD 10" xfId="35580" xr:uid="{1D09968B-8069-42B9-99AF-21BDF04B3B92}"/>
    <cellStyle name="showPD 11" xfId="37959" xr:uid="{8BDA1203-28A7-4FA8-81E3-01EF43055ADD}"/>
    <cellStyle name="showPD 2" xfId="35581" xr:uid="{22925288-4BE8-4EE4-BF12-F1FA4B3E01CC}"/>
    <cellStyle name="showPD 2 2" xfId="35582" xr:uid="{46180FF2-DC66-4626-A017-5FA612BE7BF8}"/>
    <cellStyle name="showPD 2 3" xfId="35583" xr:uid="{8B62D15F-9B62-4FC8-882D-04098C4E245B}"/>
    <cellStyle name="showPD 2 3 2" xfId="37961" xr:uid="{56344902-B7EB-4C9E-AA93-4E508C1FC25B}"/>
    <cellStyle name="showPD 2 4" xfId="35584" xr:uid="{A6A454E8-8929-449E-B8AE-5C39D4149393}"/>
    <cellStyle name="showPD 2 4 2" xfId="37962" xr:uid="{6FF72569-CDAA-4449-B021-A575F6FD8DD7}"/>
    <cellStyle name="showPD 2 5" xfId="35585" xr:uid="{AD27DC2A-A02C-4103-A808-B5F237E9C0C3}"/>
    <cellStyle name="showPD 2 5 2" xfId="37963" xr:uid="{18BF8775-3C2F-4F4A-A9C1-0B89D856C478}"/>
    <cellStyle name="showPD 2 6" xfId="35586" xr:uid="{2C163A60-DB64-4460-B945-28F7456F24B4}"/>
    <cellStyle name="showPD 2 6 2" xfId="37964" xr:uid="{E441AC76-AF00-4644-9FD7-A88776A673C3}"/>
    <cellStyle name="showPD 2 7" xfId="37960" xr:uid="{904DD516-559D-45AF-9661-4D743BB57A5D}"/>
    <cellStyle name="showPD 2_Annexe 6 IAS" xfId="35587" xr:uid="{2143A365-C4F7-4CFC-B977-D3B2EE504F31}"/>
    <cellStyle name="showPD 3" xfId="35588" xr:uid="{A8CA2DA2-8959-4D2E-91B7-DCBC811291DE}"/>
    <cellStyle name="showPD 3 2" xfId="35589" xr:uid="{958B2E4B-34D0-4DD5-B6B7-318FB89504B8}"/>
    <cellStyle name="showPD 3 3" xfId="35590" xr:uid="{B391052B-EAA5-4F1A-9539-8C006CE79CF1}"/>
    <cellStyle name="showPD 3 3 2" xfId="37965" xr:uid="{C3FFD122-486F-4DDD-87A2-791CAED0A657}"/>
    <cellStyle name="showPD 3 4" xfId="35591" xr:uid="{91D3B9E3-6737-4347-BA40-202F73BF9CA9}"/>
    <cellStyle name="showPD 3 4 2" xfId="37966" xr:uid="{7D1796DB-F6AD-436C-8285-DE922E6A79E5}"/>
    <cellStyle name="showPD 3 5" xfId="35592" xr:uid="{7A11AAED-ADDE-41B8-ADA2-110286385696}"/>
    <cellStyle name="showPD 3 5 2" xfId="37967" xr:uid="{9E32A833-0B2C-4358-BFFB-9CF336599A20}"/>
    <cellStyle name="showPD 3 6" xfId="35593" xr:uid="{83562CFB-1E99-4164-BA4E-CCC3D7367FCA}"/>
    <cellStyle name="showPD 3 6 2" xfId="37968" xr:uid="{5AE4D27F-B25B-44F7-BA37-BAE96EB64F4A}"/>
    <cellStyle name="showPD 3_Annexe 6 IAS" xfId="35594" xr:uid="{2314B98D-9EDD-4179-B37D-26BFC2450A9B}"/>
    <cellStyle name="showPD 4" xfId="35595" xr:uid="{F7D274F5-6763-4F8E-8FE5-738399F29BFE}"/>
    <cellStyle name="showPD 5" xfId="35596" xr:uid="{99981F73-19EB-45A3-8239-C5E50C0FADE1}"/>
    <cellStyle name="showPD 6" xfId="35597" xr:uid="{95ED160F-2DEE-476D-B183-096A5EAE9AB8}"/>
    <cellStyle name="showPD 7" xfId="35598" xr:uid="{0C950B64-29C8-4505-8DE4-CC7C8D7C2BC8}"/>
    <cellStyle name="showPD 8" xfId="35599" xr:uid="{8A93CC82-390E-4F81-96AD-471E9B7F5173}"/>
    <cellStyle name="showPD 9" xfId="35600" xr:uid="{D82A0CE3-1CB2-4E51-A79E-E7D135FF07EE}"/>
    <cellStyle name="showPD_Annexe 6 IAS" xfId="35601" xr:uid="{DF9F543A-88FA-41AC-8B37-EAE254441B21}"/>
    <cellStyle name="showPercentage" xfId="35602" xr:uid="{88B14B84-4BB2-40C6-9CB0-6A1655CFD215}"/>
    <cellStyle name="showPercentage 10" xfId="35603" xr:uid="{44C8AE58-2B06-4201-B520-5138FDC4B3C2}"/>
    <cellStyle name="showPercentage 11" xfId="37969" xr:uid="{B7AE1682-8742-4A47-94AE-FC8653B3FFF3}"/>
    <cellStyle name="showPercentage 2" xfId="35604" xr:uid="{05394865-CBD9-4D0D-B14C-D469856A4375}"/>
    <cellStyle name="showPercentage 2 2" xfId="35605" xr:uid="{F64A1389-DAAD-40BA-9C43-FDA01F607705}"/>
    <cellStyle name="showPercentage 2 3" xfId="35606" xr:uid="{7DA7F465-FA9E-4E58-A05B-D7CECAE11006}"/>
    <cellStyle name="showPercentage 2 3 2" xfId="37971" xr:uid="{DD65F2A3-D13F-40D0-A96A-7D126B827111}"/>
    <cellStyle name="showPercentage 2 4" xfId="35607" xr:uid="{B981C850-2D90-49DD-998B-628456C4BF0E}"/>
    <cellStyle name="showPercentage 2 4 2" xfId="37972" xr:uid="{6DC82511-6064-4D05-9815-5A6D2B3E8B46}"/>
    <cellStyle name="showPercentage 2 5" xfId="35608" xr:uid="{209608B4-A211-4ED3-AEA3-17F86B171FAB}"/>
    <cellStyle name="showPercentage 2 5 2" xfId="37973" xr:uid="{66D1F6AB-B942-4AA5-BCF1-542D92A049C0}"/>
    <cellStyle name="showPercentage 2 6" xfId="35609" xr:uid="{148D10B1-C0F0-4909-9105-0EDD02A5C4EF}"/>
    <cellStyle name="showPercentage 2 6 2" xfId="37974" xr:uid="{7233ABDF-180B-45A7-A602-2AEF2F6D9B09}"/>
    <cellStyle name="showPercentage 2 7" xfId="37970" xr:uid="{BF2FDD62-5163-429F-B7C9-51903A7A839B}"/>
    <cellStyle name="showPercentage 2_Annexe 6 IAS" xfId="35610" xr:uid="{3A31BD70-040B-4B26-A43A-8E3A7ECA046B}"/>
    <cellStyle name="showPercentage 3" xfId="35611" xr:uid="{130FE176-15D0-4974-A172-851B9AD4DC88}"/>
    <cellStyle name="showPercentage 3 2" xfId="35612" xr:uid="{C5C72B6B-194B-4460-B1B9-FAF1F347BBDB}"/>
    <cellStyle name="showPercentage 3 3" xfId="35613" xr:uid="{498C9812-9037-43B4-9FAC-7338AD13AF0C}"/>
    <cellStyle name="showPercentage 3 3 2" xfId="37975" xr:uid="{32A7443D-65E8-4DE6-8481-2CB50C2D1D0F}"/>
    <cellStyle name="showPercentage 3 4" xfId="35614" xr:uid="{1BCB9997-AAB2-4945-AC60-441E2D4D28B9}"/>
    <cellStyle name="showPercentage 3 4 2" xfId="37976" xr:uid="{59B18726-8BCF-4EEE-8E2F-9988A187038D}"/>
    <cellStyle name="showPercentage 3 5" xfId="35615" xr:uid="{148C75D2-E954-439E-9D0F-65B4E24A39C8}"/>
    <cellStyle name="showPercentage 3 5 2" xfId="37977" xr:uid="{48B0C4F6-EB6A-4A10-96F2-93B9487D6F69}"/>
    <cellStyle name="showPercentage 3 6" xfId="35616" xr:uid="{AD2E2E50-B14E-4B5A-8ABC-4DCDD2564B5D}"/>
    <cellStyle name="showPercentage 3 6 2" xfId="37978" xr:uid="{1804358D-9019-4148-ADCE-BB4BE14F4409}"/>
    <cellStyle name="showPercentage 3_Annexe 6 IAS" xfId="35617" xr:uid="{A2899EA3-9C34-4BB4-B9E4-7B499E25DA29}"/>
    <cellStyle name="showPercentage 4" xfId="35618" xr:uid="{00EFBA69-D389-4BED-8BC5-E9763FCFA9EF}"/>
    <cellStyle name="showPercentage 5" xfId="35619" xr:uid="{9F046499-3BB6-41D3-9F2E-E8EB768C7E74}"/>
    <cellStyle name="showPercentage 6" xfId="35620" xr:uid="{56BEE346-2890-4B02-982C-17A04833CE69}"/>
    <cellStyle name="showPercentage 7" xfId="35621" xr:uid="{59CB0541-4BCE-4A88-839B-521CDF545608}"/>
    <cellStyle name="showPercentage 8" xfId="35622" xr:uid="{258FDC1D-38E5-4DBD-825C-F5F3A98E6577}"/>
    <cellStyle name="showPercentage 9" xfId="35623" xr:uid="{F9DE79C9-8F77-4C20-9B5E-056BE661C9FE}"/>
    <cellStyle name="showPercentage_Annexe 6 IAS" xfId="35624" xr:uid="{B72BAE86-F9FC-4963-9A75-85E8DA6E0EDF}"/>
    <cellStyle name="showSelection" xfId="35625" xr:uid="{9F816F52-F485-4BAB-9C1C-5DD96FAA7C87}"/>
    <cellStyle name="showSelection 10" xfId="35626" xr:uid="{C7F8462B-4B5E-44C5-ABC3-5EF8EF9C3B09}"/>
    <cellStyle name="showSelection 11" xfId="37979" xr:uid="{201CEE8C-FC9F-403E-A3C3-4606358F615F}"/>
    <cellStyle name="showSelection 2" xfId="35627" xr:uid="{A43A976C-0BCE-41A8-B9B6-FC49D181C6A8}"/>
    <cellStyle name="showSelection 2 2" xfId="35628" xr:uid="{021E5DE6-ED7A-41F5-82C5-AD9C90500A78}"/>
    <cellStyle name="showSelection 2 3" xfId="35629" xr:uid="{883A2C5B-90B3-423F-9BB3-3D9AC1EC3F14}"/>
    <cellStyle name="showSelection 2 3 2" xfId="37981" xr:uid="{139C7686-C269-4F94-A2E6-AAA9819D555D}"/>
    <cellStyle name="showSelection 2 4" xfId="35630" xr:uid="{6ED5400F-55EE-497B-B052-3F1D02CC89ED}"/>
    <cellStyle name="showSelection 2 4 2" xfId="37982" xr:uid="{ECE56726-F703-463B-ACF4-5D5818A22EFD}"/>
    <cellStyle name="showSelection 2 5" xfId="35631" xr:uid="{B4EC45C1-F230-4745-B8DA-7A235C0B533A}"/>
    <cellStyle name="showSelection 2 5 2" xfId="37983" xr:uid="{F7CB8192-7D0C-4136-BF5F-4D1609F1B7ED}"/>
    <cellStyle name="showSelection 2 6" xfId="35632" xr:uid="{4ED9EBED-F4B6-4578-81CE-616A88641E24}"/>
    <cellStyle name="showSelection 2 6 2" xfId="37984" xr:uid="{3D17F764-3FD2-4D69-88E9-4985088F04FE}"/>
    <cellStyle name="showSelection 2 7" xfId="37980" xr:uid="{605A0C4A-DD77-45F1-9496-5BFD9F585163}"/>
    <cellStyle name="showSelection 2_Annexe 6 IAS" xfId="35633" xr:uid="{3B63C521-670F-4DE3-A96F-84B272D96DE5}"/>
    <cellStyle name="showSelection 3" xfId="35634" xr:uid="{63F00A7D-A7DE-4DE2-997E-E27B8F7F7863}"/>
    <cellStyle name="showSelection 3 2" xfId="35635" xr:uid="{71EB4AF9-9EE1-409D-A340-A35F5D8A0662}"/>
    <cellStyle name="showSelection 3 3" xfId="35636" xr:uid="{980EAFC8-5731-4B0E-AE56-50167356531C}"/>
    <cellStyle name="showSelection 3 3 2" xfId="37985" xr:uid="{8A2922AE-8B82-414F-8BDB-B58FFF775383}"/>
    <cellStyle name="showSelection 3 4" xfId="35637" xr:uid="{C10EC1CA-F952-4417-871F-9B56C785D18A}"/>
    <cellStyle name="showSelection 3 4 2" xfId="37986" xr:uid="{04FCD9D1-2EFC-4CB9-BA3B-D41A4E2604B0}"/>
    <cellStyle name="showSelection 3 5" xfId="35638" xr:uid="{874787AE-24D0-417C-A466-082A88640E48}"/>
    <cellStyle name="showSelection 3 5 2" xfId="37987" xr:uid="{2644A521-D434-446F-9ECB-21D44A7F2252}"/>
    <cellStyle name="showSelection 3 6" xfId="35639" xr:uid="{AA5715F4-61C7-4A00-B1DC-859DA413FF9B}"/>
    <cellStyle name="showSelection 3 6 2" xfId="37988" xr:uid="{D3FC9468-CC89-4A82-8A07-16E129B878AA}"/>
    <cellStyle name="showSelection 3_Annexe 6 IAS" xfId="35640" xr:uid="{30D044AA-A831-4388-B657-D33361D6773D}"/>
    <cellStyle name="showSelection 4" xfId="35641" xr:uid="{2A0195ED-9794-4448-8F8E-26E79E3ED29B}"/>
    <cellStyle name="showSelection 5" xfId="35642" xr:uid="{81ECD144-8D8B-48BD-AA91-067F8F3D89CE}"/>
    <cellStyle name="showSelection 6" xfId="35643" xr:uid="{DBB97EB1-197B-4042-B172-9E9A71DA09E2}"/>
    <cellStyle name="showSelection 7" xfId="35644" xr:uid="{AB28BBFC-562A-4885-862E-4D9B49B48C25}"/>
    <cellStyle name="showSelection 8" xfId="35645" xr:uid="{8E5CDCFB-C9DF-4015-B530-383EFA207E2F}"/>
    <cellStyle name="showSelection 9" xfId="35646" xr:uid="{C79818F3-D330-4CDF-85B2-EFCAA7AC6F3A}"/>
    <cellStyle name="showSelection_Annexe 6 IAS" xfId="35647" xr:uid="{B4B7CDB6-CB32-4FCC-B394-852AB5B2826B}"/>
    <cellStyle name="SI%" xfId="35648" xr:uid="{E6FCD4ED-1707-4E2D-940A-0336B7D040A7}"/>
    <cellStyle name="SI% 2" xfId="35649" xr:uid="{CDE43A6F-D271-4639-8ADB-19D27DAF8B15}"/>
    <cellStyle name="SI%_~0950885" xfId="35650" xr:uid="{F1721CFB-D4F1-4F6D-8AF2-DA50CA5666E2}"/>
    <cellStyle name="SImportant" xfId="35651" xr:uid="{ADADFDED-B61E-4D60-A475-B8054E4D345D}"/>
    <cellStyle name="Single Accounting" xfId="35652" xr:uid="{B6D3EE4A-A2A8-48E9-A66E-2C4511A94C41}"/>
    <cellStyle name="Single Accounting 2" xfId="35653" xr:uid="{34504C5F-BE67-49D9-93CC-2A451BB63101}"/>
    <cellStyle name="Single Accounting 2 2" xfId="35654" xr:uid="{0899F7FA-34A6-4354-BF41-5BAC69DA762D}"/>
    <cellStyle name="Single Accounting 2 2 2" xfId="35655" xr:uid="{8D295225-ECF4-4827-A396-60C7CC1B1E5B}"/>
    <cellStyle name="Single Accounting 2 3" xfId="35656" xr:uid="{EDF6BA59-A07A-4159-8F1C-93C6DF7B3664}"/>
    <cellStyle name="Single Accounting 3" xfId="35657" xr:uid="{8324E150-A20B-4D77-8686-B52DE7FAB8AA}"/>
    <cellStyle name="Single Accounting 3 2" xfId="35658" xr:uid="{903FD712-B680-40A5-8082-2A9103C9DC75}"/>
    <cellStyle name="Single Accounting 4" xfId="35659" xr:uid="{F1359EB5-D506-4E4B-95FC-481585EBCED8}"/>
    <cellStyle name="Single Accounting_Cadrage conso" xfId="35660" xr:uid="{3A8F2AD6-4EF6-407D-A9F2-C4469930C046}"/>
    <cellStyle name="SInput" xfId="35661" xr:uid="{92D94C43-E6DB-472F-91BA-9C00E62E61BB}"/>
    <cellStyle name="SInput1" xfId="35662" xr:uid="{D03C085F-2983-438D-AA3C-19E4B9AB6E76}"/>
    <cellStyle name="SInterMed" xfId="35663" xr:uid="{B2093920-D194-4FBB-8F80-F296BB8E5953}"/>
    <cellStyle name="SMainTitle" xfId="35664" xr:uid="{9B707EFC-C2F6-4A83-88E9-89CFEEF3F4C5}"/>
    <cellStyle name="SMainTitle 2" xfId="35665" xr:uid="{75293F1C-A96E-4A67-84C4-D108CC77547F}"/>
    <cellStyle name="SMainTitle 3" xfId="35666" xr:uid="{111CFE9A-0D29-4A31-B8C6-349FF06136B3}"/>
    <cellStyle name="SMainTitle 4" xfId="35667" xr:uid="{15021A16-2DED-4567-85A4-AEBA2AC4C3B8}"/>
    <cellStyle name="SMainTitle 5" xfId="35668" xr:uid="{926B7FF9-11F6-4D8F-9A61-AD17F1324A74}"/>
    <cellStyle name="Small font" xfId="35669" xr:uid="{1B191351-FD83-4957-BA03-B374EA845CD3}"/>
    <cellStyle name="Small font 2" xfId="35670" xr:uid="{85BC13C6-A17D-4BC7-B8A0-E43CF7738737}"/>
    <cellStyle name="Small font 2 2" xfId="35671" xr:uid="{4CAE36D2-EAB6-48BF-AE37-FADDCDFE1A07}"/>
    <cellStyle name="Small font 2_Annexe 6 IAS" xfId="35672" xr:uid="{EFCC1DB1-1F9D-44E4-8E28-4368BBBCA295}"/>
    <cellStyle name="Small font 3" xfId="35673" xr:uid="{144538D3-C38E-462E-9037-D8AA46B3C043}"/>
    <cellStyle name="Small font 4" xfId="35674" xr:uid="{27E55738-25EF-447C-AC51-31916CDE0179}"/>
    <cellStyle name="Small font 5" xfId="35675" xr:uid="{55CC6F22-F82F-4AC5-AC51-F14222CE7F37}"/>
    <cellStyle name="Small font_~0950885" xfId="35676" xr:uid="{3D73EEAE-DEA6-4EE1-9CA0-B7D90ED19920}"/>
    <cellStyle name="SN" xfId="35677" xr:uid="{970AF0F5-C1E7-41DD-8C64-4DA03FA6569D}"/>
    <cellStyle name="SN 2" xfId="35678" xr:uid="{6B4770B0-4E24-4CFE-8C04-3CB3637F2486}"/>
    <cellStyle name="SN 3" xfId="35679" xr:uid="{0C127EEA-0D3F-409C-AB32-BB17E8BE49B9}"/>
    <cellStyle name="SN_Annexe 6 IAS" xfId="35680" xr:uid="{77965FA5-6320-49FF-A67B-56E78EA109E4}"/>
    <cellStyle name="Sname" xfId="35681" xr:uid="{2C6DB777-0150-498E-901E-0AA99503B0EF}"/>
    <cellStyle name="Sname 2" xfId="35682" xr:uid="{0840DE3C-8B30-4886-B838-D83CE32F7255}"/>
    <cellStyle name="Sname 3" xfId="35683" xr:uid="{8A2DEC6F-0011-42D6-B378-B34CABD31716}"/>
    <cellStyle name="Sname_~0950885" xfId="35684" xr:uid="{31EDC59D-750E-4230-AF8A-962F961E1C5B}"/>
    <cellStyle name="Sortie 10" xfId="35685" xr:uid="{374E8741-8981-4273-8370-3D917D7C8840}"/>
    <cellStyle name="Sortie 11" xfId="35686" xr:uid="{8A6D39EA-7382-4BFD-9FA3-9FAB4D292AB7}"/>
    <cellStyle name="Sortie 12" xfId="35687" xr:uid="{D9470AA0-888F-4F15-803C-4D448E2B7F70}"/>
    <cellStyle name="Sortie 2" xfId="35688" xr:uid="{4854264B-492C-4FC5-B844-5695AE8BBB75}"/>
    <cellStyle name="Sortie 2 2" xfId="35689" xr:uid="{8AA2A8B1-8EA3-412F-BA63-81DA598FDBF4}"/>
    <cellStyle name="Sortie 2 3" xfId="35690" xr:uid="{17E07369-7ECA-43D4-BA2C-6920886A193D}"/>
    <cellStyle name="Sortie 2 4" xfId="35691" xr:uid="{3E968EF5-D033-4FE9-8122-C829E6A79179}"/>
    <cellStyle name="Sortie 2 5" xfId="35692" xr:uid="{C59A46E2-8644-4E9B-AEC0-50CA038CFB38}"/>
    <cellStyle name="Sortie 2 6" xfId="35693" xr:uid="{64F2DE5A-E7D4-47F9-8B52-AC91751DEE22}"/>
    <cellStyle name="Sortie 3" xfId="35694" xr:uid="{B7D93B3A-BA89-444D-9F7C-99BF1ADC756E}"/>
    <cellStyle name="Sortie 3 2" xfId="35695" xr:uid="{6988D808-9B37-4CE8-9EC4-0C17AE2629B5}"/>
    <cellStyle name="Sortie 4" xfId="35696" xr:uid="{E0C0ED4F-15FC-4C76-8B32-32E9CE8F082C}"/>
    <cellStyle name="Sortie 4 2" xfId="35697" xr:uid="{C1E43B42-EE6D-4C8F-863B-35B96599E992}"/>
    <cellStyle name="Sortie 4 3" xfId="35698" xr:uid="{5EAB2A97-2145-4B22-9B67-52F91081D283}"/>
    <cellStyle name="Sortie 4_Annexe 6 IAS" xfId="35699" xr:uid="{E3B0A93F-4368-4DE0-ADC1-81F58C4A931B}"/>
    <cellStyle name="Sortie 5" xfId="35700" xr:uid="{9F3EF95C-7528-4A24-9F68-C783210A1EF3}"/>
    <cellStyle name="Sortie 6" xfId="35701" xr:uid="{BF9345AC-6487-4CE1-813C-166AE01EF990}"/>
    <cellStyle name="Sortie 7" xfId="35702" xr:uid="{EC58E849-05F2-457E-94A0-0A639A90A0D2}"/>
    <cellStyle name="Sortie 8" xfId="35703" xr:uid="{8C28787F-7540-47AE-A479-5B3108F8E5C7}"/>
    <cellStyle name="Sortie 8 2" xfId="35704" xr:uid="{32BE11A4-5CBD-4441-9470-C2C0A1D0D37D}"/>
    <cellStyle name="Sortie 8_Annexe 6 IAS" xfId="35705" xr:uid="{F672D1C1-2340-4067-8C1D-C11BCA8EC13D}"/>
    <cellStyle name="Sortie 9" xfId="35706" xr:uid="{EC45B2A1-E905-40DE-83AC-78E057199C31}"/>
    <cellStyle name="Sous-Titre" xfId="35707" xr:uid="{31AF8850-2A0F-4F7D-AAEB-13271E55CB05}"/>
    <cellStyle name="SOutput" xfId="35708" xr:uid="{4FCD60B8-E9FA-45E4-AD9B-6743E2105A23}"/>
    <cellStyle name="SPerc" xfId="35709" xr:uid="{4A2B82A0-41F4-4464-8772-E8BAE1CF6D30}"/>
    <cellStyle name="SPerc 2" xfId="35710" xr:uid="{8EAA644B-1B7C-4F29-84F0-1F7F7E08DE37}"/>
    <cellStyle name="SPerc_~0950885" xfId="35711" xr:uid="{A71D7CA6-3CB1-490D-92B9-8506EF65C096}"/>
    <cellStyle name="Standaard_Acc raco magn snac 2-5-2005" xfId="35712" xr:uid="{F9BCC82A-896A-4EDA-BC46-1E89F85032FE}"/>
    <cellStyle name="Standard 3" xfId="35713" xr:uid="{7E77BCC3-7341-488B-B893-BDDC910AFD3D}"/>
    <cellStyle name="Standard 3 2" xfId="35714" xr:uid="{E5496C66-7BF8-42B9-9E97-41B3C327495A}"/>
    <cellStyle name="Standard 3 3" xfId="35715" xr:uid="{AA42070E-272C-476C-8735-DDFDFD84C5C4}"/>
    <cellStyle name="Standard_Aktuell - Vertragsverlängerungen etc" xfId="35716" xr:uid="{D67B7239-B307-4DA2-8AA9-6AE64F1EE16F}"/>
    <cellStyle name="StandardDate" xfId="35717" xr:uid="{83CEEA90-CBBF-4EF8-B9FB-24D585557D6B}"/>
    <cellStyle name="standardnumber" xfId="35718" xr:uid="{897E5553-322D-4CD2-965D-BAD4B171CD4F}"/>
    <cellStyle name="standardnumber 2" xfId="35719" xr:uid="{4BDE26AD-980D-4D81-98BD-7B8A0546AC85}"/>
    <cellStyle name="standardnumber 2 2" xfId="37990" xr:uid="{E4E1E6CF-B9BD-425C-8F69-6C036F8E3157}"/>
    <cellStyle name="standardnumber 3" xfId="35720" xr:uid="{580F44BB-8744-45AE-8860-36650E57D9BF}"/>
    <cellStyle name="standardnumber 3 2" xfId="37991" xr:uid="{3C395946-BB43-49DD-9A22-FB9F609331F5}"/>
    <cellStyle name="standardnumber 4" xfId="35721" xr:uid="{679AAEF8-A832-4835-9F4A-CAEE78CD74B3}"/>
    <cellStyle name="standardnumber 4 2" xfId="37992" xr:uid="{EBE540A5-7ADE-4D68-AF79-CD92075CB8CA}"/>
    <cellStyle name="standardnumber 5" xfId="35722" xr:uid="{DD12357A-199A-4099-B26E-E860E9BA5F57}"/>
    <cellStyle name="standardnumber 5 2" xfId="37993" xr:uid="{23C73DBB-ACEA-49EB-9665-A87AA3A3B1C3}"/>
    <cellStyle name="standardnumber 6" xfId="37989" xr:uid="{B5779A80-796A-4D29-86B0-8C85F51CE77C}"/>
    <cellStyle name="StandingData" xfId="35723" xr:uid="{C89B2209-6B80-482F-8C01-89623D8B268C}"/>
    <cellStyle name="std" xfId="35724" xr:uid="{D3EA3B36-BFC1-4520-8A40-EE1308844D45}"/>
    <cellStyle name="std 10" xfId="35725" xr:uid="{E91858DB-1F97-451A-B8E9-AC322FA2C82F}"/>
    <cellStyle name="std 11" xfId="35726" xr:uid="{1E739251-C3F2-4934-BFFD-0C07F33F2AA6}"/>
    <cellStyle name="std 12" xfId="35727" xr:uid="{C86205E3-299C-46EE-9265-7B123D9B007C}"/>
    <cellStyle name="std 13" xfId="35728" xr:uid="{0EB681D0-891D-46E4-AB1E-7E91F9AAE07E}"/>
    <cellStyle name="std 14" xfId="35729" xr:uid="{6C7E5813-4B0F-4E13-B683-61F3B47228F7}"/>
    <cellStyle name="std 15" xfId="35730" xr:uid="{CCE32B3C-4060-4A05-ACCB-5D9AF3B84A72}"/>
    <cellStyle name="std 16" xfId="35731" xr:uid="{68121E9E-8E90-4BC8-A922-B9E47F54ADC1}"/>
    <cellStyle name="std 17" xfId="35732" xr:uid="{E182F016-0B4B-4C7A-B867-624A544299C6}"/>
    <cellStyle name="std 2" xfId="35733" xr:uid="{D57081F5-2F10-4DF5-B8E5-93E7EEBF9F28}"/>
    <cellStyle name="std 2 2" xfId="35734" xr:uid="{1C197D64-E82E-4F0F-B184-BA8899E560A3}"/>
    <cellStyle name="std 2_Annexe 6 IAS" xfId="35735" xr:uid="{83AFEFB5-DF55-4A50-A2D1-752F84F53254}"/>
    <cellStyle name="std 3" xfId="35736" xr:uid="{98755AC2-0CCD-49AA-8D1A-A3717B38D276}"/>
    <cellStyle name="std 4" xfId="35737" xr:uid="{ED15DDA3-12A4-4A17-89E6-062C390CE434}"/>
    <cellStyle name="std 5" xfId="35738" xr:uid="{009D693B-2CDB-4701-891B-F95D7DBC6F7B}"/>
    <cellStyle name="std 6" xfId="35739" xr:uid="{77E86E2E-7CE2-498B-9998-504E51B2C7BB}"/>
    <cellStyle name="std 7" xfId="35740" xr:uid="{12794EC6-94B0-457B-8C00-2EBE8D910040}"/>
    <cellStyle name="std 8" xfId="35741" xr:uid="{C70B1B98-74F4-499D-863B-881CC88420B0}"/>
    <cellStyle name="std 9" xfId="35742" xr:uid="{292638A7-EF48-42D7-B3EC-3F7A9FE326E9}"/>
    <cellStyle name="std_~0950885" xfId="35743" xr:uid="{5BF35FBD-98F0-40FD-9ABB-FFB6A7B51E4A}"/>
    <cellStyle name="Sterling [0]" xfId="35744" xr:uid="{001A768F-FC7B-4BD3-B0C3-DDF57729B22F}"/>
    <cellStyle name="Stile 1" xfId="35745" xr:uid="{243E2BD9-6A4D-4803-ADFD-9DCFE8B29E48}"/>
    <cellStyle name="Stitle" xfId="35746" xr:uid="{AF94E209-4B33-41C1-AB8A-496C242FA154}"/>
    <cellStyle name="Ston" xfId="35747" xr:uid="{F1E7EA03-C740-44CF-9424-1998071FB91C}"/>
    <cellStyle name="Ston 2" xfId="35748" xr:uid="{42002AD3-50FE-4DE5-A0E8-969F5D39DBB2}"/>
    <cellStyle name="Ston 3" xfId="35749" xr:uid="{97FF5969-88C3-4976-AAAA-C7F52F4B2E1E}"/>
    <cellStyle name="Ston_~0950885" xfId="35750" xr:uid="{D06B2569-56C0-459A-9D0C-A3B7ADD3570D}"/>
    <cellStyle name="strip" xfId="35751" xr:uid="{2AEE9904-A733-451A-B849-98C8C5BB6C5E}"/>
    <cellStyle name="strip 10" xfId="35752" xr:uid="{30AFA34E-7CFF-49AC-9DC7-1DF7A7391332}"/>
    <cellStyle name="strip 11" xfId="35753" xr:uid="{796B5D30-D9EF-4D8B-9405-9886D6A81FDB}"/>
    <cellStyle name="strip 12" xfId="35754" xr:uid="{42CA6408-A2F0-4C2E-A3A8-A690BEEA9DCA}"/>
    <cellStyle name="strip 13" xfId="35755" xr:uid="{5558C650-2080-4C55-8816-9D85400E95F8}"/>
    <cellStyle name="strip 14" xfId="35756" xr:uid="{F7FB5F34-F032-45B0-A41B-E1C45135DFED}"/>
    <cellStyle name="strip 15" xfId="35757" xr:uid="{F839500C-FDFE-4A6B-8437-7416751EA959}"/>
    <cellStyle name="strip 16" xfId="35758" xr:uid="{53726421-5E56-4E63-80C6-B052CA4233FF}"/>
    <cellStyle name="strip 17" xfId="35759" xr:uid="{BA52CD34-D55D-4108-AD70-3D3070871F9F}"/>
    <cellStyle name="strip 18" xfId="37994" xr:uid="{9FED0106-4806-4C87-A20E-BC3923B5C96A}"/>
    <cellStyle name="strip 2" xfId="35760" xr:uid="{D8152A68-2D47-4CD7-A6AA-73243D398AC5}"/>
    <cellStyle name="strip 2 2" xfId="35761" xr:uid="{06D03989-4B1A-4E61-B10C-0BD1DE8AADEE}"/>
    <cellStyle name="strip 2_Annexe 6 IAS" xfId="35762" xr:uid="{98705855-D2C4-4FDA-832C-B0CB90983AAB}"/>
    <cellStyle name="strip 3" xfId="35763" xr:uid="{0891DA4A-F488-4F00-94BB-2D81B263D91F}"/>
    <cellStyle name="strip 3 2" xfId="35764" xr:uid="{06EE7FA6-6D2B-4922-9133-95915709B164}"/>
    <cellStyle name="strip 3_Annexe 6 IAS" xfId="35765" xr:uid="{A7918152-EA33-43D3-BA2B-66CC04C7AA4F}"/>
    <cellStyle name="strip 4" xfId="35766" xr:uid="{D7E9049E-F5D5-48EC-8CFD-F7589EFE0AE9}"/>
    <cellStyle name="strip 4 2" xfId="35767" xr:uid="{EF0BCF8F-0CC7-4766-8F3B-6753E0D093C4}"/>
    <cellStyle name="strip 4_Annexe 6 IAS" xfId="35768" xr:uid="{5F72531A-A8C6-4593-A9DA-704B8F87B640}"/>
    <cellStyle name="strip 5" xfId="35769" xr:uid="{7CE08D3C-FEDF-409E-9037-1ED5D2DB0ABE}"/>
    <cellStyle name="strip 5 2" xfId="35770" xr:uid="{2B0D626E-47A4-4A34-98D2-3EB0B54F6845}"/>
    <cellStyle name="strip 5_Annexe 6 IAS" xfId="35771" xr:uid="{F105483D-3E57-43DC-8827-B22E357FD554}"/>
    <cellStyle name="strip 6" xfId="35772" xr:uid="{5C4080CE-B8EC-4F96-B5CB-393623E25148}"/>
    <cellStyle name="strip 7" xfId="35773" xr:uid="{E6ED492C-5643-4FE8-B7A4-C23C89F21394}"/>
    <cellStyle name="strip 8" xfId="35774" xr:uid="{DA2E6B7B-D739-462C-953E-D1A76A6BC00D}"/>
    <cellStyle name="strip 9" xfId="35775" xr:uid="{63163603-5F27-4641-85BA-8CF2B6B48528}"/>
    <cellStyle name="strip_Annexe 6 IAS" xfId="35776" xr:uid="{07F28EC0-EE26-49CF-AEED-90E9ADEF2F39}"/>
    <cellStyle name="STYL1 - Style1" xfId="35777" xr:uid="{64E62D8E-E70B-4834-911B-677D3021338B}"/>
    <cellStyle name="STYL1 - Style1 2" xfId="35778" xr:uid="{0D305829-C523-4108-B2D9-6339FA87B4D1}"/>
    <cellStyle name="STYL1 - Style1 3" xfId="35779" xr:uid="{DC941ADB-A1BE-49F1-9BD2-A62C30080DBE}"/>
    <cellStyle name="Style 1" xfId="20777" xr:uid="{00000000-0005-0000-0000-0000A9520000}"/>
    <cellStyle name="Style 1 2" xfId="20778" xr:uid="{00000000-0005-0000-0000-0000AA520000}"/>
    <cellStyle name="Style 1 2 2" xfId="20779" xr:uid="{00000000-0005-0000-0000-0000AB520000}"/>
    <cellStyle name="Style 1 2 2 2" xfId="35783" xr:uid="{C34ED30C-12AD-4165-A16F-5CD3454382AA}"/>
    <cellStyle name="Style 1 2 2 2 2" xfId="35784" xr:uid="{D2502F4A-BE1B-4E27-BFA5-E1057D385913}"/>
    <cellStyle name="Style 1 2 2 3" xfId="35785" xr:uid="{02E82F26-BE85-43B3-B4CC-F199D17DA98C}"/>
    <cellStyle name="Style 1 2 2 4" xfId="35782" xr:uid="{9DDB3E02-548B-4A30-AF98-1A7542AA29EB}"/>
    <cellStyle name="Style 1 2 3" xfId="35786" xr:uid="{D21D119B-B8FD-4AEC-AD1F-8B8A8E8A20CD}"/>
    <cellStyle name="Style 1 2 3 2" xfId="35787" xr:uid="{9405BCCB-E5C2-4A2A-B3BF-7F2A8DB75A00}"/>
    <cellStyle name="Style 1 2 3 2 2" xfId="35788" xr:uid="{C69A46BE-4BFB-4239-AC5C-A7BAFBA5353C}"/>
    <cellStyle name="Style 1 2 3 3" xfId="35789" xr:uid="{3062FB7F-9896-43DE-96EB-036A9B1EDD72}"/>
    <cellStyle name="Style 1 2 4" xfId="35790" xr:uid="{70FF54F0-DF98-40FB-822D-009CA8F0AEAC}"/>
    <cellStyle name="Style 1 2 4 2" xfId="35791" xr:uid="{E35D1E0A-8BA1-4CBF-B29C-7F4B05610F56}"/>
    <cellStyle name="Style 1 2 5" xfId="35792" xr:uid="{7E1F9F42-2876-4A06-A7CA-560D64D26204}"/>
    <cellStyle name="Style 1 2 6" xfId="35781" xr:uid="{DC27C7FD-397D-42D4-B2E9-74AA95EF7295}"/>
    <cellStyle name="Style 1 2_Cadrage conso" xfId="35793" xr:uid="{4643D066-E47E-490E-8ED1-0095FB4D3867}"/>
    <cellStyle name="Style 1 3" xfId="20780" xr:uid="{00000000-0005-0000-0000-0000AC520000}"/>
    <cellStyle name="Style 1 3 2" xfId="35795" xr:uid="{5F39C0D5-F0D4-4E2E-8515-FB0CDA3F4260}"/>
    <cellStyle name="Style 1 3 2 2" xfId="35796" xr:uid="{6DD3B21C-D622-4F9E-B472-959A6B4D57FE}"/>
    <cellStyle name="Style 1 3 3" xfId="35797" xr:uid="{A552CCFC-DA6A-4DF9-84FB-94EF701DA4CB}"/>
    <cellStyle name="Style 1 3 4" xfId="35794" xr:uid="{6EE61A20-3598-4C3B-A9BF-8D8879D4F3B9}"/>
    <cellStyle name="Style 1 4" xfId="20781" xr:uid="{00000000-0005-0000-0000-0000AD520000}"/>
    <cellStyle name="Style 1 4 2" xfId="35799" xr:uid="{980FB170-60CF-4035-9979-52DC607311B9}"/>
    <cellStyle name="Style 1 4 2 2" xfId="35800" xr:uid="{5B243E88-C7D6-4C75-A4C2-E086CEDD236D}"/>
    <cellStyle name="Style 1 4 3" xfId="35801" xr:uid="{1E85176B-165C-48F2-9834-6D285120BE4E}"/>
    <cellStyle name="Style 1 4 4" xfId="35798" xr:uid="{7BA539A2-2000-4531-ABF1-0114F63EF1E5}"/>
    <cellStyle name="Style 1 5" xfId="35802" xr:uid="{D96E0ECC-F231-421C-BAC1-B3933201B6D9}"/>
    <cellStyle name="Style 1 5 2" xfId="35803" xr:uid="{427AEAA4-453E-400E-85DA-BB64E0E00DF2}"/>
    <cellStyle name="Style 1 5 3" xfId="35804" xr:uid="{582F64AC-BCC8-4DE4-8266-1CC5459630EB}"/>
    <cellStyle name="Style 1 6" xfId="35805" xr:uid="{A262BE16-EFDE-454E-9FD6-9FF69AAC74ED}"/>
    <cellStyle name="Style 1 7" xfId="35806" xr:uid="{72A6C453-B09F-42F2-8A5F-9B63B79431E0}"/>
    <cellStyle name="Style 1 8" xfId="35780" xr:uid="{0D0CD514-0B81-4551-B745-63634540E5B0}"/>
    <cellStyle name="Style 1_Annexe 6 IAS" xfId="35807" xr:uid="{65ECA39A-4B6B-434E-B80E-D009BAB5BE9F}"/>
    <cellStyle name="Style 10" xfId="35808" xr:uid="{DB508BAC-0A13-4039-9F34-0E9251A328F1}"/>
    <cellStyle name="Style 11" xfId="35809" xr:uid="{0329AA56-4998-4353-B9C4-C8F45E41E865}"/>
    <cellStyle name="Style 12" xfId="35810" xr:uid="{0AC1321A-6D55-46C3-B596-57BEA886067F}"/>
    <cellStyle name="Style 13" xfId="35811" xr:uid="{9A3FA8EB-5560-44D5-8892-4E607C24B257}"/>
    <cellStyle name="Style 14" xfId="35812" xr:uid="{77612709-6E77-49AE-977B-23D55EB82E15}"/>
    <cellStyle name="Style 15" xfId="35813" xr:uid="{DA81FBF1-1595-4305-BD22-ED3C53A2DF9E}"/>
    <cellStyle name="Style 16" xfId="35814" xr:uid="{707CCCBD-D1B2-4387-98D1-AC210ECF6D6A}"/>
    <cellStyle name="Style 17" xfId="35815" xr:uid="{CA7249D2-3678-41B1-AC6F-EB29462DC45D}"/>
    <cellStyle name="Style 18" xfId="35816" xr:uid="{A85A5486-397B-46F9-ADE6-387BD2794765}"/>
    <cellStyle name="Style 19" xfId="35817" xr:uid="{3EC0CE14-7C77-4F78-9136-070D689C3BB9}"/>
    <cellStyle name="Style 2" xfId="20782" xr:uid="{00000000-0005-0000-0000-0000AE520000}"/>
    <cellStyle name="Style 2 2" xfId="35818" xr:uid="{590C3A84-E393-4454-B853-1A779D45CCBF}"/>
    <cellStyle name="Style 20" xfId="35819" xr:uid="{E66CA568-76EE-433A-981F-1F491C455C2E}"/>
    <cellStyle name="Style 21" xfId="35820" xr:uid="{3E7EAA6B-BA0B-45C1-9339-9F79CFC55155}"/>
    <cellStyle name="Style 22" xfId="35821" xr:uid="{1C7E610B-A403-4E58-B4DC-1A32FE5903E4}"/>
    <cellStyle name="Style 23" xfId="35822" xr:uid="{75B6CAB4-3391-481C-86DD-503E79FEBAE5}"/>
    <cellStyle name="Style 23 2" xfId="35823" xr:uid="{79FF408B-DD08-4EF2-A98D-46642B86E409}"/>
    <cellStyle name="Style 24" xfId="35824" xr:uid="{B8419D71-4E16-49E1-AB02-AEE2B0AF10DD}"/>
    <cellStyle name="Style 25" xfId="35825" xr:uid="{5C69A50C-0211-4E23-AFA4-DAAE60BA01ED}"/>
    <cellStyle name="Style 26" xfId="35826" xr:uid="{12E95190-151D-4F10-9847-3DA9CF3D36B7}"/>
    <cellStyle name="Style 26 2" xfId="35827" xr:uid="{41AA20E9-F9C7-4D13-8213-1B46001E1A63}"/>
    <cellStyle name="Style 26 3" xfId="35828" xr:uid="{B61D04DA-5A91-4DB9-AA1E-D658CAD254D8}"/>
    <cellStyle name="Style 27" xfId="35829" xr:uid="{A41CC775-B03B-4795-974B-0DD2E3A7AC95}"/>
    <cellStyle name="Style 28" xfId="35830" xr:uid="{BDC5F32B-1D2C-4BA3-8F32-14F6AF2B51AD}"/>
    <cellStyle name="Style 29" xfId="35831" xr:uid="{F8AA8CB0-F838-4EA8-9785-FC947F956359}"/>
    <cellStyle name="Style 3" xfId="20783" xr:uid="{00000000-0005-0000-0000-0000AF520000}"/>
    <cellStyle name="Style 3 2" xfId="35832" xr:uid="{373E81FE-B62F-43D1-9ACD-729F8040DBE5}"/>
    <cellStyle name="Style 30" xfId="35833" xr:uid="{0AA25E7B-587D-4E2D-843C-FE2848C67B98}"/>
    <cellStyle name="Style 31" xfId="35834" xr:uid="{54843C8D-B3DD-4B01-9CC2-6D261720F5BC}"/>
    <cellStyle name="Style 32" xfId="35835" xr:uid="{B47C5638-820D-4630-B992-AED86180A950}"/>
    <cellStyle name="Style 33" xfId="35836" xr:uid="{79804BE1-CE6C-454B-A956-6B54DB1F924E}"/>
    <cellStyle name="Style 34" xfId="35837" xr:uid="{ADC63314-9039-415F-8FED-16C6AE70ACAD}"/>
    <cellStyle name="Style 35" xfId="35838" xr:uid="{390E5789-4267-4E20-8341-AE1625E28E83}"/>
    <cellStyle name="Style 36" xfId="35839" xr:uid="{43009F84-158E-4300-9862-3EDC251671FC}"/>
    <cellStyle name="Style 37" xfId="35840" xr:uid="{D47707CC-FADF-4660-84BA-913361FC5A70}"/>
    <cellStyle name="Style 38" xfId="35841" xr:uid="{C0325EE3-85B9-4BF5-A088-3090FC15E0FF}"/>
    <cellStyle name="Style 39" xfId="35842" xr:uid="{A5595736-7615-453A-9784-3BACAF55B7F3}"/>
    <cellStyle name="Style 4" xfId="20784" xr:uid="{00000000-0005-0000-0000-0000B0520000}"/>
    <cellStyle name="Style 4 2" xfId="35843" xr:uid="{32D1917A-D85C-43F3-BEA1-0B35D8C57DFF}"/>
    <cellStyle name="Style 40" xfId="35844" xr:uid="{B507835F-D951-4192-89DF-68BF65B6F652}"/>
    <cellStyle name="Style 41" xfId="35845" xr:uid="{8057DC22-9DD0-4B64-BA1D-08768C7BCA08}"/>
    <cellStyle name="Style 42" xfId="35846" xr:uid="{D8F3ADB7-6F1A-4E43-BA83-1DEBD70FADDB}"/>
    <cellStyle name="Style 43" xfId="35847" xr:uid="{FA23E535-13AE-40FD-B93C-7899882FF29D}"/>
    <cellStyle name="Style 44" xfId="35848" xr:uid="{034C523B-D238-4314-BA48-F941C0FC5428}"/>
    <cellStyle name="Style 45" xfId="35849" xr:uid="{07D6D1E9-7F13-4431-848A-3B8412D73EF7}"/>
    <cellStyle name="Style 46" xfId="35850" xr:uid="{5A46321E-4347-4728-A36D-D110C3AADBCC}"/>
    <cellStyle name="Style 47" xfId="35851" xr:uid="{AE092AEF-AA8A-4013-9F42-0769DD35E3F9}"/>
    <cellStyle name="Style 48" xfId="35852" xr:uid="{88E05D5A-824A-4950-8ACA-2FB5DB1EB7FA}"/>
    <cellStyle name="Style 49" xfId="35853" xr:uid="{CA1AEEED-88B7-4D21-B446-F2201E28C8B7}"/>
    <cellStyle name="Style 5" xfId="20785" xr:uid="{00000000-0005-0000-0000-0000B1520000}"/>
    <cellStyle name="Style 5 2" xfId="35854" xr:uid="{83AF96A1-05F1-4800-8E65-7DEF5B1BC95E}"/>
    <cellStyle name="Style 50" xfId="35855" xr:uid="{B931FC27-E7CF-401B-B6F7-FF58068D61CD}"/>
    <cellStyle name="Style 51" xfId="35856" xr:uid="{6165A2A6-8309-48BE-A57B-5A5D29C5A070}"/>
    <cellStyle name="Style 52" xfId="35857" xr:uid="{D69A8EFF-F5EB-4A87-B30B-D93FD396BBDF}"/>
    <cellStyle name="Style 53" xfId="35858" xr:uid="{588B1E09-AD7E-4CEE-9BE2-BDD9631E94C2}"/>
    <cellStyle name="Style 54" xfId="35859" xr:uid="{0DA47EE8-EF23-48FE-B3FF-B3759984465B}"/>
    <cellStyle name="Style 55" xfId="35860" xr:uid="{6A253B5D-2B67-4D98-962B-B63BE3895A9E}"/>
    <cellStyle name="Style 56" xfId="35861" xr:uid="{FFF6E9FE-F40D-44DD-A2F6-3E9ED36DAEB2}"/>
    <cellStyle name="Style 57" xfId="35862" xr:uid="{7F712EB2-84E5-443E-ACD9-3AC598C517F4}"/>
    <cellStyle name="Style 58" xfId="35863" xr:uid="{D8033ADE-733A-421C-B71F-69EA73443C37}"/>
    <cellStyle name="Style 59" xfId="35864" xr:uid="{697CACC5-8D41-457D-9E42-5258EC177A98}"/>
    <cellStyle name="Style 6" xfId="20786" xr:uid="{00000000-0005-0000-0000-0000B2520000}"/>
    <cellStyle name="Style 6 2" xfId="35865" xr:uid="{7F89FB82-2A06-4D81-B8A4-32974E8777C4}"/>
    <cellStyle name="Style 60" xfId="35866" xr:uid="{3E5519FD-BBA2-494D-A3F0-09642B0917AF}"/>
    <cellStyle name="Style 61" xfId="35867" xr:uid="{278A08B4-A3E6-4DAA-8692-19364E64DB35}"/>
    <cellStyle name="Style 62" xfId="35868" xr:uid="{754C4B79-708E-4178-A178-72F63D9A6D3C}"/>
    <cellStyle name="Style 63" xfId="35869" xr:uid="{8B03A069-E9DA-4DF7-86A7-0504FAD2B8E6}"/>
    <cellStyle name="Style 64" xfId="35870" xr:uid="{0D43421B-C987-4703-AED3-5BC9C17FDE09}"/>
    <cellStyle name="Style 7" xfId="20787" xr:uid="{00000000-0005-0000-0000-0000B3520000}"/>
    <cellStyle name="Style 7 2" xfId="35871" xr:uid="{2D2D07B3-F8D9-475D-BBAB-CFE361C81B28}"/>
    <cellStyle name="Style 8" xfId="20788" xr:uid="{00000000-0005-0000-0000-0000B4520000}"/>
    <cellStyle name="Style 8 2" xfId="35872" xr:uid="{1E71C15A-D1DB-400E-9062-6459C3EDBA51}"/>
    <cellStyle name="Style 9" xfId="21397" xr:uid="{00000000-0005-0000-0000-0000B5520000}"/>
    <cellStyle name="Style 9 2" xfId="35873" xr:uid="{5A33B277-0E32-49B2-B407-00870FE1BA29}"/>
    <cellStyle name="style1" xfId="35874" xr:uid="{80A110E7-B9D3-45F2-B1F3-84112D2596A9}"/>
    <cellStyle name="style1 2" xfId="35875" xr:uid="{66E07319-1AD7-482A-81E1-CC808122885B}"/>
    <cellStyle name="style1_~0950885" xfId="35876" xr:uid="{347731A1-27DE-4228-85BA-D4E668C4D57B}"/>
    <cellStyle name="style2" xfId="35877" xr:uid="{8CFA3CD3-5023-4EC0-BBD5-45238FE705CB}"/>
    <cellStyle name="style2 2" xfId="35878" xr:uid="{A86336A3-1FA4-43BE-9E17-40DA42B5070D}"/>
    <cellStyle name="style2_~0950885" xfId="35879" xr:uid="{22EC66E2-03B4-426F-9354-A099E22C2B45}"/>
    <cellStyle name="Subhead1" xfId="35880" xr:uid="{235DA514-5F9E-4274-B029-AE90450772BC}"/>
    <cellStyle name="Subhead2" xfId="35881" xr:uid="{38D4C28A-84FA-4843-B995-5932D81B0F69}"/>
    <cellStyle name="Subhead3" xfId="35882" xr:uid="{ECF10836-96FD-4FF7-8F7C-EBCFF251EABC}"/>
    <cellStyle name="Subhead4" xfId="35883" xr:uid="{F882FA6B-3907-4B5D-AF16-1A3ADD0FDB06}"/>
    <cellStyle name="Subtitle" xfId="35884" xr:uid="{3EC73377-BEF1-4F39-B324-C59DC7D5CBE0}"/>
    <cellStyle name="Subtotal" xfId="35885" xr:uid="{156BD693-0BB9-4F47-A87D-1CEFDA7BCA3E}"/>
    <cellStyle name="Summary" xfId="35886" xr:uid="{1C361AA3-CF85-44E0-85BF-89583CA14AC3}"/>
    <cellStyle name="Summe" xfId="35887" xr:uid="{9BAE30AB-B03A-4BF7-9138-806EE355FAB8}"/>
    <cellStyle name="Summe 10" xfId="35888" xr:uid="{A5102EB0-9A0C-44B0-8FFA-759DF4E8ED8E}"/>
    <cellStyle name="Summe 11" xfId="37995" xr:uid="{47160A1E-F1FC-4CA3-8D0E-CEC72AB94B7E}"/>
    <cellStyle name="Summe 2" xfId="35889" xr:uid="{41985ABC-BFF5-4337-B844-0B08C9A6E38E}"/>
    <cellStyle name="Summe 2 2" xfId="35890" xr:uid="{F9CEBD1A-B273-4946-8430-5BE864593BDF}"/>
    <cellStyle name="Summe 2 3" xfId="35891" xr:uid="{DD221061-35D9-4C28-BD1F-206B159A33CE}"/>
    <cellStyle name="Summe 2 3 2" xfId="37997" xr:uid="{23489E29-78CF-4A81-894F-CBADE9BC2D60}"/>
    <cellStyle name="Summe 2 4" xfId="35892" xr:uid="{CFE8E806-18DF-4D43-AC40-B3616715FFAB}"/>
    <cellStyle name="Summe 2 4 2" xfId="37998" xr:uid="{40BEF437-5A7A-41FE-86E4-EEC063556981}"/>
    <cellStyle name="Summe 2 5" xfId="35893" xr:uid="{8B4CD12E-749A-47AF-A30E-E13D78AD1433}"/>
    <cellStyle name="Summe 2 5 2" xfId="37999" xr:uid="{D85DDA6B-4F71-4A9B-B9E4-E7EF361DFB93}"/>
    <cellStyle name="Summe 2 6" xfId="35894" xr:uid="{3E0E57ED-7A2C-4557-851D-B979A8760377}"/>
    <cellStyle name="Summe 2 6 2" xfId="38000" xr:uid="{265E8AA1-1B7E-454A-964F-E92D07BFE5DD}"/>
    <cellStyle name="Summe 2 7" xfId="37996" xr:uid="{BD7C8941-66B3-438A-A830-7403D063FA7B}"/>
    <cellStyle name="Summe 2_Annexe 6 IAS" xfId="35895" xr:uid="{E4C50E14-35F1-480E-8D8D-AA2DF2389A90}"/>
    <cellStyle name="Summe 3" xfId="35896" xr:uid="{4C790E80-FF2F-4F1F-AC9E-FABEE7CF0D70}"/>
    <cellStyle name="Summe 3 2" xfId="35897" xr:uid="{B4F82608-7817-4025-9017-8C037404EDC2}"/>
    <cellStyle name="Summe 3 3" xfId="35898" xr:uid="{D4D525A0-DC26-404C-94BD-4D67AE22CE18}"/>
    <cellStyle name="Summe 3 3 2" xfId="38001" xr:uid="{9E829E8E-E111-425B-8586-3D5279F209C1}"/>
    <cellStyle name="Summe 3 4" xfId="35899" xr:uid="{90FC91C4-68A5-4CE9-BA69-6F0A2F14E82F}"/>
    <cellStyle name="Summe 3 4 2" xfId="38002" xr:uid="{EC1C840E-B0A0-4E79-AD2A-11B51378D003}"/>
    <cellStyle name="Summe 3 5" xfId="35900" xr:uid="{2F233A9D-C25D-44B8-826A-E481A9414F11}"/>
    <cellStyle name="Summe 3 5 2" xfId="38003" xr:uid="{FA8F3524-5106-4FC1-9F0F-D20214BD328C}"/>
    <cellStyle name="Summe 3 6" xfId="35901" xr:uid="{2C1916F3-C73C-4052-9F8B-5E44C93C0C5D}"/>
    <cellStyle name="Summe 3 6 2" xfId="38004" xr:uid="{4AFEA8BE-961B-4C31-9C6D-19F1640146B1}"/>
    <cellStyle name="Summe 3_Annexe 6 IAS" xfId="35902" xr:uid="{AA82926B-4C9A-4A5A-89F8-87172ACCED5B}"/>
    <cellStyle name="Summe 4" xfId="35903" xr:uid="{8A45A23C-FF5F-4130-B4E8-C7AB2C30524C}"/>
    <cellStyle name="Summe 5" xfId="35904" xr:uid="{7A730F74-D6B2-4F7A-A3F1-1CA7EFD14018}"/>
    <cellStyle name="Summe 6" xfId="35905" xr:uid="{172BF73F-5939-4269-B6BD-9302041FC953}"/>
    <cellStyle name="Summe 7" xfId="35906" xr:uid="{12DA6A7E-34AC-4A99-ADCA-29F42596FAE9}"/>
    <cellStyle name="Summe 8" xfId="35907" xr:uid="{2AD502CB-2831-4FD7-8486-75A452D37129}"/>
    <cellStyle name="Summe 9" xfId="35908" xr:uid="{59D68E8B-0173-4228-AC03-57D74AAFC39A}"/>
    <cellStyle name="Summe_Annexe 6 IAS" xfId="35909" xr:uid="{C95EA891-8C42-47F6-AC62-C77CB22CB7DF}"/>
    <cellStyle name="sup2Date" xfId="35910" xr:uid="{D599BB2E-22BB-49B8-B794-604CD2135115}"/>
    <cellStyle name="sup2Date 10" xfId="35911" xr:uid="{3B2B0532-4400-420A-B669-21C61010BE0B}"/>
    <cellStyle name="sup2Date 2" xfId="35912" xr:uid="{00176E7A-9ED0-494A-9B90-E9D221E1227C}"/>
    <cellStyle name="sup2Date 2 2" xfId="35913" xr:uid="{F1590A25-0A67-484C-BDCD-859FCB5C9105}"/>
    <cellStyle name="sup2Date 2_Annexe 6 IAS" xfId="35914" xr:uid="{EC21FAB7-8F59-4727-849D-D6F034F2A994}"/>
    <cellStyle name="sup2Date 3" xfId="35915" xr:uid="{E41C14E7-7940-43DF-A2AE-FC3E31D72F5A}"/>
    <cellStyle name="sup2Date 3 2" xfId="35916" xr:uid="{C408CE1B-8CF7-4100-BFA7-8F001137AAC9}"/>
    <cellStyle name="sup2Date 3_Annexe 6 IAS" xfId="35917" xr:uid="{BDB10F89-272D-439B-9D64-B7EBBC8BB5A2}"/>
    <cellStyle name="sup2Date 4" xfId="35918" xr:uid="{F14BC018-695F-4AE6-8FD3-979FF9D7DAC6}"/>
    <cellStyle name="sup2Date 5" xfId="35919" xr:uid="{9B9EA83C-91DD-47C2-92C2-7A77C36DB66B}"/>
    <cellStyle name="sup2Date 6" xfId="35920" xr:uid="{B411CB0B-C623-457A-9DF8-EF79DC1EFE40}"/>
    <cellStyle name="sup2Date 7" xfId="35921" xr:uid="{B13554A7-6D61-497D-BAE7-F7EB1676C6C0}"/>
    <cellStyle name="sup2Date 8" xfId="35922" xr:uid="{95FD72FA-6D2C-4C30-9CC9-FA67A08417D1}"/>
    <cellStyle name="sup2Date 9" xfId="35923" xr:uid="{993FBD5E-5398-4544-8236-A5B3FD091C68}"/>
    <cellStyle name="sup2Date_Annexe 6 IAS" xfId="35924" xr:uid="{1F5DE243-658F-41FF-8A25-97448FBC1A08}"/>
    <cellStyle name="sup2Int" xfId="35925" xr:uid="{BCC935BD-E5BE-4628-9EA5-9981F9EB77F1}"/>
    <cellStyle name="sup2Int 10" xfId="35926" xr:uid="{013CE14E-C41B-4F4E-B55F-E104D8CFE58F}"/>
    <cellStyle name="sup2Int 11" xfId="38005" xr:uid="{CF349A21-E853-4611-91FF-334F515ADAF6}"/>
    <cellStyle name="sup2Int 2" xfId="35927" xr:uid="{9EF030BD-753A-4E91-9147-56D8C7202D3A}"/>
    <cellStyle name="sup2Int 2 2" xfId="35928" xr:uid="{5641071F-2F08-46AF-A22F-3E336946955A}"/>
    <cellStyle name="sup2Int 2 3" xfId="35929" xr:uid="{7A98B816-0BFE-4C71-93C8-7EA2BD1593A4}"/>
    <cellStyle name="sup2Int 2 3 2" xfId="38007" xr:uid="{3EBB6CD8-BE85-45CB-A226-EDB48CF931E9}"/>
    <cellStyle name="sup2Int 2 4" xfId="35930" xr:uid="{1755EF75-EE4A-4714-80FB-80319C7E798D}"/>
    <cellStyle name="sup2Int 2 4 2" xfId="38008" xr:uid="{30865726-AC1E-4FBE-892C-01742D2D5A00}"/>
    <cellStyle name="sup2Int 2 5" xfId="35931" xr:uid="{BF6F3006-F783-475B-8D7A-C4A69F97D35E}"/>
    <cellStyle name="sup2Int 2 5 2" xfId="38009" xr:uid="{9162606D-F950-4E72-A121-EE1BF6787866}"/>
    <cellStyle name="sup2Int 2 6" xfId="35932" xr:uid="{BFED78C4-251E-451F-9D62-2060264671CE}"/>
    <cellStyle name="sup2Int 2 6 2" xfId="38010" xr:uid="{C7535FF9-1C73-42CC-9BE7-F53AFC8FED2D}"/>
    <cellStyle name="sup2Int 2 7" xfId="38006" xr:uid="{86F141B4-C795-44E1-9314-D0ED0F9C59AC}"/>
    <cellStyle name="sup2Int 2_Annexe 6 IAS" xfId="35933" xr:uid="{AA020413-3199-4CBB-ACEB-AF0CDDC0C77B}"/>
    <cellStyle name="sup2Int 3" xfId="35934" xr:uid="{4B3185B5-693F-4D49-9D6A-8AF3EF1B7C81}"/>
    <cellStyle name="sup2Int 3 2" xfId="35935" xr:uid="{9B313846-2B44-47E0-95EF-3F9B543919D3}"/>
    <cellStyle name="sup2Int 3 3" xfId="35936" xr:uid="{2D3EE594-1359-42C7-AA57-9A04BC73B5B9}"/>
    <cellStyle name="sup2Int 3 3 2" xfId="38011" xr:uid="{6868FA30-21AD-41C4-8C64-59E92DB91586}"/>
    <cellStyle name="sup2Int 3 4" xfId="35937" xr:uid="{1BEBA686-CCB4-4A33-998F-8A9F81B9CFE9}"/>
    <cellStyle name="sup2Int 3 4 2" xfId="38012" xr:uid="{13785522-745D-429C-A5A4-908FB26FF02C}"/>
    <cellStyle name="sup2Int 3 5" xfId="35938" xr:uid="{35EA15AC-F10B-43A7-9368-AF262FC6E5D6}"/>
    <cellStyle name="sup2Int 3 5 2" xfId="38013" xr:uid="{2E317784-766E-4113-BF60-A7753A21FFCC}"/>
    <cellStyle name="sup2Int 3 6" xfId="35939" xr:uid="{0F0987B9-D30D-40EC-BD4C-9689FB159A63}"/>
    <cellStyle name="sup2Int 3 6 2" xfId="38014" xr:uid="{19120FB0-2D46-432B-A5E3-F426C4D70F3D}"/>
    <cellStyle name="sup2Int 3_Annexe 6 IAS" xfId="35940" xr:uid="{E1033629-8FEB-4237-95F3-29B5F91BB60A}"/>
    <cellStyle name="sup2Int 4" xfId="35941" xr:uid="{0784D757-45EC-46D8-AF88-F1ADDFE6626D}"/>
    <cellStyle name="sup2Int 5" xfId="35942" xr:uid="{14F27B99-0C09-4527-A69A-58E372D21D3B}"/>
    <cellStyle name="sup2Int 6" xfId="35943" xr:uid="{61C92054-66CB-4BC4-9C15-808BB2F32CF3}"/>
    <cellStyle name="sup2Int 7" xfId="35944" xr:uid="{10A5167B-50EC-447A-87CB-FDD1FF3F91DE}"/>
    <cellStyle name="sup2Int 8" xfId="35945" xr:uid="{FD4959FB-78EA-4A4B-A301-973778F6BA6A}"/>
    <cellStyle name="sup2Int 9" xfId="35946" xr:uid="{24BB8893-2E1D-4252-AE89-15B5F4F5CA79}"/>
    <cellStyle name="sup2Int_Annexe 6 IAS" xfId="35947" xr:uid="{64BF487E-65A6-47C4-8F97-7FB3FB2A20D1}"/>
    <cellStyle name="sup2ParameterE" xfId="35948" xr:uid="{C0294B3F-55AE-402A-AB81-BE1C1F3198C5}"/>
    <cellStyle name="sup2ParameterE 10" xfId="35949" xr:uid="{DE412ED9-EED6-4627-BEC2-F9449B2C6001}"/>
    <cellStyle name="sup2ParameterE 11" xfId="38015" xr:uid="{5CE81BFC-DCE0-43BF-AE50-4DFA40527EB7}"/>
    <cellStyle name="sup2ParameterE 2" xfId="35950" xr:uid="{9C3E0E88-BC8A-4FF2-AE1A-AB7C7A26FF29}"/>
    <cellStyle name="sup2ParameterE 2 2" xfId="35951" xr:uid="{FB8EAD1F-40FA-4A31-8D08-ABDD9728CD6B}"/>
    <cellStyle name="sup2ParameterE 2 3" xfId="35952" xr:uid="{A50672CB-CD68-4C5E-9E06-5D3E3D92ED19}"/>
    <cellStyle name="sup2ParameterE 2 3 2" xfId="38017" xr:uid="{784F0B45-9389-4355-93E2-2D4B9EED2433}"/>
    <cellStyle name="sup2ParameterE 2 4" xfId="35953" xr:uid="{F6F5315D-3BDA-41F6-B95A-7E4A133406D1}"/>
    <cellStyle name="sup2ParameterE 2 4 2" xfId="38018" xr:uid="{DE076393-8AB9-40D8-B692-7A1A50E97598}"/>
    <cellStyle name="sup2ParameterE 2 5" xfId="35954" xr:uid="{26F789D2-F3C2-49D8-85E5-6C2FA95E3E92}"/>
    <cellStyle name="sup2ParameterE 2 5 2" xfId="38019" xr:uid="{18D520CB-42B4-4F1B-AA1C-11DFD764A3C4}"/>
    <cellStyle name="sup2ParameterE 2 6" xfId="35955" xr:uid="{3DC85754-BFEF-45A5-ACE9-F76E676D3011}"/>
    <cellStyle name="sup2ParameterE 2 6 2" xfId="38020" xr:uid="{A1B3DCEF-D44A-4E13-AE0B-29C4FE52189F}"/>
    <cellStyle name="sup2ParameterE 2 7" xfId="38016" xr:uid="{C4531307-3AAA-4E10-A3E9-8F173837AF13}"/>
    <cellStyle name="sup2ParameterE 2_Annexe 6 IAS" xfId="35956" xr:uid="{29C7FBF3-CECA-4917-9B2F-CA9CB1DB0377}"/>
    <cellStyle name="sup2ParameterE 3" xfId="35957" xr:uid="{D36AC306-2405-4E41-A05E-47E9BBB38B79}"/>
    <cellStyle name="sup2ParameterE 3 2" xfId="35958" xr:uid="{4C690D01-6B9F-4D32-98B0-463E5AA77633}"/>
    <cellStyle name="sup2ParameterE 3 3" xfId="35959" xr:uid="{27888853-E1FC-4356-A4A1-591C347DB0CD}"/>
    <cellStyle name="sup2ParameterE 3 3 2" xfId="38021" xr:uid="{4271F463-B77D-4C9F-AEF3-72EF79551AB4}"/>
    <cellStyle name="sup2ParameterE 3 4" xfId="35960" xr:uid="{C8F0B57B-8894-4ACB-B2AF-32FB3B9B6767}"/>
    <cellStyle name="sup2ParameterE 3 4 2" xfId="38022" xr:uid="{ADC98370-12F4-4EE3-AD30-3021C9C4549D}"/>
    <cellStyle name="sup2ParameterE 3 5" xfId="35961" xr:uid="{5C596D20-760B-4048-B371-F2F6F1A4B077}"/>
    <cellStyle name="sup2ParameterE 3 5 2" xfId="38023" xr:uid="{F2A8D302-0A09-4FA6-8656-A1797DE7C39F}"/>
    <cellStyle name="sup2ParameterE 3 6" xfId="35962" xr:uid="{C7991182-4CAF-48A2-8FF5-DBB67C5C8A38}"/>
    <cellStyle name="sup2ParameterE 3 6 2" xfId="38024" xr:uid="{408C2C24-571B-4682-A0EF-7EF86693DD3B}"/>
    <cellStyle name="sup2ParameterE 3_Annexe 6 IAS" xfId="35963" xr:uid="{D6270515-0968-4046-A22B-383425010D8C}"/>
    <cellStyle name="sup2ParameterE 4" xfId="35964" xr:uid="{39E2C422-B759-44FE-BC0A-F598F2A4B0B3}"/>
    <cellStyle name="sup2ParameterE 5" xfId="35965" xr:uid="{A6BCF815-C5C8-42E2-8769-D42621C18654}"/>
    <cellStyle name="sup2ParameterE 6" xfId="35966" xr:uid="{A82D006D-5E6E-42F5-A020-A32A3B1DF4B9}"/>
    <cellStyle name="sup2ParameterE 7" xfId="35967" xr:uid="{CC9FBF7C-4595-4CF2-B724-F415DEDD181C}"/>
    <cellStyle name="sup2ParameterE 8" xfId="35968" xr:uid="{A4F1F049-9C48-4111-961D-F58BA34317A8}"/>
    <cellStyle name="sup2ParameterE 9" xfId="35969" xr:uid="{B28DF129-E112-4C1C-8AA8-CDA9ADD949E4}"/>
    <cellStyle name="sup2ParameterE_Annexe 6 IAS" xfId="35970" xr:uid="{24F164AE-0F04-4603-9B7B-1FA65D6D74A2}"/>
    <cellStyle name="sup2Percentage" xfId="35971" xr:uid="{FBB11810-2D75-4FF6-9449-CAC167AD4B00}"/>
    <cellStyle name="sup2Percentage 10" xfId="35972" xr:uid="{BAAD5DE0-73FE-41E8-B210-5DF18C70F25C}"/>
    <cellStyle name="sup2Percentage 11" xfId="38025" xr:uid="{EA1FE48D-1503-4943-96A5-E49DCBB39CCD}"/>
    <cellStyle name="sup2Percentage 2" xfId="35973" xr:uid="{D21E66B4-AFDA-448A-94B1-AD6F7F61CCE5}"/>
    <cellStyle name="sup2Percentage 2 2" xfId="35974" xr:uid="{B07608F1-40A8-478C-BF34-A61E5C6E1615}"/>
    <cellStyle name="sup2Percentage 2 3" xfId="35975" xr:uid="{030E765B-78B3-484C-8CE5-6C6D7E75961A}"/>
    <cellStyle name="sup2Percentage 2 3 2" xfId="38027" xr:uid="{3E9A4920-20D7-4032-84E3-FF81D9E9EDA8}"/>
    <cellStyle name="sup2Percentage 2 4" xfId="35976" xr:uid="{36D52E87-F8C3-49B5-BFE3-58B3E6E5EF31}"/>
    <cellStyle name="sup2Percentage 2 4 2" xfId="38028" xr:uid="{3C1837E3-C712-4AF2-9AE1-859CCF2CCE51}"/>
    <cellStyle name="sup2Percentage 2 5" xfId="35977" xr:uid="{16EAA1AD-266E-4271-852D-4C4658B8AF9A}"/>
    <cellStyle name="sup2Percentage 2 5 2" xfId="38029" xr:uid="{6D7BF6E7-B505-4977-832C-02743D6D158A}"/>
    <cellStyle name="sup2Percentage 2 6" xfId="35978" xr:uid="{85828A8C-7F32-4E73-BA0D-0A8177D03613}"/>
    <cellStyle name="sup2Percentage 2 6 2" xfId="38030" xr:uid="{8EF2ABF0-E21E-47FC-B94E-A895B2EBA68D}"/>
    <cellStyle name="sup2Percentage 2 7" xfId="38026" xr:uid="{061EA7B5-8CC4-4FE7-A503-53A05205C7CB}"/>
    <cellStyle name="sup2Percentage 2_Annexe 6 IAS" xfId="35979" xr:uid="{904DA6B1-9950-4EF4-92A8-21FC6AC21017}"/>
    <cellStyle name="sup2Percentage 3" xfId="35980" xr:uid="{4E03081F-638A-4B01-B479-A84D67BC5691}"/>
    <cellStyle name="sup2Percentage 3 2" xfId="35981" xr:uid="{19348231-9E04-4516-B9E5-A244B7AE3AE9}"/>
    <cellStyle name="sup2Percentage 3 3" xfId="35982" xr:uid="{F78A7AE3-ADB2-44B2-AAA3-D09E24C1B4D3}"/>
    <cellStyle name="sup2Percentage 3 3 2" xfId="38031" xr:uid="{AAA9D106-75C4-4742-A14F-7D78058380B7}"/>
    <cellStyle name="sup2Percentage 3 4" xfId="35983" xr:uid="{05FFB847-6771-46CC-BBA8-50B2094AB884}"/>
    <cellStyle name="sup2Percentage 3 4 2" xfId="38032" xr:uid="{9CE2CCA9-0F39-4CE8-A06C-1D52B7513795}"/>
    <cellStyle name="sup2Percentage 3 5" xfId="35984" xr:uid="{BD82A09B-9F53-42E5-B8CB-2B123C1B5EC4}"/>
    <cellStyle name="sup2Percentage 3 5 2" xfId="38033" xr:uid="{6E1E31E7-DA18-4EF4-9CFA-677EAC532701}"/>
    <cellStyle name="sup2Percentage 3 6" xfId="35985" xr:uid="{EBDE0B91-4AAE-423E-9980-585654B582E0}"/>
    <cellStyle name="sup2Percentage 3 6 2" xfId="38034" xr:uid="{427A96A2-90AF-48AA-9E29-3768A5CBE490}"/>
    <cellStyle name="sup2Percentage 3_Annexe 6 IAS" xfId="35986" xr:uid="{4DA4EA76-2550-41A4-ADB6-6D3183709609}"/>
    <cellStyle name="sup2Percentage 4" xfId="35987" xr:uid="{E988685A-CCE6-405A-82CF-C56368DFAFAF}"/>
    <cellStyle name="sup2Percentage 5" xfId="35988" xr:uid="{49E2D48E-F03B-4E4B-B212-1D97FD5E3541}"/>
    <cellStyle name="sup2Percentage 6" xfId="35989" xr:uid="{5893CB94-2584-485A-AD70-F3484CB258DB}"/>
    <cellStyle name="sup2Percentage 7" xfId="35990" xr:uid="{6358D15C-FB97-4236-BEB7-8A3FAA010C85}"/>
    <cellStyle name="sup2Percentage 8" xfId="35991" xr:uid="{9C7D9CA4-B97E-493A-B931-60559D65406C}"/>
    <cellStyle name="sup2Percentage 9" xfId="35992" xr:uid="{B79272E3-9844-4348-8458-04412FD1D514}"/>
    <cellStyle name="sup2Percentage_Annexe 6 IAS" xfId="35993" xr:uid="{D3D4445C-F247-44AA-8BB7-A46470011451}"/>
    <cellStyle name="sup2PercentageL" xfId="35994" xr:uid="{23503BB2-C788-4101-ABAC-96DF762C05F5}"/>
    <cellStyle name="sup2PercentageL 10" xfId="35995" xr:uid="{7E8F3626-ADF0-47A2-95D7-8DF7D01DC502}"/>
    <cellStyle name="sup2PercentageL 11" xfId="38035" xr:uid="{FE050A53-0157-4412-912E-DE7D2E3676A7}"/>
    <cellStyle name="sup2PercentageL 2" xfId="35996" xr:uid="{7883A861-D694-43C7-BAB7-1057CF9062EE}"/>
    <cellStyle name="sup2PercentageL 2 2" xfId="35997" xr:uid="{F84BFFD7-9797-49B3-9EC9-969AF7177EA7}"/>
    <cellStyle name="sup2PercentageL 2 3" xfId="35998" xr:uid="{0C0CF806-A2CC-4D0E-8927-410BEF425CB0}"/>
    <cellStyle name="sup2PercentageL 2 3 2" xfId="38037" xr:uid="{AB4ECBC6-8C08-456F-944F-33A475592347}"/>
    <cellStyle name="sup2PercentageL 2 4" xfId="35999" xr:uid="{3BC2710C-9E11-4C6F-AFC2-E22E4C7B75C3}"/>
    <cellStyle name="sup2PercentageL 2 4 2" xfId="38038" xr:uid="{1989374A-3F71-4318-8EF2-3EB285F97F97}"/>
    <cellStyle name="sup2PercentageL 2 5" xfId="36000" xr:uid="{C054C68B-2834-4BC5-BB23-D8A3D8C791ED}"/>
    <cellStyle name="sup2PercentageL 2 5 2" xfId="38039" xr:uid="{282A9C83-6DBF-4DB1-A587-0D5844A148FD}"/>
    <cellStyle name="sup2PercentageL 2 6" xfId="36001" xr:uid="{4DE29FB5-487A-4621-A51A-F31E6C07470D}"/>
    <cellStyle name="sup2PercentageL 2 6 2" xfId="38040" xr:uid="{BB24CC56-EACA-4CC5-A577-300DD47A879A}"/>
    <cellStyle name="sup2PercentageL 2 7" xfId="38036" xr:uid="{4D80753E-6DE2-41A7-9A96-10AE33CD19EB}"/>
    <cellStyle name="sup2PercentageL 2_Annexe 6 IAS" xfId="36002" xr:uid="{176E8601-0301-490B-A4F6-D3F50F86AAD2}"/>
    <cellStyle name="sup2PercentageL 3" xfId="36003" xr:uid="{BF1D73C5-4BC8-470C-9D53-744E735FC94E}"/>
    <cellStyle name="sup2PercentageL 3 2" xfId="36004" xr:uid="{31F7F47E-EA57-4C4F-B87D-5C913F119ECA}"/>
    <cellStyle name="sup2PercentageL 3 3" xfId="36005" xr:uid="{A4289FF3-C60B-450C-8A95-1A451B144B18}"/>
    <cellStyle name="sup2PercentageL 3 3 2" xfId="38041" xr:uid="{3A32AD2A-8309-4B09-AB69-4E73AD03BF76}"/>
    <cellStyle name="sup2PercentageL 3 4" xfId="36006" xr:uid="{5A437EAB-6BCE-449E-BD4C-61EED1D81B56}"/>
    <cellStyle name="sup2PercentageL 3 4 2" xfId="38042" xr:uid="{C2B3D602-6B22-4E14-9129-48C0B82E7B11}"/>
    <cellStyle name="sup2PercentageL 3 5" xfId="36007" xr:uid="{CD2DCD73-E637-49D0-B68D-5B5937311315}"/>
    <cellStyle name="sup2PercentageL 3 5 2" xfId="38043" xr:uid="{BCDA0BE9-CEBB-4A15-932B-E95FB345F42C}"/>
    <cellStyle name="sup2PercentageL 3 6" xfId="36008" xr:uid="{FCB2CA8E-3E4E-4D3F-B804-B4184EF3EE91}"/>
    <cellStyle name="sup2PercentageL 3 6 2" xfId="38044" xr:uid="{FB5CD0A5-D561-4E0E-8C84-183CE0D31F7D}"/>
    <cellStyle name="sup2PercentageL 3_Annexe 6 IAS" xfId="36009" xr:uid="{19E3B8C3-E040-4D93-9BB3-E5724D8F7F2F}"/>
    <cellStyle name="sup2PercentageL 4" xfId="36010" xr:uid="{90A579F5-D1EA-4359-B6DA-A670CF6A906B}"/>
    <cellStyle name="sup2PercentageL 5" xfId="36011" xr:uid="{1D1157E5-32B4-4FFE-B058-0913C0E722E5}"/>
    <cellStyle name="sup2PercentageL 6" xfId="36012" xr:uid="{4744BF8E-7A1C-4BAF-8BBA-3E5FA937FFBB}"/>
    <cellStyle name="sup2PercentageL 7" xfId="36013" xr:uid="{F912E515-D3A0-406C-BBCA-C5A116C699F8}"/>
    <cellStyle name="sup2PercentageL 8" xfId="36014" xr:uid="{97A21E9A-633D-4DA6-9604-34D726D924B4}"/>
    <cellStyle name="sup2PercentageL 9" xfId="36015" xr:uid="{777212A5-0056-49A5-B078-703E6B343D1C}"/>
    <cellStyle name="sup2PercentageL_Annexe 6 IAS" xfId="36016" xr:uid="{7D2164B9-1786-4DEF-89BE-68358E0B4C48}"/>
    <cellStyle name="sup2PercentageM" xfId="36017" xr:uid="{AA356421-5CD3-4FF3-A834-BB7922BEC632}"/>
    <cellStyle name="sup2PercentageM 10" xfId="36018" xr:uid="{09453BF6-89B4-4A80-A77B-1C6111E2CBD5}"/>
    <cellStyle name="sup2PercentageM 11" xfId="38045" xr:uid="{0E0E35DA-0626-46B4-B4ED-9F9D2AE4507F}"/>
    <cellStyle name="sup2PercentageM 2" xfId="36019" xr:uid="{8A0A303E-4370-409C-BDF7-C21588430691}"/>
    <cellStyle name="sup2PercentageM 2 2" xfId="36020" xr:uid="{3471F698-641D-47C9-9A63-960E6B7FF548}"/>
    <cellStyle name="sup2PercentageM 2 3" xfId="36021" xr:uid="{85F9C784-F0BC-4A31-949B-4C73277CA792}"/>
    <cellStyle name="sup2PercentageM 2 3 2" xfId="38047" xr:uid="{43131AF0-529C-4E22-81F9-1066F0F3EA8A}"/>
    <cellStyle name="sup2PercentageM 2 4" xfId="36022" xr:uid="{2462F03A-F07E-401B-824C-134458386162}"/>
    <cellStyle name="sup2PercentageM 2 4 2" xfId="38048" xr:uid="{C0F656C4-7885-411F-9B99-B8B239ECC897}"/>
    <cellStyle name="sup2PercentageM 2 5" xfId="36023" xr:uid="{4ED4192B-0EF6-41BE-BCD6-9F26BEC5B3A8}"/>
    <cellStyle name="sup2PercentageM 2 5 2" xfId="38049" xr:uid="{EDC6C857-9B90-4798-BD72-79600B8586E1}"/>
    <cellStyle name="sup2PercentageM 2 6" xfId="36024" xr:uid="{11253EA4-5B64-4E0B-803C-B659250908C8}"/>
    <cellStyle name="sup2PercentageM 2 6 2" xfId="38050" xr:uid="{40454E61-271A-4AAA-9D77-641DBFAD3FAB}"/>
    <cellStyle name="sup2PercentageM 2 7" xfId="38046" xr:uid="{8DC193E8-DCB4-46BD-B1EF-D0266912EACA}"/>
    <cellStyle name="sup2PercentageM 2_Annexe 6 IAS" xfId="36025" xr:uid="{12D5DA68-396C-453E-A3DA-B18E25B85EEB}"/>
    <cellStyle name="sup2PercentageM 3" xfId="36026" xr:uid="{2B20FED3-0417-4BA7-AD97-635FBD5C9827}"/>
    <cellStyle name="sup2PercentageM 3 2" xfId="36027" xr:uid="{4BC872C3-BEAD-48B6-929E-396C578C480A}"/>
    <cellStyle name="sup2PercentageM 3 3" xfId="36028" xr:uid="{9D6869AA-80D5-4BAA-A3FF-90992BAF9D2C}"/>
    <cellStyle name="sup2PercentageM 3 3 2" xfId="38051" xr:uid="{28D3E649-B302-4F87-9A99-D71D42949806}"/>
    <cellStyle name="sup2PercentageM 3 4" xfId="36029" xr:uid="{CEB1E830-7AEF-40E0-8CFC-C8C4D980631C}"/>
    <cellStyle name="sup2PercentageM 3 4 2" xfId="38052" xr:uid="{B93C48B6-996D-4C0E-93C7-808E79090720}"/>
    <cellStyle name="sup2PercentageM 3 5" xfId="36030" xr:uid="{9648E668-78C9-49E9-BCC9-0C9106738471}"/>
    <cellStyle name="sup2PercentageM 3 5 2" xfId="38053" xr:uid="{C9BE0988-2F7F-4E76-B661-21F9560F3EA7}"/>
    <cellStyle name="sup2PercentageM 3 6" xfId="36031" xr:uid="{CC4B0812-631E-42D3-B400-6CB61CEFE86A}"/>
    <cellStyle name="sup2PercentageM 3 6 2" xfId="38054" xr:uid="{9F34DFB6-6DDC-4E69-942F-1F6038DABEFC}"/>
    <cellStyle name="sup2PercentageM 3_Annexe 6 IAS" xfId="36032" xr:uid="{31EA9287-87F4-421A-A1A3-6B04E9C383B6}"/>
    <cellStyle name="sup2PercentageM 4" xfId="36033" xr:uid="{16257A4B-A2F1-4BC4-A05E-7DFD2FECB64B}"/>
    <cellStyle name="sup2PercentageM 5" xfId="36034" xr:uid="{086AF660-40BA-43B0-B48C-29888B8039A7}"/>
    <cellStyle name="sup2PercentageM 6" xfId="36035" xr:uid="{E68D4EC7-8B77-4744-9545-98EA6C9BA141}"/>
    <cellStyle name="sup2PercentageM 7" xfId="36036" xr:uid="{36E8A42B-927F-4825-9018-C2A467CF8626}"/>
    <cellStyle name="sup2PercentageM 8" xfId="36037" xr:uid="{00790B87-ED57-4DA6-9615-2187C8A7F6ED}"/>
    <cellStyle name="sup2PercentageM 9" xfId="36038" xr:uid="{F806D1A6-0A85-447E-9203-8BA5632234ED}"/>
    <cellStyle name="sup2PercentageM_Annexe 6 IAS" xfId="36039" xr:uid="{6EB6E424-F75B-4D44-B1E7-3F2018A8F7C3}"/>
    <cellStyle name="sup2Selection" xfId="36040" xr:uid="{48FCBDA0-CE21-478B-9A06-339B3021E4C6}"/>
    <cellStyle name="sup2Selection 10" xfId="36041" xr:uid="{30A598D1-1C4F-4BF4-92E0-9AB563B27260}"/>
    <cellStyle name="sup2Selection 11" xfId="38055" xr:uid="{860108F9-77F3-4971-8512-3FCF2F84CD80}"/>
    <cellStyle name="sup2Selection 2" xfId="36042" xr:uid="{23BBEE07-B788-419A-9C1B-4B41579A43CB}"/>
    <cellStyle name="sup2Selection 2 2" xfId="36043" xr:uid="{E93425C2-A858-44DA-9FF6-E275C14A8DFD}"/>
    <cellStyle name="sup2Selection 2 3" xfId="36044" xr:uid="{D4C897D6-72F6-46CF-B489-97908BEF88A6}"/>
    <cellStyle name="sup2Selection 2 3 2" xfId="38057" xr:uid="{43E3D3FE-E1F9-4B05-AA02-72F7EFE00F9E}"/>
    <cellStyle name="sup2Selection 2 4" xfId="36045" xr:uid="{A9A860C9-3E34-4841-92A6-18AB4DC4C1A3}"/>
    <cellStyle name="sup2Selection 2 4 2" xfId="38058" xr:uid="{B72D3999-FC5B-49AC-9018-8F4CB96DA89B}"/>
    <cellStyle name="sup2Selection 2 5" xfId="36046" xr:uid="{D7CEA478-C643-4DBA-9559-370902430A5E}"/>
    <cellStyle name="sup2Selection 2 5 2" xfId="38059" xr:uid="{51845349-42A7-4A95-B305-A1E9D8DF2282}"/>
    <cellStyle name="sup2Selection 2 6" xfId="36047" xr:uid="{67F67D58-3923-4DA1-8C0D-0B4B29CBCED6}"/>
    <cellStyle name="sup2Selection 2 6 2" xfId="38060" xr:uid="{FA888C7C-F35B-4DAA-AD45-D4284D0E43F4}"/>
    <cellStyle name="sup2Selection 2 7" xfId="38056" xr:uid="{89AA95A0-9C89-43A5-B401-78AF7C89F755}"/>
    <cellStyle name="sup2Selection 2_Annexe 6 IAS" xfId="36048" xr:uid="{9E54444D-39CD-4690-94C9-C9339B4E3ABC}"/>
    <cellStyle name="sup2Selection 3" xfId="36049" xr:uid="{C4B8BF67-78ED-48BF-8F69-DF241D66C183}"/>
    <cellStyle name="sup2Selection 3 2" xfId="36050" xr:uid="{1B8FAB9D-C904-4FE8-A364-3873E91733CE}"/>
    <cellStyle name="sup2Selection 3 3" xfId="36051" xr:uid="{2819AE02-606D-41E8-8763-7789056E9B32}"/>
    <cellStyle name="sup2Selection 3 3 2" xfId="38061" xr:uid="{0A79C965-4256-4B4E-A1DC-8B3ECCCC084F}"/>
    <cellStyle name="sup2Selection 3 4" xfId="36052" xr:uid="{3CABBF1C-1395-4A65-A564-D6B0AF71A901}"/>
    <cellStyle name="sup2Selection 3 4 2" xfId="38062" xr:uid="{E7947448-1682-42B4-830A-DB9B247FEF65}"/>
    <cellStyle name="sup2Selection 3 5" xfId="36053" xr:uid="{081D320C-AFBF-49E4-9FB5-3356B158AD1A}"/>
    <cellStyle name="sup2Selection 3 5 2" xfId="38063" xr:uid="{C7B4EC10-1FA6-4AC8-AEF7-BACCF7A66776}"/>
    <cellStyle name="sup2Selection 3 6" xfId="36054" xr:uid="{54F3EB51-B8C1-4CEB-A697-9F5CDE04AEB8}"/>
    <cellStyle name="sup2Selection 3 6 2" xfId="38064" xr:uid="{6E07EB2F-80CF-4A38-95E6-BBA5FA3E45E1}"/>
    <cellStyle name="sup2Selection 3_Annexe 6 IAS" xfId="36055" xr:uid="{2C80F319-E6A5-46A0-AC85-456DF2A2DA2D}"/>
    <cellStyle name="sup2Selection 4" xfId="36056" xr:uid="{FC125E32-403F-484D-BA6B-D82B5032362B}"/>
    <cellStyle name="sup2Selection 5" xfId="36057" xr:uid="{AA44A51B-DA6B-4D0A-8869-C3BE8BB7813D}"/>
    <cellStyle name="sup2Selection 6" xfId="36058" xr:uid="{D12D9C3A-D901-4221-91B8-13D9C42C1A85}"/>
    <cellStyle name="sup2Selection 7" xfId="36059" xr:uid="{0A3F6099-120E-4558-AA79-C8407D280F8B}"/>
    <cellStyle name="sup2Selection 8" xfId="36060" xr:uid="{57827771-0AA4-4936-84FF-CA5253CFF5DD}"/>
    <cellStyle name="sup2Selection 9" xfId="36061" xr:uid="{7C829B78-2044-4E96-B256-5F76FBE34B00}"/>
    <cellStyle name="sup2Selection_Annexe 6 IAS" xfId="36062" xr:uid="{C0791780-0E2C-4482-8061-FF8C87D87EA6}"/>
    <cellStyle name="sup2Text" xfId="36063" xr:uid="{BE2679CE-C922-4F44-AE44-1073726FE64B}"/>
    <cellStyle name="sup2Text 10" xfId="36064" xr:uid="{1865A18F-F9EF-40C7-A538-4724DB563876}"/>
    <cellStyle name="sup2Text 10 2" xfId="36065" xr:uid="{3B4893C2-B16E-466B-A641-4FB265C086A9}"/>
    <cellStyle name="sup2Text 10_Annexe 6 IAS" xfId="36066" xr:uid="{53EC09D7-F441-42BD-B15B-125780132F3D}"/>
    <cellStyle name="sup2Text 11" xfId="36067" xr:uid="{9EFC04A5-F82D-47CB-9DDD-B59BC5864C06}"/>
    <cellStyle name="sup2Text 12" xfId="36068" xr:uid="{695C26E5-76AD-4014-B29C-D400DBF7A92A}"/>
    <cellStyle name="sup2Text 13" xfId="38065" xr:uid="{A63481ED-6D17-430D-BD35-23CFD3518C61}"/>
    <cellStyle name="sup2Text 2" xfId="36069" xr:uid="{C92EA790-E39C-4F5F-B6E9-2E03526A7060}"/>
    <cellStyle name="sup2Text 2 2" xfId="36070" xr:uid="{8EF21C17-70A5-4225-92B0-06E7B598E31A}"/>
    <cellStyle name="sup2Text 2 2 2" xfId="36071" xr:uid="{C7AE6638-1394-46B2-A090-134F521C7DF3}"/>
    <cellStyle name="sup2Text 2 2 3" xfId="36072" xr:uid="{2D337632-93CA-4989-893D-0C818640C04D}"/>
    <cellStyle name="sup2Text 2 2_Annexe 6 IAS" xfId="36073" xr:uid="{C5FA73CF-35D4-46D6-BA72-479836C88D18}"/>
    <cellStyle name="sup2Text 2 3" xfId="36074" xr:uid="{F534270C-92F3-44EC-934C-A97154EAB41A}"/>
    <cellStyle name="sup2Text 2 4" xfId="36075" xr:uid="{694ECADA-9439-44C7-9A6C-DC8D3772E53D}"/>
    <cellStyle name="sup2Text 2 5" xfId="36076" xr:uid="{896B1099-EF4B-4424-8A9E-A053730EE0E3}"/>
    <cellStyle name="sup2Text 2 6" xfId="36077" xr:uid="{C507A0C2-01F2-4F5F-BF03-51D67AE2B6FB}"/>
    <cellStyle name="sup2Text 2 7" xfId="38066" xr:uid="{ED85EE2F-CAE9-468A-AC78-2A4997815C02}"/>
    <cellStyle name="sup2Text 2_Annexe 6 IAS" xfId="36078" xr:uid="{D69274A0-F396-45C8-A236-E2E0C435D355}"/>
    <cellStyle name="sup2Text 3" xfId="36079" xr:uid="{2CB64FE7-5079-4EC3-AFD0-3768586165F7}"/>
    <cellStyle name="sup2Text 3 2" xfId="36080" xr:uid="{EBC07FBA-6905-46E2-8439-F8E5A4AB83E1}"/>
    <cellStyle name="sup2Text 3 2 2" xfId="36081" xr:uid="{7CC4753E-0E73-44D0-9490-8362F90B6BBD}"/>
    <cellStyle name="sup2Text 3 2 3" xfId="36082" xr:uid="{3A956F7D-5FF6-4A31-8C26-25D52DD2A598}"/>
    <cellStyle name="sup2Text 3 2_Annexe 6 IAS" xfId="36083" xr:uid="{32DEBC31-797A-4EFF-977C-1955FECDE8F4}"/>
    <cellStyle name="sup2Text 3 3" xfId="36084" xr:uid="{062DABD7-5A3A-4A4B-94B3-6C70885D9C81}"/>
    <cellStyle name="sup2Text 3 4" xfId="36085" xr:uid="{6C105B40-643B-49A9-B6B7-E86CEBD7CD87}"/>
    <cellStyle name="sup2Text 3 5" xfId="36086" xr:uid="{7FF75CB9-0AEA-431B-B0EC-B1281C52C251}"/>
    <cellStyle name="sup2Text 3 6" xfId="36087" xr:uid="{9FA6ADBF-4A34-44C3-BCEE-E73C13DF8DBD}"/>
    <cellStyle name="sup2Text 3_Annexe 6 IAS" xfId="36088" xr:uid="{4FF14FB2-0342-44B8-B818-42D97BFDA1CC}"/>
    <cellStyle name="sup2Text 4" xfId="36089" xr:uid="{59729E4D-7C1A-4178-8C70-73DEF85D1D99}"/>
    <cellStyle name="sup2Text 4 2" xfId="36090" xr:uid="{332FABF0-FDA3-4511-A5C1-F3072A50E8A5}"/>
    <cellStyle name="sup2Text 4 2 2" xfId="36091" xr:uid="{B1DF1317-3077-4D21-821E-CEACEECF491F}"/>
    <cellStyle name="sup2Text 4 2_Annexe 6 IAS" xfId="36092" xr:uid="{B62069C8-24D6-44E0-AAFF-65559DAE03BA}"/>
    <cellStyle name="sup2Text 4 3" xfId="36093" xr:uid="{1174B145-C191-4880-9C6B-400F9E22FF52}"/>
    <cellStyle name="sup2Text 4 4" xfId="36094" xr:uid="{753C2CB5-2C41-4C7A-9DCB-F17C36387B55}"/>
    <cellStyle name="sup2Text 4 5" xfId="36095" xr:uid="{D9778B5B-AC59-4ED7-A80D-EB5434FB6B65}"/>
    <cellStyle name="sup2Text 4_Annexe 6 IAS" xfId="36096" xr:uid="{834B0060-D234-400F-951C-41FD8C13A07A}"/>
    <cellStyle name="sup2Text 5" xfId="36097" xr:uid="{0ADC073A-27C9-4651-A089-275126C4B8ED}"/>
    <cellStyle name="sup2Text 5 2" xfId="36098" xr:uid="{5BD0D51A-F007-4EB8-A414-8E3E0C16C7E3}"/>
    <cellStyle name="sup2Text 5 2 2" xfId="36099" xr:uid="{49DC264F-1A24-4780-BF3A-7B2A39F3B318}"/>
    <cellStyle name="sup2Text 5 2_Annexe 6 IAS" xfId="36100" xr:uid="{93137618-C022-4F56-BC8E-015011B95761}"/>
    <cellStyle name="sup2Text 5 3" xfId="36101" xr:uid="{3C0CE6B8-380D-4515-804B-C4EA40E67C5C}"/>
    <cellStyle name="sup2Text 5 4" xfId="36102" xr:uid="{018C132D-55AA-4476-8378-8D2375EA5E10}"/>
    <cellStyle name="sup2Text 5 5" xfId="36103" xr:uid="{BB05C27E-3EA5-4E92-B6E6-F3A2ABB0B09F}"/>
    <cellStyle name="sup2Text 5_Annexe 6 IAS" xfId="36104" xr:uid="{2CF5105F-5E04-4646-9BB0-2306C4127EB5}"/>
    <cellStyle name="sup2Text 6" xfId="36105" xr:uid="{BA95DFA8-CA4C-4880-846C-55A9ACA99D89}"/>
    <cellStyle name="sup2Text 6 2" xfId="36106" xr:uid="{A18DE2BF-8E0B-4750-AD0B-0334DF11A128}"/>
    <cellStyle name="sup2Text 6 2 2" xfId="36107" xr:uid="{24F634C4-53B6-42E6-BCB7-5F7E507F3CD9}"/>
    <cellStyle name="sup2Text 6 2_Annexe 6 IAS" xfId="36108" xr:uid="{9DE99B0B-3106-40D9-A1C5-A716681139E9}"/>
    <cellStyle name="sup2Text 6 3" xfId="36109" xr:uid="{BC7E008A-E3E7-4B27-891F-532F587E2187}"/>
    <cellStyle name="sup2Text 6 4" xfId="36110" xr:uid="{6AC0B683-2E91-489C-954F-9B5579E0A3DF}"/>
    <cellStyle name="sup2Text 6_Annexe 6 IAS" xfId="36111" xr:uid="{8C043969-B6AD-412A-ADD6-AC8EECA89F20}"/>
    <cellStyle name="sup2Text 7" xfId="36112" xr:uid="{2A58BE2B-91D5-448C-A195-CF4957A81F08}"/>
    <cellStyle name="sup2Text 7 2" xfId="36113" xr:uid="{4F93CCF3-41E2-47AB-846B-5B5438D99142}"/>
    <cellStyle name="sup2Text 7 3" xfId="36114" xr:uid="{9FDBE767-095F-4929-8EBC-045E75B3E64D}"/>
    <cellStyle name="sup2Text 7 4" xfId="36115" xr:uid="{C5296430-D4B9-465E-AF16-6060FAD6615B}"/>
    <cellStyle name="sup2Text 7_Annexe 6 IAS" xfId="36116" xr:uid="{5901677E-4A4B-41AD-ADC5-8C02800EB3AA}"/>
    <cellStyle name="sup2Text 8" xfId="36117" xr:uid="{66B01987-839D-4B9E-BDAC-E1D0113ED032}"/>
    <cellStyle name="sup2Text 8 2" xfId="36118" xr:uid="{588DAE52-37F7-4BB5-B2A9-4C988F500072}"/>
    <cellStyle name="sup2Text 8 3" xfId="36119" xr:uid="{FB969B4B-1D86-407D-AC8F-53962BC28B4A}"/>
    <cellStyle name="sup2Text 8 4" xfId="36120" xr:uid="{C2B57FCF-8FF0-480B-8509-20EBC488526B}"/>
    <cellStyle name="sup2Text 8_Annexe 6 IAS" xfId="36121" xr:uid="{A6B2E54D-388A-4B07-8487-27E13442F77E}"/>
    <cellStyle name="sup2Text 9" xfId="36122" xr:uid="{2E1306FE-FC3C-4F61-9CF5-5A2BB4F4DDD8}"/>
    <cellStyle name="sup2Text 9 2" xfId="36123" xr:uid="{ECC766F2-B645-4754-A015-F2F7CB87E0EA}"/>
    <cellStyle name="sup2Text 9 3" xfId="36124" xr:uid="{65227615-9BE2-48B9-869C-27F52EE60156}"/>
    <cellStyle name="sup2Text 9 4" xfId="36125" xr:uid="{1CEA801D-664F-482C-8CF7-0490ECA160A0}"/>
    <cellStyle name="sup2Text 9_Annexe 6 IAS" xfId="36126" xr:uid="{95172862-527F-4A72-AF6F-4D00609F05AD}"/>
    <cellStyle name="sup2Text_Annexe 6 IAS" xfId="36127" xr:uid="{028752B7-8AC0-4872-B65C-DBC61ADE7970}"/>
    <cellStyle name="sup3ParameterE" xfId="36128" xr:uid="{3681ABAB-75CB-46C3-B6D2-697B761E5FD1}"/>
    <cellStyle name="sup3ParameterE 10" xfId="36129" xr:uid="{E0487ECA-4DCC-4E84-B16A-AC1F7797F16E}"/>
    <cellStyle name="sup3ParameterE 11" xfId="38067" xr:uid="{F819673C-644D-4143-A560-1E4770A41D85}"/>
    <cellStyle name="sup3ParameterE 2" xfId="36130" xr:uid="{BFEA673A-F338-4B11-A2B0-6832AD5DD46C}"/>
    <cellStyle name="sup3ParameterE 2 2" xfId="36131" xr:uid="{C1B46A06-BFB9-4099-A2D2-2E481A815EB6}"/>
    <cellStyle name="sup3ParameterE 2 3" xfId="36132" xr:uid="{4DD631BB-E03F-43C5-AFE5-DF4DBC6C3DC9}"/>
    <cellStyle name="sup3ParameterE 2 3 2" xfId="38069" xr:uid="{E4AE3B76-8AC5-4408-8A81-2869B2F3173C}"/>
    <cellStyle name="sup3ParameterE 2 4" xfId="36133" xr:uid="{FAB9225D-9185-4B96-A476-F64A664BFC47}"/>
    <cellStyle name="sup3ParameterE 2 4 2" xfId="38070" xr:uid="{FD794387-F35D-4716-983B-BDE5BAFADBBD}"/>
    <cellStyle name="sup3ParameterE 2 5" xfId="36134" xr:uid="{CA9847FB-7591-4866-8DAC-32578C4F31D3}"/>
    <cellStyle name="sup3ParameterE 2 5 2" xfId="38071" xr:uid="{218568A7-2DBD-45F7-8240-5A400F068AC0}"/>
    <cellStyle name="sup3ParameterE 2 6" xfId="36135" xr:uid="{69DD9402-B7DA-4202-9D7D-2CA75C5DFF21}"/>
    <cellStyle name="sup3ParameterE 2 6 2" xfId="38072" xr:uid="{3AAFB5C8-648F-43E9-A92A-319A659F8189}"/>
    <cellStyle name="sup3ParameterE 2 7" xfId="38068" xr:uid="{03882F60-FE0B-4E2B-95AA-86AC7CDC3E24}"/>
    <cellStyle name="sup3ParameterE 2_Annexe 6 IAS" xfId="36136" xr:uid="{9FE7DD6C-3893-4B26-8329-B61CF5BE3A1C}"/>
    <cellStyle name="sup3ParameterE 3" xfId="36137" xr:uid="{F7FEA0CD-B6D8-4C9D-A172-C3C5BF1AB0F0}"/>
    <cellStyle name="sup3ParameterE 3 2" xfId="36138" xr:uid="{E4EBF778-99CC-4F17-B2E1-EC214C717670}"/>
    <cellStyle name="sup3ParameterE 3 3" xfId="36139" xr:uid="{837EC163-9CE2-4F87-B4C5-4D84575623D5}"/>
    <cellStyle name="sup3ParameterE 3 3 2" xfId="38073" xr:uid="{F8B6C750-C4BA-47DD-8574-D160BDEC88A2}"/>
    <cellStyle name="sup3ParameterE 3 4" xfId="36140" xr:uid="{57E12E21-2F25-4211-A97A-543CD130B7EA}"/>
    <cellStyle name="sup3ParameterE 3 4 2" xfId="38074" xr:uid="{F8F06C87-64BA-4E02-A335-411EEA8BB5C0}"/>
    <cellStyle name="sup3ParameterE 3 5" xfId="36141" xr:uid="{9895AA31-ED3A-4B3D-883A-317C5712C6A4}"/>
    <cellStyle name="sup3ParameterE 3 5 2" xfId="38075" xr:uid="{B7F69E61-51E9-4F21-B6D1-E300A7BFC467}"/>
    <cellStyle name="sup3ParameterE 3 6" xfId="36142" xr:uid="{AEE5C9A1-8F7C-44EA-B90D-2CA02AD8E24F}"/>
    <cellStyle name="sup3ParameterE 3 6 2" xfId="38076" xr:uid="{E5FCF629-C5EB-4FD8-B109-CCBAF9DC9D34}"/>
    <cellStyle name="sup3ParameterE 3_Annexe 6 IAS" xfId="36143" xr:uid="{F72D843A-03FE-4604-8998-B4F1281DC79C}"/>
    <cellStyle name="sup3ParameterE 4" xfId="36144" xr:uid="{AB0DCC36-8482-4081-83C0-B9E10F2E70D3}"/>
    <cellStyle name="sup3ParameterE 5" xfId="36145" xr:uid="{32FF84DC-78CF-4953-9C9C-D965D6FFAB81}"/>
    <cellStyle name="sup3ParameterE 6" xfId="36146" xr:uid="{1EA48A46-8414-465F-A1D5-1E220BB28D67}"/>
    <cellStyle name="sup3ParameterE 7" xfId="36147" xr:uid="{566738F4-C102-421E-A7C0-F6FAB0A9639F}"/>
    <cellStyle name="sup3ParameterE 8" xfId="36148" xr:uid="{3270E6A4-5362-450A-B670-F9E6CD18BAD7}"/>
    <cellStyle name="sup3ParameterE 9" xfId="36149" xr:uid="{F2CC8CD6-BCD6-413B-8FCE-E1192C6E3E5C}"/>
    <cellStyle name="sup3ParameterE_Annexe 6 IAS" xfId="36150" xr:uid="{F82797AA-0FDC-45DD-AC65-396B1E4ECDD4}"/>
    <cellStyle name="sup3Percentage" xfId="36151" xr:uid="{0DB472AD-2838-452D-B41B-068070E89C5B}"/>
    <cellStyle name="sup3Percentage 10" xfId="36152" xr:uid="{FBB6B4EA-278E-4C66-B01C-A60B2F2943BA}"/>
    <cellStyle name="sup3Percentage 11" xfId="38077" xr:uid="{F4239AE8-8C63-44B4-A0A6-441A2A15A3E8}"/>
    <cellStyle name="sup3Percentage 2" xfId="36153" xr:uid="{381A1859-DB6A-41D1-8DCA-C8F3A4C8A8D2}"/>
    <cellStyle name="sup3Percentage 2 2" xfId="36154" xr:uid="{95ECD494-D37C-45D1-A217-40C6D75678F2}"/>
    <cellStyle name="sup3Percentage 2 3" xfId="36155" xr:uid="{22EC649B-9BC5-4774-8F87-0913E6DF6940}"/>
    <cellStyle name="sup3Percentage 2 3 2" xfId="38079" xr:uid="{B2CAEBEF-D6A3-4F27-8358-33C26ED8CDC9}"/>
    <cellStyle name="sup3Percentage 2 4" xfId="36156" xr:uid="{0899542A-575B-418B-9C07-AD5D6A8E2DC6}"/>
    <cellStyle name="sup3Percentage 2 4 2" xfId="38080" xr:uid="{948DFC7B-FAB2-4796-B195-B451F7F7F116}"/>
    <cellStyle name="sup3Percentage 2 5" xfId="36157" xr:uid="{08733560-ED2E-44F3-892C-ACE02B57107C}"/>
    <cellStyle name="sup3Percentage 2 5 2" xfId="38081" xr:uid="{232BB80D-E9D4-4320-9FB8-B7B356103E37}"/>
    <cellStyle name="sup3Percentage 2 6" xfId="36158" xr:uid="{73AEA163-8288-4B89-A630-9E7D9A9AA7C5}"/>
    <cellStyle name="sup3Percentage 2 6 2" xfId="38082" xr:uid="{B9E5E512-3170-428A-8605-57C885AF60A3}"/>
    <cellStyle name="sup3Percentage 2 7" xfId="38078" xr:uid="{4FC5CD3F-4881-4987-95B0-484074A7FD1E}"/>
    <cellStyle name="sup3Percentage 2_Annexe 6 IAS" xfId="36159" xr:uid="{C9F0A518-BFDD-4C61-85AF-0147CC2ACBB0}"/>
    <cellStyle name="sup3Percentage 3" xfId="36160" xr:uid="{43AEA6A5-8FBB-4EE0-B4FA-280F8DE74584}"/>
    <cellStyle name="sup3Percentage 3 2" xfId="36161" xr:uid="{F574A292-4C83-444B-A32F-1F4F26D2B626}"/>
    <cellStyle name="sup3Percentage 3 3" xfId="36162" xr:uid="{6F82AB75-E530-4EBB-AC87-D0F5D10004BB}"/>
    <cellStyle name="sup3Percentage 3 3 2" xfId="38083" xr:uid="{F41CCF11-12E7-41A7-BE68-D2BED4626BEC}"/>
    <cellStyle name="sup3Percentage 3 4" xfId="36163" xr:uid="{7061B775-B661-4487-891A-7761D8C44450}"/>
    <cellStyle name="sup3Percentage 3 4 2" xfId="38084" xr:uid="{9280AEB2-DD26-434B-BA7A-4CEA77758A8C}"/>
    <cellStyle name="sup3Percentage 3 5" xfId="36164" xr:uid="{BBAD8AD9-EE5E-43BA-B79B-B01EDA43AF4C}"/>
    <cellStyle name="sup3Percentage 3 5 2" xfId="38085" xr:uid="{EA2F849C-F009-4EFF-812B-C59E08EDC6FB}"/>
    <cellStyle name="sup3Percentage 3 6" xfId="36165" xr:uid="{1C52D359-12DB-4119-BFD7-0EFDA6468E4E}"/>
    <cellStyle name="sup3Percentage 3 6 2" xfId="38086" xr:uid="{D782312D-45A1-4597-8958-974372C2062C}"/>
    <cellStyle name="sup3Percentage 3_Annexe 6 IAS" xfId="36166" xr:uid="{FAF3E5D0-A766-43BF-AD04-E793FE09492B}"/>
    <cellStyle name="sup3Percentage 4" xfId="36167" xr:uid="{32062F62-DEAD-447D-B584-4C4C412430FB}"/>
    <cellStyle name="sup3Percentage 5" xfId="36168" xr:uid="{6C64A933-6344-498D-ACF4-8BC7BC0734A2}"/>
    <cellStyle name="sup3Percentage 6" xfId="36169" xr:uid="{05F81C62-E0F9-4A2B-A743-F9E2E1BCF674}"/>
    <cellStyle name="sup3Percentage 7" xfId="36170" xr:uid="{7B3C904D-66FB-4B12-9C60-1B21380E7984}"/>
    <cellStyle name="sup3Percentage 8" xfId="36171" xr:uid="{3F36CCEF-A49D-4F58-83B4-3DAE4B6ECA58}"/>
    <cellStyle name="sup3Percentage 9" xfId="36172" xr:uid="{E4D5EC8A-F216-47B5-8705-5D4450F15836}"/>
    <cellStyle name="sup3Percentage_Annexe 6 IAS" xfId="36173" xr:uid="{5B333202-5F33-4C2E-9700-64F830A4E596}"/>
    <cellStyle name="supDate" xfId="36174" xr:uid="{5B6E8997-EF99-4504-BF9D-54A6C447C4A9}"/>
    <cellStyle name="supDate 2" xfId="36175" xr:uid="{CB860C8F-79CE-4561-BDB0-C53A3F24EA33}"/>
    <cellStyle name="supDate 2 2" xfId="38087" xr:uid="{89B82AC5-B7E8-4F82-BCDF-C3995DFF1727}"/>
    <cellStyle name="supDate 3" xfId="36176" xr:uid="{C933A807-6E3E-465C-AEFE-73EBEADD5D87}"/>
    <cellStyle name="supDate 3 2" xfId="38088" xr:uid="{F481C3E6-1A58-44FB-A73A-CCD3C6F80CFC}"/>
    <cellStyle name="supDate 4" xfId="36177" xr:uid="{E98F6FDF-3D38-4C8A-9753-23C125A100AB}"/>
    <cellStyle name="supDate 4 2" xfId="38089" xr:uid="{2BB9D066-D1BE-4566-88F7-85008242C942}"/>
    <cellStyle name="supDate 5" xfId="36178" xr:uid="{5F045CEB-016F-4836-87F3-FF3BEA89AD98}"/>
    <cellStyle name="supDate 5 2" xfId="38090" xr:uid="{620FB357-84E4-4B59-A0EA-C009D0FCD44F}"/>
    <cellStyle name="supDate 6" xfId="36179" xr:uid="{C5429F97-FA2D-4CBF-9718-86348643461A}"/>
    <cellStyle name="supDate 6 2" xfId="38091" xr:uid="{9AD77EC5-1F3E-41A7-9D3E-C90ADF19C0DB}"/>
    <cellStyle name="supFloat" xfId="36180" xr:uid="{202FAA0E-BFC1-45F1-979E-9B57010072B6}"/>
    <cellStyle name="supFloat 10" xfId="36181" xr:uid="{AC1DEC76-5B32-4076-9349-D96B1D2AB8DD}"/>
    <cellStyle name="supFloat 11" xfId="38092" xr:uid="{BFCCE490-C6D9-4319-BE81-8B1D10792BA1}"/>
    <cellStyle name="supFloat 2" xfId="36182" xr:uid="{12508038-FCEA-4F4A-BBCF-E98CD9960066}"/>
    <cellStyle name="supFloat 2 2" xfId="36183" xr:uid="{03EFB526-17EB-4732-9709-32CC26EF6EA7}"/>
    <cellStyle name="supFloat 2 3" xfId="36184" xr:uid="{D47BD0B1-F4A0-42B3-8D96-AE8A3FBB47D5}"/>
    <cellStyle name="supFloat 2 3 2" xfId="38094" xr:uid="{7A6A7452-3E0C-42E6-A98D-D96852150D62}"/>
    <cellStyle name="supFloat 2 4" xfId="36185" xr:uid="{F28B9D29-FF1A-4D93-8FD5-A6B68EB32770}"/>
    <cellStyle name="supFloat 2 4 2" xfId="38095" xr:uid="{73B5EB86-A9CF-4D8D-8949-2E7B86044EFC}"/>
    <cellStyle name="supFloat 2 5" xfId="36186" xr:uid="{B7F944DE-DCC6-4A3C-A6FE-9264EEDF6AAC}"/>
    <cellStyle name="supFloat 2 5 2" xfId="38096" xr:uid="{EC995B76-B8BA-4488-B82A-48AEDF68A60A}"/>
    <cellStyle name="supFloat 2 6" xfId="36187" xr:uid="{0429BCA2-8EC6-4227-BF6A-E150BD992EAA}"/>
    <cellStyle name="supFloat 2 6 2" xfId="38097" xr:uid="{AC238611-042A-47B7-B202-D73273986A7C}"/>
    <cellStyle name="supFloat 2 7" xfId="38093" xr:uid="{060B0A32-826B-4D3A-AB0B-55A60D601680}"/>
    <cellStyle name="supFloat 2_Annexe 6 IAS" xfId="36188" xr:uid="{8D95422A-4957-4156-8A6B-3B57D5B5B5FB}"/>
    <cellStyle name="supFloat 3" xfId="36189" xr:uid="{79467FC2-7E7D-4859-81F7-FB4C9B5526A1}"/>
    <cellStyle name="supFloat 3 2" xfId="36190" xr:uid="{8C489CF4-9A76-43B5-95C4-05B7E6AB5D2F}"/>
    <cellStyle name="supFloat 3 3" xfId="36191" xr:uid="{6F7D4F56-A775-4827-8D2F-827811C07885}"/>
    <cellStyle name="supFloat 3 3 2" xfId="38098" xr:uid="{B93584D2-91B9-430F-848C-623ABE58ED50}"/>
    <cellStyle name="supFloat 3 4" xfId="36192" xr:uid="{BD156800-E306-4881-9277-BE5A4745FBB1}"/>
    <cellStyle name="supFloat 3 4 2" xfId="38099" xr:uid="{0B15F580-F141-44B3-BA6D-7D4FA0B00515}"/>
    <cellStyle name="supFloat 3 5" xfId="36193" xr:uid="{3331EA1F-1F36-400D-AA18-3FBEF01F3D24}"/>
    <cellStyle name="supFloat 3 5 2" xfId="38100" xr:uid="{3D00CE09-D0B3-4A8F-B873-DFE994016DB5}"/>
    <cellStyle name="supFloat 3 6" xfId="36194" xr:uid="{FD7BF268-C5CD-4DDF-B338-BCCFC06000B3}"/>
    <cellStyle name="supFloat 3 6 2" xfId="38101" xr:uid="{6953FBB3-35FB-46C2-8A9E-D0611C4C6AAB}"/>
    <cellStyle name="supFloat 3_Annexe 6 IAS" xfId="36195" xr:uid="{1AE137C7-F024-4662-A9AC-6F1ECD6DD156}"/>
    <cellStyle name="supFloat 4" xfId="36196" xr:uid="{822E9BB8-030D-416A-80D9-2613002AE349}"/>
    <cellStyle name="supFloat 5" xfId="36197" xr:uid="{056089BD-713D-4F3D-9079-326EF23E7A46}"/>
    <cellStyle name="supFloat 6" xfId="36198" xr:uid="{B9AB03AE-75AC-440A-A307-C07E41BD9BC3}"/>
    <cellStyle name="supFloat 7" xfId="36199" xr:uid="{6B110922-84E0-4491-8B3A-FEAE975C9856}"/>
    <cellStyle name="supFloat 8" xfId="36200" xr:uid="{FA0F9C06-A964-4B38-8C15-A26647151085}"/>
    <cellStyle name="supFloat 9" xfId="36201" xr:uid="{ACEDD9F3-5AB1-45AD-97C8-65192A9D5E5F}"/>
    <cellStyle name="supFloat_Annexe 6 IAS" xfId="36202" xr:uid="{97B5913F-D044-4AA8-B70F-B9F6AB262C38}"/>
    <cellStyle name="supInt" xfId="36203" xr:uid="{527897E3-EC89-456A-A32C-8BE047A1D6BF}"/>
    <cellStyle name="supInt 10" xfId="36204" xr:uid="{4063AD66-9CE7-4151-9232-1C3FD89137C0}"/>
    <cellStyle name="supInt 11" xfId="38102" xr:uid="{11CE771F-8113-46DE-B2D3-77F01066196F}"/>
    <cellStyle name="supInt 2" xfId="36205" xr:uid="{5605178F-2551-4799-8287-ABEE47451F0F}"/>
    <cellStyle name="supInt 2 2" xfId="36206" xr:uid="{68E95A37-274B-42D0-8CFA-D0B7F6C6B00F}"/>
    <cellStyle name="supInt 2 3" xfId="36207" xr:uid="{4FD15560-3F90-4D39-BC56-E00643948ED6}"/>
    <cellStyle name="supInt 2 3 2" xfId="38104" xr:uid="{CBD9FFBF-908E-4FDF-9210-50787FCC6535}"/>
    <cellStyle name="supInt 2 4" xfId="36208" xr:uid="{351F8319-9C65-485E-AA04-DBFFBB538F88}"/>
    <cellStyle name="supInt 2 4 2" xfId="38105" xr:uid="{0335CDED-70D1-4C21-8332-8E7EA0CD1E76}"/>
    <cellStyle name="supInt 2 5" xfId="36209" xr:uid="{BF6A73BE-4EDA-461A-8D1C-AF5E4EC571DA}"/>
    <cellStyle name="supInt 2 5 2" xfId="38106" xr:uid="{5142EC95-2B63-42A4-A590-15788E3DB819}"/>
    <cellStyle name="supInt 2 6" xfId="36210" xr:uid="{F58060AA-46C4-4E89-BACF-9F158B4BEE3B}"/>
    <cellStyle name="supInt 2 6 2" xfId="38107" xr:uid="{88FDD02F-65C8-4939-8F12-BA23E1B3AE18}"/>
    <cellStyle name="supInt 2 7" xfId="38103" xr:uid="{512E7CB8-5195-4DE2-B902-EE6B2965D15C}"/>
    <cellStyle name="supInt 2_Annexe 6 IAS" xfId="36211" xr:uid="{E1EBAC7E-6A59-4050-88BF-50F603258377}"/>
    <cellStyle name="supInt 3" xfId="36212" xr:uid="{E67DA6AB-3268-4B8B-A42E-94D0B8D96FF8}"/>
    <cellStyle name="supInt 3 2" xfId="36213" xr:uid="{3A479902-05DC-481C-8D16-CD6F7BDBEF02}"/>
    <cellStyle name="supInt 3 3" xfId="36214" xr:uid="{BC2186A8-09F9-4BA2-9D9E-BE2E37A28373}"/>
    <cellStyle name="supInt 3 3 2" xfId="38108" xr:uid="{798818F6-60FD-4DA0-96BD-27926035BB0D}"/>
    <cellStyle name="supInt 3 4" xfId="36215" xr:uid="{D50F96E4-63C0-469E-BC9E-2AED6E419FF1}"/>
    <cellStyle name="supInt 3 4 2" xfId="38109" xr:uid="{0E46D79B-E264-46B9-BFEA-D909DCE61976}"/>
    <cellStyle name="supInt 3 5" xfId="36216" xr:uid="{4DD97FF3-DEBE-4A7A-A727-C6A677546C63}"/>
    <cellStyle name="supInt 3 5 2" xfId="38110" xr:uid="{367C6023-CCC1-4011-B2A3-FD32D6A18BCF}"/>
    <cellStyle name="supInt 3 6" xfId="36217" xr:uid="{BA507CC2-2279-4844-843B-04B9ECDC813A}"/>
    <cellStyle name="supInt 3 6 2" xfId="38111" xr:uid="{99061B98-7BD2-4D78-BFD5-C8CAB0742133}"/>
    <cellStyle name="supInt 3_Annexe 6 IAS" xfId="36218" xr:uid="{43CCAC9E-3C2C-48E8-B51F-A91230A35FE3}"/>
    <cellStyle name="supInt 4" xfId="36219" xr:uid="{986FFB36-2C50-4B4B-BCDD-9953448CF8BA}"/>
    <cellStyle name="supInt 5" xfId="36220" xr:uid="{B02E81A1-BB1F-4330-B33F-8201717F8CDD}"/>
    <cellStyle name="supInt 6" xfId="36221" xr:uid="{4BEF02B6-EF4C-4D43-9A76-DD4DC4AFCF45}"/>
    <cellStyle name="supInt 7" xfId="36222" xr:uid="{20EDC2F2-1DC5-47D5-9E4D-2A22B8C4F770}"/>
    <cellStyle name="supInt 8" xfId="36223" xr:uid="{273B4496-B9F0-4EB4-8898-AE9FB7AFC417}"/>
    <cellStyle name="supInt 9" xfId="36224" xr:uid="{5EB942DF-63CF-422A-BB4F-BF1790A1CC85}"/>
    <cellStyle name="supInt_Annexe 6 IAS" xfId="36225" xr:uid="{67F08B4B-C00F-408E-814F-7D29039018D7}"/>
    <cellStyle name="supParameterE" xfId="36226" xr:uid="{601361CF-3015-479F-B26F-C77B72D4A1BD}"/>
    <cellStyle name="supParameterE 10" xfId="36227" xr:uid="{A470EE83-7CDF-4E79-B129-25AAD83C13EA}"/>
    <cellStyle name="supParameterE 11" xfId="38112" xr:uid="{B4104F01-DE6A-4632-88AB-D862AF4AB144}"/>
    <cellStyle name="supParameterE 2" xfId="36228" xr:uid="{15A77CA7-11D2-48F9-A36F-6C3E92D598FD}"/>
    <cellStyle name="supParameterE 2 2" xfId="36229" xr:uid="{2DCF9DB9-0CF2-4068-A07C-1C4A8C24492C}"/>
    <cellStyle name="supParameterE 2 3" xfId="36230" xr:uid="{92264FCB-F79D-4E7A-8D08-98A55E627CA3}"/>
    <cellStyle name="supParameterE 2 3 2" xfId="38114" xr:uid="{8D53FFD5-D774-4B79-B55F-FE1EB18486CB}"/>
    <cellStyle name="supParameterE 2 4" xfId="36231" xr:uid="{50649090-F249-4777-80AC-0E6A73306AB2}"/>
    <cellStyle name="supParameterE 2 4 2" xfId="38115" xr:uid="{A938B963-12C6-4796-A69D-31715EE500D0}"/>
    <cellStyle name="supParameterE 2 5" xfId="36232" xr:uid="{DA05C4E2-43AE-4EBD-8B36-213BB9224CDC}"/>
    <cellStyle name="supParameterE 2 5 2" xfId="38116" xr:uid="{E6BBA60F-4796-4FBC-80A5-6C49CD3BF37D}"/>
    <cellStyle name="supParameterE 2 6" xfId="36233" xr:uid="{8D97D53D-0F97-4847-AEB7-252EBB7C5A87}"/>
    <cellStyle name="supParameterE 2 6 2" xfId="38117" xr:uid="{257BAC05-FCFD-4D66-843B-1B0DBE7939C0}"/>
    <cellStyle name="supParameterE 2 7" xfId="38113" xr:uid="{204503DB-2834-4458-A8DE-31319DCC6D18}"/>
    <cellStyle name="supParameterE 2_Annexe 6 IAS" xfId="36234" xr:uid="{E4E60195-BB99-4798-AB2E-157B76B7FDE7}"/>
    <cellStyle name="supParameterE 3" xfId="36235" xr:uid="{5BCC3388-A8B7-4D3F-ABD1-09A2FB3269B9}"/>
    <cellStyle name="supParameterE 3 2" xfId="36236" xr:uid="{543E8FF7-07D2-443B-BB4B-EDDB9113A896}"/>
    <cellStyle name="supParameterE 3 3" xfId="36237" xr:uid="{4A7E70F2-1D98-498A-8B88-D1FF849DDE90}"/>
    <cellStyle name="supParameterE 3 3 2" xfId="38118" xr:uid="{0FC916B7-4D9E-4988-9A93-6BE5B4650CB1}"/>
    <cellStyle name="supParameterE 3 4" xfId="36238" xr:uid="{A1E9197E-FBB3-4B2B-8F5A-71B48A0CDDD4}"/>
    <cellStyle name="supParameterE 3 4 2" xfId="38119" xr:uid="{A4649D2C-01DB-4A05-BE92-BBE4CEE5482A}"/>
    <cellStyle name="supParameterE 3 5" xfId="36239" xr:uid="{8EBE7731-D876-460B-A93F-AF15B7E9263D}"/>
    <cellStyle name="supParameterE 3 5 2" xfId="38120" xr:uid="{DE412CEE-1484-4890-A9C0-0D8AB23318E4}"/>
    <cellStyle name="supParameterE 3 6" xfId="36240" xr:uid="{F3933BC6-43C9-49EE-AC4F-C8DDA69C97E7}"/>
    <cellStyle name="supParameterE 3 6 2" xfId="38121" xr:uid="{4ADE9CFD-5EF5-4156-B119-D2C48335E99B}"/>
    <cellStyle name="supParameterE 3_Annexe 6 IAS" xfId="36241" xr:uid="{54C788C2-02FB-47E4-AC5F-4B540503FE62}"/>
    <cellStyle name="supParameterE 4" xfId="36242" xr:uid="{74DB32E1-2EE0-452C-A830-9EBBF1EC2E00}"/>
    <cellStyle name="supParameterE 5" xfId="36243" xr:uid="{5A4842F1-3C4B-4D06-9568-E586678F1C6B}"/>
    <cellStyle name="supParameterE 6" xfId="36244" xr:uid="{660C839F-6474-454D-B9C7-030256EF3DED}"/>
    <cellStyle name="supParameterE 7" xfId="36245" xr:uid="{A03BB691-164F-4A93-85E0-704A2FCC2C4B}"/>
    <cellStyle name="supParameterE 8" xfId="36246" xr:uid="{004B0FCC-FAE5-458B-9C96-AF97672C9053}"/>
    <cellStyle name="supParameterE 9" xfId="36247" xr:uid="{C1CAA63E-0AD7-4FFC-899A-FA686CF53794}"/>
    <cellStyle name="supParameterE_Annexe 6 IAS" xfId="36248" xr:uid="{6C75E603-15EB-4CA6-8FCC-9E82168CBC9C}"/>
    <cellStyle name="supParameterS" xfId="36249" xr:uid="{BB1E9E6C-9867-4F84-B065-448ABFE6023A}"/>
    <cellStyle name="supParameterS 10" xfId="36250" xr:uid="{139F7DC9-3E23-4C25-A2C9-3C9D726B805C}"/>
    <cellStyle name="supParameterS 11" xfId="38122" xr:uid="{82581D9A-A23B-439A-8604-8AA2F34906B7}"/>
    <cellStyle name="supParameterS 2" xfId="36251" xr:uid="{CCF93B0F-D677-4857-9EB7-E742FA22E141}"/>
    <cellStyle name="supParameterS 2 2" xfId="36252" xr:uid="{65C6090F-989E-4A87-898A-55A250F9960F}"/>
    <cellStyle name="supParameterS 2 3" xfId="36253" xr:uid="{2746E263-F340-42C2-B950-493621DDC530}"/>
    <cellStyle name="supParameterS 2 3 2" xfId="38124" xr:uid="{85132D93-09EA-4021-86AA-E3D7DA0CF24E}"/>
    <cellStyle name="supParameterS 2 4" xfId="36254" xr:uid="{F9B47019-0B94-45B4-A0C2-6BFC7B52AD5F}"/>
    <cellStyle name="supParameterS 2 4 2" xfId="38125" xr:uid="{EC92C2B7-4C25-42EF-A0D9-B46C20FF2170}"/>
    <cellStyle name="supParameterS 2 5" xfId="36255" xr:uid="{4616730D-32DF-43DF-95EE-B589B7E85D3F}"/>
    <cellStyle name="supParameterS 2 5 2" xfId="38126" xr:uid="{DF34DF96-0721-4A7B-8442-1115F188911A}"/>
    <cellStyle name="supParameterS 2 6" xfId="36256" xr:uid="{42F60225-1F36-48CF-95D2-37747B228E63}"/>
    <cellStyle name="supParameterS 2 6 2" xfId="38127" xr:uid="{2DA62979-2B8D-4762-A70B-4DDE9E2166B1}"/>
    <cellStyle name="supParameterS 2 7" xfId="38123" xr:uid="{2CD9DD9D-784F-467B-9FB6-6CB894114840}"/>
    <cellStyle name="supParameterS 2_Annexe 6 IAS" xfId="36257" xr:uid="{0CB99FB1-E7A3-49FD-8A4F-CA600C774A93}"/>
    <cellStyle name="supParameterS 3" xfId="36258" xr:uid="{F695B83D-6600-40B5-8031-BDA76A1DA7E4}"/>
    <cellStyle name="supParameterS 3 2" xfId="36259" xr:uid="{96ECE11A-8C53-42E0-8169-3F60DFFA690B}"/>
    <cellStyle name="supParameterS 3 3" xfId="36260" xr:uid="{785C285C-BF54-4472-A3FB-DCE60D726E5B}"/>
    <cellStyle name="supParameterS 3 3 2" xfId="38128" xr:uid="{E3669A8E-7AA9-4E8B-9736-289A84147BDC}"/>
    <cellStyle name="supParameterS 3 4" xfId="36261" xr:uid="{C735D8CD-006E-4EE4-99F3-4D2CE42E3BC9}"/>
    <cellStyle name="supParameterS 3 4 2" xfId="38129" xr:uid="{EC321546-228E-4142-8DCE-1B5A230919C3}"/>
    <cellStyle name="supParameterS 3 5" xfId="36262" xr:uid="{744156D0-11AC-4EC2-AB0E-E989052C0052}"/>
    <cellStyle name="supParameterS 3 5 2" xfId="38130" xr:uid="{BE5BDA9C-2E92-4854-88FB-88872D4C5415}"/>
    <cellStyle name="supParameterS 3 6" xfId="36263" xr:uid="{69EF5141-EE6D-48E8-AD28-E9A0F5E0585C}"/>
    <cellStyle name="supParameterS 3 6 2" xfId="38131" xr:uid="{5093A9A0-5D05-42E6-AFCB-46989106C0DA}"/>
    <cellStyle name="supParameterS 3_Annexe 6 IAS" xfId="36264" xr:uid="{F729EC34-B2DC-439F-BFAF-5D05EE98E504}"/>
    <cellStyle name="supParameterS 4" xfId="36265" xr:uid="{8BB7C10B-D640-498E-84F3-9405EECA5786}"/>
    <cellStyle name="supParameterS 5" xfId="36266" xr:uid="{2AB601D2-757F-4A1C-9707-8322ED2DE97D}"/>
    <cellStyle name="supParameterS 6" xfId="36267" xr:uid="{475AD7D1-08B3-4073-AE34-34436A436E9D}"/>
    <cellStyle name="supParameterS 7" xfId="36268" xr:uid="{1C644FCE-BD0C-4A7E-93C9-950A3027248B}"/>
    <cellStyle name="supParameterS 8" xfId="36269" xr:uid="{8EF2A89E-3FA4-483D-B094-CF5E7DF670CA}"/>
    <cellStyle name="supParameterS 9" xfId="36270" xr:uid="{3732EC8D-C281-4F99-9B74-581EBAC446C9}"/>
    <cellStyle name="supParameterS_Annexe 6 IAS" xfId="36271" xr:uid="{0672239F-5A23-487A-8BB8-E32CB2A09D35}"/>
    <cellStyle name="supPD" xfId="36272" xr:uid="{E889BEDD-5BED-47BC-B8BB-A29D16D5E427}"/>
    <cellStyle name="supPD 10" xfId="36273" xr:uid="{B1CD2D0E-40E3-44D5-8B62-D6F2122C9329}"/>
    <cellStyle name="supPD 11" xfId="38132" xr:uid="{5ABFA063-13F6-47E2-9FF4-3354B7487223}"/>
    <cellStyle name="supPD 2" xfId="36274" xr:uid="{08035791-3450-41E1-8EC8-9D6CAC941476}"/>
    <cellStyle name="supPD 2 2" xfId="36275" xr:uid="{31A6409E-8637-42B4-BC5A-CA1E6336EA39}"/>
    <cellStyle name="supPD 2 3" xfId="36276" xr:uid="{A00560AC-ABA4-4638-92DC-256B7B2C16E8}"/>
    <cellStyle name="supPD 2 3 2" xfId="38134" xr:uid="{5A37B66A-8213-471C-B674-31C59AC07CA2}"/>
    <cellStyle name="supPD 2 4" xfId="36277" xr:uid="{10E0CBFB-421C-4B43-ADB1-689807C868B3}"/>
    <cellStyle name="supPD 2 4 2" xfId="38135" xr:uid="{6481236D-EFAC-429B-BE28-DD215403AB09}"/>
    <cellStyle name="supPD 2 5" xfId="36278" xr:uid="{F70D424A-83D7-40BD-964C-9E8BBE3FC7BF}"/>
    <cellStyle name="supPD 2 5 2" xfId="38136" xr:uid="{E03F63E0-F304-4566-AABA-8632603C47FB}"/>
    <cellStyle name="supPD 2 6" xfId="36279" xr:uid="{95105110-7739-45D2-981F-D1414ADD1CE4}"/>
    <cellStyle name="supPD 2 6 2" xfId="38137" xr:uid="{10ADB967-B22E-479C-BD23-4C1146F48B2E}"/>
    <cellStyle name="supPD 2 7" xfId="38133" xr:uid="{FD1EDC09-542F-4E76-A6FF-DB8E768B7097}"/>
    <cellStyle name="supPD 2_Annexe 6 IAS" xfId="36280" xr:uid="{AF354442-660C-4F38-87F4-652583A735F6}"/>
    <cellStyle name="supPD 3" xfId="36281" xr:uid="{58D22A04-F9FB-4F99-A910-AABF201C0A79}"/>
    <cellStyle name="supPD 3 2" xfId="36282" xr:uid="{22479E08-9184-4604-A356-76D702585E0A}"/>
    <cellStyle name="supPD 3 3" xfId="36283" xr:uid="{9AA7F16E-A63A-4660-B7ED-BC5E190BC1D7}"/>
    <cellStyle name="supPD 3 3 2" xfId="38138" xr:uid="{935EE264-BFE3-4D87-9F12-12E777F35BEB}"/>
    <cellStyle name="supPD 3 4" xfId="36284" xr:uid="{7A8896B7-5EB3-48AE-B5EB-68C533BF5E14}"/>
    <cellStyle name="supPD 3 4 2" xfId="38139" xr:uid="{87A06859-24AA-4516-B2EE-EB0A8D258D30}"/>
    <cellStyle name="supPD 3 5" xfId="36285" xr:uid="{ADCB627A-952F-4A7B-BC31-F88615E6C9A4}"/>
    <cellStyle name="supPD 3 5 2" xfId="38140" xr:uid="{F451D4DE-C601-4E7F-824A-216F3F73FBCE}"/>
    <cellStyle name="supPD 3 6" xfId="36286" xr:uid="{A45DDE03-8185-41D2-84AD-170B0B2C446B}"/>
    <cellStyle name="supPD 3 6 2" xfId="38141" xr:uid="{D48CB66B-3E31-45AA-8BAE-F43BFB36367B}"/>
    <cellStyle name="supPD 3_Annexe 6 IAS" xfId="36287" xr:uid="{4B7BBF66-540E-4479-AF89-5A9101AA19CD}"/>
    <cellStyle name="supPD 4" xfId="36288" xr:uid="{5DA66B8E-0A50-47D6-913D-76457548EEB6}"/>
    <cellStyle name="supPD 5" xfId="36289" xr:uid="{5DC905E6-C8AC-4970-AC0B-8C975FACE1F7}"/>
    <cellStyle name="supPD 6" xfId="36290" xr:uid="{929C9BD5-D24D-4951-BB5E-8661D95A2DE3}"/>
    <cellStyle name="supPD 7" xfId="36291" xr:uid="{652AC4B4-7770-433B-A4A7-05F35C439908}"/>
    <cellStyle name="supPD 8" xfId="36292" xr:uid="{A49F2861-2655-4211-B001-76FDDAAFBE4A}"/>
    <cellStyle name="supPD 9" xfId="36293" xr:uid="{848B80F1-2B7F-4680-8BBC-918BDCB78927}"/>
    <cellStyle name="supPD_Annexe 6 IAS" xfId="36294" xr:uid="{5F2AF163-41B5-4F6F-B816-903892D20B5B}"/>
    <cellStyle name="supPercentage" xfId="36295" xr:uid="{2B53B775-BC5B-4C5A-855D-C51586C38C25}"/>
    <cellStyle name="supPercentage 10" xfId="36296" xr:uid="{D4198289-8321-4DC9-A92B-13C4B6BE9923}"/>
    <cellStyle name="supPercentage 11" xfId="38142" xr:uid="{93B9B25A-142E-42A4-9299-D11A3AF04D2B}"/>
    <cellStyle name="supPercentage 2" xfId="36297" xr:uid="{FB506EB0-7700-4389-9BB6-C9C0DD9E4FEF}"/>
    <cellStyle name="supPercentage 2 2" xfId="36298" xr:uid="{14BD11D7-8C01-42C1-8F18-7644ECEE72A9}"/>
    <cellStyle name="supPercentage 2 3" xfId="36299" xr:uid="{0D81F063-542C-43E5-B58E-72E589A3D4EE}"/>
    <cellStyle name="supPercentage 2 3 2" xfId="38144" xr:uid="{546A8DC0-0742-499E-A3DC-F20BBDF13557}"/>
    <cellStyle name="supPercentage 2 4" xfId="36300" xr:uid="{A855C5D6-221D-4805-B2DC-B7BE26016CCF}"/>
    <cellStyle name="supPercentage 2 4 2" xfId="38145" xr:uid="{824A2ABD-CFEA-4748-8827-249966A17071}"/>
    <cellStyle name="supPercentage 2 5" xfId="36301" xr:uid="{01006A26-0B47-446C-BED4-7FC7F0781787}"/>
    <cellStyle name="supPercentage 2 5 2" xfId="38146" xr:uid="{B0E4E663-D343-4F13-A19B-BA08148C4518}"/>
    <cellStyle name="supPercentage 2 6" xfId="36302" xr:uid="{7A0A1E44-BD3C-4DCB-92CA-DB87412BC0B5}"/>
    <cellStyle name="supPercentage 2 6 2" xfId="38147" xr:uid="{A43A1A92-C731-4EDB-A5C2-7FD4B89EB74A}"/>
    <cellStyle name="supPercentage 2 7" xfId="38143" xr:uid="{050BC1B9-DB21-4216-8C05-D3722DFBEEF9}"/>
    <cellStyle name="supPercentage 2_Annexe 6 IAS" xfId="36303" xr:uid="{58BCFAAE-4C63-4526-80D1-090F667CF5F5}"/>
    <cellStyle name="supPercentage 3" xfId="36304" xr:uid="{F35A86FD-3F63-4ACA-A33B-2E36EB691AC5}"/>
    <cellStyle name="supPercentage 3 2" xfId="36305" xr:uid="{23A51150-18D6-4C7A-9AC0-8418952E8493}"/>
    <cellStyle name="supPercentage 3 3" xfId="36306" xr:uid="{39B1AD00-9742-430D-9C1F-32E79F22DC41}"/>
    <cellStyle name="supPercentage 3 3 2" xfId="38148" xr:uid="{BFFCD792-3C32-4476-91C9-46DCA56FE4B8}"/>
    <cellStyle name="supPercentage 3 4" xfId="36307" xr:uid="{2E2A84A3-04DB-4C35-A6C8-444ACB17074D}"/>
    <cellStyle name="supPercentage 3 4 2" xfId="38149" xr:uid="{9A490C45-53AB-4198-8873-EF770545E076}"/>
    <cellStyle name="supPercentage 3 5" xfId="36308" xr:uid="{9636C0F3-89C9-4175-B203-013EFEA38976}"/>
    <cellStyle name="supPercentage 3 5 2" xfId="38150" xr:uid="{550D0FB3-B512-4343-9DBB-7000B28EDC19}"/>
    <cellStyle name="supPercentage 3 6" xfId="36309" xr:uid="{7E4DD8DA-2D43-44F0-BB35-CA9C4FB4051E}"/>
    <cellStyle name="supPercentage 3 6 2" xfId="38151" xr:uid="{3A740771-24C8-4193-8C98-9412E096B06D}"/>
    <cellStyle name="supPercentage 3_Annexe 6 IAS" xfId="36310" xr:uid="{E4604F67-C130-4903-91E6-3A01EA67BC13}"/>
    <cellStyle name="supPercentage 4" xfId="36311" xr:uid="{429C92CE-0825-40BB-8287-1B09A0771DEA}"/>
    <cellStyle name="supPercentage 5" xfId="36312" xr:uid="{644FD666-BFA5-4C10-AEB8-5C0260D02197}"/>
    <cellStyle name="supPercentage 6" xfId="36313" xr:uid="{71947DFF-DBC6-4B2E-A6ED-86F345A7A913}"/>
    <cellStyle name="supPercentage 7" xfId="36314" xr:uid="{B30824C2-A604-4C32-8D35-F6D67D5F776E}"/>
    <cellStyle name="supPercentage 8" xfId="36315" xr:uid="{D9C80081-80FB-44A9-8155-104C0D3F3EFB}"/>
    <cellStyle name="supPercentage 9" xfId="36316" xr:uid="{9E41367A-3095-4162-9495-D5B71748F433}"/>
    <cellStyle name="supPercentage_Annexe 6 IAS" xfId="36317" xr:uid="{45DCD1E7-2090-413E-A22B-6C10E94D2637}"/>
    <cellStyle name="supPercentageL" xfId="36318" xr:uid="{8FF751B8-9045-408D-8B94-FBC8DBE5F458}"/>
    <cellStyle name="supPercentageL 10" xfId="36319" xr:uid="{96868AD5-0B23-4E21-8C04-ACC51B92FBF9}"/>
    <cellStyle name="supPercentageL 11" xfId="38152" xr:uid="{6C4B1F90-6DCF-423B-93D6-7BC4BE3E0681}"/>
    <cellStyle name="supPercentageL 2" xfId="36320" xr:uid="{F992D8FB-D9CD-41EF-9EDA-EF24286117F3}"/>
    <cellStyle name="supPercentageL 2 2" xfId="36321" xr:uid="{788ADCA1-A564-466A-9DB9-ABA991BF9988}"/>
    <cellStyle name="supPercentageL 2 3" xfId="36322" xr:uid="{509E2B14-D5D2-4240-8CE1-52802014EC9C}"/>
    <cellStyle name="supPercentageL 2 3 2" xfId="38154" xr:uid="{DD908193-6400-4FB9-B9A0-E94450E74BE4}"/>
    <cellStyle name="supPercentageL 2 4" xfId="36323" xr:uid="{BCC51D96-FC9C-4E3D-A1C3-D9F2B4A500FC}"/>
    <cellStyle name="supPercentageL 2 4 2" xfId="38155" xr:uid="{AA4B51FA-180B-4850-9506-334F47B74493}"/>
    <cellStyle name="supPercentageL 2 5" xfId="36324" xr:uid="{B3DB21A6-8D74-48E3-BFF1-AE1EE2B6A538}"/>
    <cellStyle name="supPercentageL 2 5 2" xfId="38156" xr:uid="{31917AB8-5792-4A14-AE68-0584129B2662}"/>
    <cellStyle name="supPercentageL 2 6" xfId="36325" xr:uid="{9FA858C2-8523-4688-A35E-3C1F64995FA9}"/>
    <cellStyle name="supPercentageL 2 6 2" xfId="38157" xr:uid="{4B968870-4B95-4DF0-AE52-9F0F2C7559DB}"/>
    <cellStyle name="supPercentageL 2 7" xfId="38153" xr:uid="{1952F3A9-BD43-48FA-B9CB-F718E549092D}"/>
    <cellStyle name="supPercentageL 2_Annexe 6 IAS" xfId="36326" xr:uid="{3E269A76-2B38-45EF-802A-B5966ACA6CFB}"/>
    <cellStyle name="supPercentageL 3" xfId="36327" xr:uid="{1932C027-3962-4FDF-9D05-4550257A3617}"/>
    <cellStyle name="supPercentageL 3 2" xfId="36328" xr:uid="{006141CD-907B-468A-B1DE-89782EA18E34}"/>
    <cellStyle name="supPercentageL 3 3" xfId="36329" xr:uid="{B15B31D9-6940-4FA6-A29A-CD7FCE547471}"/>
    <cellStyle name="supPercentageL 3 3 2" xfId="38158" xr:uid="{7B834211-0984-4ED1-A3FC-395783BFC466}"/>
    <cellStyle name="supPercentageL 3 4" xfId="36330" xr:uid="{870E056D-14F0-4AFC-BA6F-AF0D5A5E3F7E}"/>
    <cellStyle name="supPercentageL 3 4 2" xfId="38159" xr:uid="{D2240DA5-D3A2-4472-A80D-E49D6F3D9BE3}"/>
    <cellStyle name="supPercentageL 3 5" xfId="36331" xr:uid="{61319446-7058-46EE-A2A0-0759CCAE64DC}"/>
    <cellStyle name="supPercentageL 3 5 2" xfId="38160" xr:uid="{F7782003-31AF-4949-A6D1-61C182058744}"/>
    <cellStyle name="supPercentageL 3 6" xfId="36332" xr:uid="{0E00BBE4-D72B-4232-9256-5FAFCF011BCD}"/>
    <cellStyle name="supPercentageL 3 6 2" xfId="38161" xr:uid="{574B4A09-8BB7-44A2-85C3-1E41FDB9208D}"/>
    <cellStyle name="supPercentageL 3_Annexe 6 IAS" xfId="36333" xr:uid="{3324E71A-0997-4848-A514-BB3EC023C385}"/>
    <cellStyle name="supPercentageL 4" xfId="36334" xr:uid="{AA26CC5A-3D5B-4934-B5CF-0303F5CB9ADA}"/>
    <cellStyle name="supPercentageL 5" xfId="36335" xr:uid="{D2023B8E-0AB3-4DAC-94B4-D61C165F6530}"/>
    <cellStyle name="supPercentageL 6" xfId="36336" xr:uid="{773A74D4-E3A6-40C0-B11F-AA24939CEB1B}"/>
    <cellStyle name="supPercentageL 7" xfId="36337" xr:uid="{1B0E71EF-65A8-4068-B82D-5FF628F7313D}"/>
    <cellStyle name="supPercentageL 8" xfId="36338" xr:uid="{1C113A53-AC45-48E9-B3DB-3581F7A99BB2}"/>
    <cellStyle name="supPercentageL 9" xfId="36339" xr:uid="{33A9C363-2794-4320-A596-56A3DEF03FF0}"/>
    <cellStyle name="supPercentageL_Annexe 6 IAS" xfId="36340" xr:uid="{44228A50-3381-4F9B-89D8-0E06349F86C7}"/>
    <cellStyle name="supPercentageM" xfId="36341" xr:uid="{232A961B-2988-4EB6-9E7B-7697F9EF17DE}"/>
    <cellStyle name="supPercentageM 10" xfId="36342" xr:uid="{7B888C35-2073-4432-8683-1CCAE0E91A24}"/>
    <cellStyle name="supPercentageM 11" xfId="36343" xr:uid="{8CE24EED-0CB6-452C-A56E-EB157487E18E}"/>
    <cellStyle name="supPercentageM 12" xfId="36344" xr:uid="{0E5C9EED-201C-4252-BAD1-6A264D1185EB}"/>
    <cellStyle name="supPercentageM 13" xfId="36345" xr:uid="{CF687812-B6AB-413A-859B-667FFA94BEBE}"/>
    <cellStyle name="supPercentageM 14" xfId="36346" xr:uid="{070E1EB4-8717-48B3-B72B-0449E34E03B8}"/>
    <cellStyle name="supPercentageM 15" xfId="36347" xr:uid="{39DBF532-2D33-41DD-BD39-1C6B71E8FE64}"/>
    <cellStyle name="supPercentageM 16" xfId="36348" xr:uid="{BCDA4F5C-E83A-4930-9F64-E62D60734493}"/>
    <cellStyle name="supPercentageM 17" xfId="36349" xr:uid="{FBA40272-4936-4BE3-BBB3-5268F534512D}"/>
    <cellStyle name="supPercentageM 18" xfId="38162" xr:uid="{72091514-A36B-4152-9478-723F6395BAE3}"/>
    <cellStyle name="supPercentageM 2" xfId="36350" xr:uid="{6F1E8CF4-90D9-4069-AB3A-9D7A8B69822D}"/>
    <cellStyle name="supPercentageM 2 2" xfId="36351" xr:uid="{CBE6C3C4-6C66-4936-A8F4-746275E8F880}"/>
    <cellStyle name="supPercentageM 2 3" xfId="36352" xr:uid="{C8F515AE-9317-497B-9BDD-DBC8142E4D06}"/>
    <cellStyle name="supPercentageM 2 3 2" xfId="38164" xr:uid="{5E449B3A-15E9-4883-A3BC-2990DD25EA65}"/>
    <cellStyle name="supPercentageM 2 4" xfId="36353" xr:uid="{7E74F09C-0D89-48A0-B6CE-8C037CB2A500}"/>
    <cellStyle name="supPercentageM 2 4 2" xfId="38165" xr:uid="{D0D8C9BF-F2C8-43D9-BEB0-3DF9DE2B5457}"/>
    <cellStyle name="supPercentageM 2 5" xfId="36354" xr:uid="{77F0B28D-D362-43FC-8C7F-C4DC41B2F0D9}"/>
    <cellStyle name="supPercentageM 2 5 2" xfId="38166" xr:uid="{95A5F98B-5B84-43F5-902E-7D4BD9A51A7A}"/>
    <cellStyle name="supPercentageM 2 6" xfId="36355" xr:uid="{AA3E5CD0-0534-49CB-AA18-2FB23C16BB46}"/>
    <cellStyle name="supPercentageM 2 6 2" xfId="38167" xr:uid="{5681A38A-F504-43BD-A9F6-62325B7C6BD8}"/>
    <cellStyle name="supPercentageM 2 7" xfId="38163" xr:uid="{C1DBF5F4-BEE8-4E8E-A5EE-EB02B00DA93A}"/>
    <cellStyle name="supPercentageM 2_Annexe 6 IAS" xfId="36356" xr:uid="{9699D9E7-9657-46AF-9796-498F07F9EADC}"/>
    <cellStyle name="supPercentageM 3" xfId="36357" xr:uid="{608F6850-E137-4E7D-A5FC-B3706C0EB154}"/>
    <cellStyle name="supPercentageM 3 2" xfId="36358" xr:uid="{85EFFFA0-D014-4E23-BD7A-5E0266C31BB8}"/>
    <cellStyle name="supPercentageM 3 3" xfId="36359" xr:uid="{BFE48E11-E8C7-41A0-8FE7-1C5F75128ED7}"/>
    <cellStyle name="supPercentageM 3 3 2" xfId="38168" xr:uid="{24ED4C75-863F-43B6-A9B6-ADC753B842AB}"/>
    <cellStyle name="supPercentageM 3 4" xfId="36360" xr:uid="{A1AAAD14-FADE-4C07-8A60-AC8567CB91C1}"/>
    <cellStyle name="supPercentageM 3 4 2" xfId="38169" xr:uid="{9732EB64-DD2F-4195-A025-CDFAED7461CC}"/>
    <cellStyle name="supPercentageM 3 5" xfId="36361" xr:uid="{FC4FFC5D-68BA-4960-8FEA-4042B964BC54}"/>
    <cellStyle name="supPercentageM 3 5 2" xfId="38170" xr:uid="{54252535-6685-456C-9084-0B631DE8A3B5}"/>
    <cellStyle name="supPercentageM 3 6" xfId="36362" xr:uid="{4983783F-3060-44B0-A5FB-D770B0D2C61F}"/>
    <cellStyle name="supPercentageM 3 6 2" xfId="38171" xr:uid="{624D9D27-78F5-420B-927E-3572BF592642}"/>
    <cellStyle name="supPercentageM 3_Annexe 6 IAS" xfId="36363" xr:uid="{9BAFC52B-AD79-433B-86AD-58DAF732F519}"/>
    <cellStyle name="supPercentageM 4" xfId="36364" xr:uid="{7FAC0FAE-3A7B-4161-A9DF-52DAAF2C9050}"/>
    <cellStyle name="supPercentageM 4 2" xfId="36365" xr:uid="{5E48ECE0-1B83-4130-9D88-020B8E2D67C2}"/>
    <cellStyle name="supPercentageM 4_Annexe 6 IAS" xfId="36366" xr:uid="{07513261-68C1-469E-A785-CD60AE9BB699}"/>
    <cellStyle name="supPercentageM 5" xfId="36367" xr:uid="{F76FA962-D4CC-4E8C-8743-0E92F165E25B}"/>
    <cellStyle name="supPercentageM 5 2" xfId="36368" xr:uid="{43C7A1AB-19B7-458A-AD42-C08AB19E5A06}"/>
    <cellStyle name="supPercentageM 5_Annexe 6 IAS" xfId="36369" xr:uid="{6400CF60-7A47-41FF-8A95-57212EFF41E5}"/>
    <cellStyle name="supPercentageM 6" xfId="36370" xr:uid="{DE6FA514-F025-4DAF-A7B1-452C181313A3}"/>
    <cellStyle name="supPercentageM 7" xfId="36371" xr:uid="{61BFC107-42E1-47C5-893D-46F54E7E1119}"/>
    <cellStyle name="supPercentageM 8" xfId="36372" xr:uid="{8E1B1C20-7C8D-4BE8-9BBC-E3B8C7E7311E}"/>
    <cellStyle name="supPercentageM 9" xfId="36373" xr:uid="{8B76B42F-2524-4271-A851-DB7977FEC7C5}"/>
    <cellStyle name="supPercentageM_Annexe 6 IAS" xfId="36374" xr:uid="{9AC0CE57-FB7C-4C3B-900C-D307C743D858}"/>
    <cellStyle name="supSelection" xfId="36375" xr:uid="{344004AB-A07F-4F61-85D5-9F6C4831F1C8}"/>
    <cellStyle name="supSelection 10" xfId="36376" xr:uid="{D08E06DD-5F09-4443-86B9-89E1B0936942}"/>
    <cellStyle name="supSelection 11" xfId="38172" xr:uid="{8B6644DD-E223-4435-BCB5-C472C7308ADC}"/>
    <cellStyle name="supSelection 2" xfId="36377" xr:uid="{EF82F006-50C4-4528-9DF3-E555FE662B18}"/>
    <cellStyle name="supSelection 2 2" xfId="36378" xr:uid="{4242440A-A988-42D8-BFDC-ACDCEAC4521C}"/>
    <cellStyle name="supSelection 2 3" xfId="36379" xr:uid="{BCDBC53E-9C4E-40F5-9DA6-361C6160F654}"/>
    <cellStyle name="supSelection 2 3 2" xfId="38174" xr:uid="{EFF5306E-922E-406E-8B92-97E73176E2A7}"/>
    <cellStyle name="supSelection 2 4" xfId="36380" xr:uid="{0FA8908A-37A3-4999-BF4F-81053C3F7602}"/>
    <cellStyle name="supSelection 2 4 2" xfId="38175" xr:uid="{5B0444D3-0EE8-4671-8B2A-8EA0E6E7EA98}"/>
    <cellStyle name="supSelection 2 5" xfId="36381" xr:uid="{20AAC78E-13FF-4332-A9D4-5221E54D2517}"/>
    <cellStyle name="supSelection 2 5 2" xfId="38176" xr:uid="{BEE2877D-669F-4748-9385-CCDA0369AA47}"/>
    <cellStyle name="supSelection 2 6" xfId="36382" xr:uid="{2BEA978C-2F33-485B-AF43-9F3002935247}"/>
    <cellStyle name="supSelection 2 6 2" xfId="38177" xr:uid="{0BABBF7D-B786-469F-B0CB-492E4141C431}"/>
    <cellStyle name="supSelection 2 7" xfId="38173" xr:uid="{50A421EA-1366-4592-90BB-54D7E9111C08}"/>
    <cellStyle name="supSelection 2_Annexe 6 IAS" xfId="36383" xr:uid="{20F0907E-73B1-4435-A91E-64003F62B565}"/>
    <cellStyle name="supSelection 3" xfId="36384" xr:uid="{44334D0F-AA48-4174-BC14-19EC91D602A7}"/>
    <cellStyle name="supSelection 3 2" xfId="36385" xr:uid="{B4310965-4C60-4198-A9ED-FAF07AA82500}"/>
    <cellStyle name="supSelection 3 3" xfId="36386" xr:uid="{5B2CE1B2-A997-45C0-AF25-B94E6B41F5CB}"/>
    <cellStyle name="supSelection 3 3 2" xfId="38178" xr:uid="{FA26EC1B-607D-4C44-B392-EC72F4007700}"/>
    <cellStyle name="supSelection 3 4" xfId="36387" xr:uid="{F920EC9F-6BCE-4BA6-B483-BC276C5FC563}"/>
    <cellStyle name="supSelection 3 4 2" xfId="38179" xr:uid="{31D3ED1C-5B4C-4923-A972-21348DA3F0B8}"/>
    <cellStyle name="supSelection 3 5" xfId="36388" xr:uid="{605CCF4B-193F-438B-B60F-82C1CA8F9270}"/>
    <cellStyle name="supSelection 3 5 2" xfId="38180" xr:uid="{694B641F-620E-4134-AF45-515245F7317F}"/>
    <cellStyle name="supSelection 3 6" xfId="36389" xr:uid="{15932AFD-1048-413D-8D0A-36664BD32379}"/>
    <cellStyle name="supSelection 3 6 2" xfId="38181" xr:uid="{F72AD655-3B59-48EA-B769-DC9E2B1EB062}"/>
    <cellStyle name="supSelection 3_Annexe 6 IAS" xfId="36390" xr:uid="{F5DFCE00-F5A3-4D6A-ABFD-8F72395C0270}"/>
    <cellStyle name="supSelection 4" xfId="36391" xr:uid="{0D15B2CD-E5DA-49A6-B08A-5AC44C206B8C}"/>
    <cellStyle name="supSelection 5" xfId="36392" xr:uid="{BA9FFF1F-0686-4978-B36F-8B0B0DA77825}"/>
    <cellStyle name="supSelection 6" xfId="36393" xr:uid="{79A1F124-1B6E-4482-8677-51D1738C2D37}"/>
    <cellStyle name="supSelection 7" xfId="36394" xr:uid="{FDC96CCB-056A-48F3-8A15-0319838537F7}"/>
    <cellStyle name="supSelection 8" xfId="36395" xr:uid="{44297DF1-41A4-4F35-9DEF-AB859EDCE603}"/>
    <cellStyle name="supSelection 9" xfId="36396" xr:uid="{5976DDAC-B5C1-4F03-A924-2256EABE4A29}"/>
    <cellStyle name="supSelection_Annexe 6 IAS" xfId="36397" xr:uid="{420A5FBB-084F-4A79-B502-460E1A6D4FFC}"/>
    <cellStyle name="supText" xfId="36398" xr:uid="{6C1CDA98-BAEA-4DED-8469-4791F3242A97}"/>
    <cellStyle name="supText 10" xfId="36399" xr:uid="{37082189-3EAD-4D3A-8D07-429A2491D384}"/>
    <cellStyle name="supText 10 2" xfId="36400" xr:uid="{79522BE3-AE77-4834-AC19-5F611482BDF2}"/>
    <cellStyle name="supText 10_Annexe 6 IAS" xfId="36401" xr:uid="{048D3189-3BA2-4694-A41D-EAD8E2EC5AE0}"/>
    <cellStyle name="supText 11" xfId="36402" xr:uid="{BD7AD906-D35A-48B7-B9B3-B233B01EF2B5}"/>
    <cellStyle name="supText 12" xfId="36403" xr:uid="{649CDF0E-817C-4D0A-A13C-9620FC1B4882}"/>
    <cellStyle name="supText 13" xfId="38182" xr:uid="{0DA5CA6E-3332-4073-A3ED-364E31524E99}"/>
    <cellStyle name="supText 2" xfId="36404" xr:uid="{10BA813C-044C-4C47-9179-996DD5B8EBBE}"/>
    <cellStyle name="supText 2 2" xfId="36405" xr:uid="{BAB16B9C-1205-4A75-8DC9-501A4BC7594A}"/>
    <cellStyle name="supText 2 2 2" xfId="36406" xr:uid="{315F68DC-93D8-449E-8B71-CF8E3DF72F55}"/>
    <cellStyle name="supText 2 2 3" xfId="36407" xr:uid="{B69273BE-CCAD-4603-9F05-4DEC37962770}"/>
    <cellStyle name="supText 2 2_Annexe 6 IAS" xfId="36408" xr:uid="{F247B617-20B3-4449-8A6E-A6081A302E09}"/>
    <cellStyle name="supText 2 3" xfId="36409" xr:uid="{0A9F7EFD-403D-40FB-9209-D213BD5A441E}"/>
    <cellStyle name="supText 2 4" xfId="36410" xr:uid="{6C7A22DC-BA78-4354-B4F8-2DE72148B661}"/>
    <cellStyle name="supText 2 5" xfId="36411" xr:uid="{00A191B9-1EB7-4CF2-A97C-F74607855C76}"/>
    <cellStyle name="supText 2 6" xfId="36412" xr:uid="{C3852DB6-F91E-41E9-A1A1-E7F09F5474E8}"/>
    <cellStyle name="supText 2 7" xfId="38183" xr:uid="{FC1B47A1-29AB-4DCB-B1B7-AF364C02B34F}"/>
    <cellStyle name="supText 2_Annexe 6 IAS" xfId="36413" xr:uid="{AEF881FB-55AF-4C00-BE14-F890F005DF09}"/>
    <cellStyle name="supText 3" xfId="36414" xr:uid="{104101CC-85D2-4A7C-8AB2-4BFCABF3156D}"/>
    <cellStyle name="supText 3 2" xfId="36415" xr:uid="{1AE9D7DD-09D9-4251-A601-6372E7668D73}"/>
    <cellStyle name="supText 3 2 2" xfId="36416" xr:uid="{19A6F89E-CEF2-4D86-881C-B38FFB153E03}"/>
    <cellStyle name="supText 3 2 3" xfId="36417" xr:uid="{A3573F2B-EE16-4F69-BF7E-028356539E04}"/>
    <cellStyle name="supText 3 2_Annexe 6 IAS" xfId="36418" xr:uid="{F2385FF8-CBDA-471B-96E2-E5CC7056C4C7}"/>
    <cellStyle name="supText 3 3" xfId="36419" xr:uid="{EC8A4AF6-1E5F-4343-B3F9-667227F79A4A}"/>
    <cellStyle name="supText 3 4" xfId="36420" xr:uid="{B3313ACD-841A-4CA1-AE35-ED0D43A9F46B}"/>
    <cellStyle name="supText 3 5" xfId="36421" xr:uid="{B5C42608-8663-43C5-B889-FE249DCC4F43}"/>
    <cellStyle name="supText 3 6" xfId="36422" xr:uid="{C8F686FD-9AA1-48EF-B912-21D1D7A0B9DD}"/>
    <cellStyle name="supText 3_Annexe 6 IAS" xfId="36423" xr:uid="{F7B9F36A-B4AF-4EFE-AAE8-0EB77F2B9732}"/>
    <cellStyle name="supText 4" xfId="36424" xr:uid="{6218AD97-1B2C-4045-913D-8DFBAFBD3D57}"/>
    <cellStyle name="supText 4 2" xfId="36425" xr:uid="{DAF10001-5420-4C78-A70A-F2E6B8A075E2}"/>
    <cellStyle name="supText 4 2 2" xfId="36426" xr:uid="{05ACE356-06FB-4F9B-961B-4332410C14A7}"/>
    <cellStyle name="supText 4 2_Annexe 6 IAS" xfId="36427" xr:uid="{0B7B61FC-D60E-49C8-8FE9-F3D5AEDFAFEC}"/>
    <cellStyle name="supText 4 3" xfId="36428" xr:uid="{FA4E47B0-AA66-42DF-B1B8-DC615D3CB9B1}"/>
    <cellStyle name="supText 4 4" xfId="36429" xr:uid="{345EFEBE-1751-47F7-B42A-B5C6F1EDD970}"/>
    <cellStyle name="supText 4 5" xfId="36430" xr:uid="{ABAA74CE-6D60-4985-9ACA-4D17308F367D}"/>
    <cellStyle name="supText 4_Annexe 6 IAS" xfId="36431" xr:uid="{69C049FB-9C84-4E36-9656-B0325056C023}"/>
    <cellStyle name="supText 5" xfId="36432" xr:uid="{BCED626D-DEA7-4F93-8374-D0C5EF8C599B}"/>
    <cellStyle name="supText 5 2" xfId="36433" xr:uid="{4408A40E-0576-48C8-9B59-9E5DBE87B859}"/>
    <cellStyle name="supText 5 2 2" xfId="36434" xr:uid="{5EF14B84-DC02-419B-80A7-4717C589BF27}"/>
    <cellStyle name="supText 5 2_Annexe 6 IAS" xfId="36435" xr:uid="{F35F606A-A769-44F8-B847-B7D3B4E16758}"/>
    <cellStyle name="supText 5 3" xfId="36436" xr:uid="{9BC31D77-973D-4C3A-A099-7C8C57ADC4A2}"/>
    <cellStyle name="supText 5 4" xfId="36437" xr:uid="{55DB74EC-8A90-4767-B597-6E32E2D0E29F}"/>
    <cellStyle name="supText 5 5" xfId="36438" xr:uid="{83CEF362-F737-4219-8474-D250E9B13428}"/>
    <cellStyle name="supText 5_Annexe 6 IAS" xfId="36439" xr:uid="{94412A3C-AF18-48C3-98FE-C7A852E604E7}"/>
    <cellStyle name="supText 6" xfId="36440" xr:uid="{382D67B4-CEF0-47B7-98D1-B44CC6580F3B}"/>
    <cellStyle name="supText 6 2" xfId="36441" xr:uid="{0B6215BD-E0A9-4F3D-8C79-98F46E395C9D}"/>
    <cellStyle name="supText 6 2 2" xfId="36442" xr:uid="{2973EB4A-BA47-41FD-AC3B-27D07846A11D}"/>
    <cellStyle name="supText 6 2_Annexe 6 IAS" xfId="36443" xr:uid="{90A489D2-0F11-41C1-ACE8-48D102BE0A39}"/>
    <cellStyle name="supText 6 3" xfId="36444" xr:uid="{382BA09F-4A85-4BEF-A2F7-14DEBC1737EA}"/>
    <cellStyle name="supText 6 4" xfId="36445" xr:uid="{DD58E641-971D-4C0A-8A65-53F92CD8E3A8}"/>
    <cellStyle name="supText 6_Annexe 6 IAS" xfId="36446" xr:uid="{FBBCD763-71A7-4F48-89B6-6F1D504D08CB}"/>
    <cellStyle name="supText 7" xfId="36447" xr:uid="{F7F74BCA-DA28-4E30-B653-BE3A6B04B538}"/>
    <cellStyle name="supText 7 2" xfId="36448" xr:uid="{BBA2F1DB-9C32-44B0-99C5-E76B54016F5C}"/>
    <cellStyle name="supText 7 3" xfId="36449" xr:uid="{B2493D81-B317-4323-8802-23F2A40DD352}"/>
    <cellStyle name="supText 7 4" xfId="36450" xr:uid="{6B0A72FA-EB7E-4E94-9ED0-13BE48418B24}"/>
    <cellStyle name="supText 7_Annexe 6 IAS" xfId="36451" xr:uid="{D0DD1353-0FFE-4A7A-B818-0BE9DB701A3D}"/>
    <cellStyle name="supText 8" xfId="36452" xr:uid="{52F4B487-AB39-4504-95DB-3C9C09784A1C}"/>
    <cellStyle name="supText 8 2" xfId="36453" xr:uid="{E9604BD0-6200-4770-B92E-A839C5DF8B3B}"/>
    <cellStyle name="supText 8 3" xfId="36454" xr:uid="{63D7FD09-D8A0-4138-A26B-2D24CDB4346F}"/>
    <cellStyle name="supText 8 4" xfId="36455" xr:uid="{96EB78FD-5F3B-41E7-AC8E-C8590EE7913A}"/>
    <cellStyle name="supText 8_Annexe 6 IAS" xfId="36456" xr:uid="{58A671EF-73D0-465C-B5F9-7D700DA29E35}"/>
    <cellStyle name="supText 9" xfId="36457" xr:uid="{EC3602C9-9411-448C-A45E-FF9B23086153}"/>
    <cellStyle name="supText 9 2" xfId="36458" xr:uid="{D6825A9B-BDF4-4450-B5FD-DECAC790D28A}"/>
    <cellStyle name="supText 9 3" xfId="36459" xr:uid="{D7777361-1617-4644-B8F0-A7D7596C4366}"/>
    <cellStyle name="supText 9 4" xfId="36460" xr:uid="{BAB3C4F7-0E05-4D1F-9DBB-C9CDA3FD376A}"/>
    <cellStyle name="supText 9_Annexe 6 IAS" xfId="36461" xr:uid="{C2CA11BE-F529-4A70-BB05-02904AE2E9D6}"/>
    <cellStyle name="supText_Annexe 6 IAS" xfId="36462" xr:uid="{7CBD7F6B-25BC-4285-A563-03C85CCA0071}"/>
    <cellStyle name="swpBody01" xfId="36463" xr:uid="{7CA50373-C15D-4BC6-9943-99147D4DDD41}"/>
    <cellStyle name="swpBodyFirstCol" xfId="36464" xr:uid="{EA409EF8-9E33-49ED-AFA4-A00CF4095034}"/>
    <cellStyle name="swpCaption" xfId="36465" xr:uid="{7E1510F4-48EF-432A-8AB2-401F207D637E}"/>
    <cellStyle name="swpCaption 2" xfId="36466" xr:uid="{7A3F9961-040A-41A4-A481-B81EC44B8E88}"/>
    <cellStyle name="swpCaption 2 2" xfId="36467" xr:uid="{C8E1E265-DC7E-4732-A2B4-84CB5DB112B6}"/>
    <cellStyle name="swpCaption 2_Cadrage conso" xfId="36468" xr:uid="{16A5DE10-292F-4B9A-A2DD-2C399A57C935}"/>
    <cellStyle name="swpCaption 3" xfId="36469" xr:uid="{3372537F-8601-49FF-8B46-BF2E1BF3E4EF}"/>
    <cellStyle name="swpCaption_Annexe 6 IAS" xfId="36470" xr:uid="{8647092B-2CE4-4E79-9AC2-042206B8D56E}"/>
    <cellStyle name="swpClear" xfId="36471" xr:uid="{751576B3-2728-4A64-AFB8-A7D4A9DF0207}"/>
    <cellStyle name="swpHBBookTitle" xfId="36472" xr:uid="{0D081720-CA2F-4A49-A638-F0AF2F34943C}"/>
    <cellStyle name="swpHBChapterTitle" xfId="36473" xr:uid="{F3E7242D-9A17-4B0D-BFD7-0F3FE82D199B}"/>
    <cellStyle name="swpHead01" xfId="36474" xr:uid="{786B44C1-FF66-4647-A799-109DCABC4454}"/>
    <cellStyle name="swpHead01 2" xfId="36475" xr:uid="{D669EA6D-0B8D-43EE-9EF8-7BDA286D6D34}"/>
    <cellStyle name="swpHead01 2 2" xfId="36476" xr:uid="{D8C0D78E-02A4-4141-999E-3502F896661F}"/>
    <cellStyle name="swpHead01 3" xfId="36477" xr:uid="{782C6F81-15E8-4D42-A99F-724F88846BFA}"/>
    <cellStyle name="swpHead01 3 2" xfId="36478" xr:uid="{38E864C0-BCED-4076-BC2C-6AA92D9B8959}"/>
    <cellStyle name="swpHead01 4" xfId="36479" xr:uid="{7E46704F-8E12-4D33-85CC-DDF3071F22BA}"/>
    <cellStyle name="swpHead01 4 2" xfId="38185" xr:uid="{AE2733E8-4575-4948-8810-6CF7BCAD7774}"/>
    <cellStyle name="swpHead01 5" xfId="36480" xr:uid="{BFBC611B-1305-4A90-9647-CFF5EFAB8850}"/>
    <cellStyle name="swpHead01 5 2" xfId="38186" xr:uid="{50C12C66-EBF9-4D9B-8B45-5CD08D5BCE57}"/>
    <cellStyle name="swpHead01 6" xfId="38184" xr:uid="{117096F8-212F-4671-87B4-D70E203DF6DE}"/>
    <cellStyle name="swpHead01_Cadrage conso" xfId="36481" xr:uid="{1FB6FBDF-D309-4A60-B4C6-6636F094A614}"/>
    <cellStyle name="swpHead01R" xfId="36482" xr:uid="{6B6A279C-C658-460B-8F36-9C090E58EA2D}"/>
    <cellStyle name="swpHead01R 2" xfId="36483" xr:uid="{87F91196-FEAF-49F8-BC34-6809C1A71573}"/>
    <cellStyle name="swpHead01R 2 2" xfId="38188" xr:uid="{DBE1D6A6-87CF-423C-9050-03CA248B7E40}"/>
    <cellStyle name="swpHead01R 3" xfId="36484" xr:uid="{5213FF51-D6C9-43A3-B23F-D59CEE44C8AC}"/>
    <cellStyle name="swpHead01R 3 2" xfId="38189" xr:uid="{6115BCC1-BA62-497C-A3A9-2F189C8E93E2}"/>
    <cellStyle name="swpHead01R 4" xfId="36485" xr:uid="{419F20A6-234C-4BC8-8F5C-304070825C48}"/>
    <cellStyle name="swpHead01R 4 2" xfId="38190" xr:uid="{FDC15868-36CF-4B90-A938-65EC9995923B}"/>
    <cellStyle name="swpHead01R 5" xfId="36486" xr:uid="{0BAAAD98-F1AA-490B-A89A-1BEB1FE1E01F}"/>
    <cellStyle name="swpHead01R 5 2" xfId="38191" xr:uid="{2185E60E-E83B-43B2-890B-B81C3C8D9FAB}"/>
    <cellStyle name="swpHead01R 6" xfId="38187" xr:uid="{C174E72A-A40C-46F4-84B1-36805C04F618}"/>
    <cellStyle name="swpHead02" xfId="36487" xr:uid="{2A61235F-E15A-4D90-BEC0-6BFA8C9AF36A}"/>
    <cellStyle name="swpHead02R" xfId="36488" xr:uid="{2168DF03-8D73-442A-8AB8-6AE1D3F432E9}"/>
    <cellStyle name="swpHead03" xfId="36489" xr:uid="{49D595D4-0B49-4952-8E4F-232348B85420}"/>
    <cellStyle name="swpHead03R" xfId="36490" xr:uid="{901A6A03-40A9-4424-AC87-2F979D898D7C}"/>
    <cellStyle name="swpHeadBraL" xfId="36491" xr:uid="{FF7EB708-C256-4863-B833-0BC632DF10E3}"/>
    <cellStyle name="swpHeadBraM" xfId="36492" xr:uid="{EB0535A4-8B1D-4288-A6D7-1A1451CB4300}"/>
    <cellStyle name="swpHeadBraR" xfId="36493" xr:uid="{9E524690-FD15-4944-935B-CA96383520B9}"/>
    <cellStyle name="swpTag" xfId="36494" xr:uid="{B4A4FB7D-C2B5-4294-98D5-1188FE15E40C}"/>
    <cellStyle name="swpTotals" xfId="36495" xr:uid="{CF8BED47-0EA6-4FC7-A210-FB3326550A37}"/>
    <cellStyle name="swpTotals 2" xfId="36496" xr:uid="{D1A00D04-63B5-4C7B-A46C-DC9C871C52F4}"/>
    <cellStyle name="swpTotals 2 2" xfId="38193" xr:uid="{873EC89C-F2E1-4182-8008-72EA79794DA9}"/>
    <cellStyle name="swpTotals 3" xfId="36497" xr:uid="{E5250BB8-F63E-46BE-B743-6274D1626AB5}"/>
    <cellStyle name="swpTotals 3 2" xfId="38194" xr:uid="{8B2EC685-FC1D-4E33-ACF6-92081111C6AE}"/>
    <cellStyle name="swpTotals 4" xfId="36498" xr:uid="{4D8C2718-4C94-4945-89EE-9A28563D6CA4}"/>
    <cellStyle name="swpTotals 4 2" xfId="38195" xr:uid="{CD13FDCE-C8DC-43A7-99E6-1C1E8F3BA593}"/>
    <cellStyle name="swpTotals 5" xfId="36499" xr:uid="{B12EC68C-2C26-42F7-A347-2580DA3F5C28}"/>
    <cellStyle name="swpTotals 5 2" xfId="38196" xr:uid="{147F8CA8-E557-4163-8A5B-C54F7FF8AC96}"/>
    <cellStyle name="swpTotals 6" xfId="38192" xr:uid="{EE1AE641-83B6-4A8C-AE0D-ACC858A9B4B0}"/>
    <cellStyle name="swpTotalsNo" xfId="36500" xr:uid="{71BFFD4B-206C-4E78-8111-DBEC88C56356}"/>
    <cellStyle name="swpTotalsNo 2" xfId="36501" xr:uid="{74E13ABF-928C-4890-826B-CA29A0C4F539}"/>
    <cellStyle name="swpTotalsNo 2 2" xfId="38198" xr:uid="{17947000-6108-4495-B387-26DF0D9F112D}"/>
    <cellStyle name="swpTotalsNo 3" xfId="36502" xr:uid="{104FE5C2-4F85-480F-901D-25835774239B}"/>
    <cellStyle name="swpTotalsNo 3 2" xfId="38199" xr:uid="{789CBF22-3FFD-4D48-9B22-A000F8E03CF7}"/>
    <cellStyle name="swpTotalsNo 4" xfId="36503" xr:uid="{B112E0E7-C429-49D8-8840-D996DBCD9362}"/>
    <cellStyle name="swpTotalsNo 4 2" xfId="38200" xr:uid="{3B7C4ADD-49BE-4868-8224-94D7FFA2212A}"/>
    <cellStyle name="swpTotalsNo 5" xfId="36504" xr:uid="{C4305D84-22E3-42ED-AF98-C67E6D08F70E}"/>
    <cellStyle name="swpTotalsNo 5 2" xfId="38201" xr:uid="{222FC28D-4BA0-4677-A9E6-874230BFA857}"/>
    <cellStyle name="swpTotalsNo 6" xfId="38197" xr:uid="{997673FA-D4D1-466A-A4DF-B69B505B1C83}"/>
    <cellStyle name="swpTotalsTotal" xfId="36505" xr:uid="{AF240D2E-4D69-498B-BC0F-9CED0013D614}"/>
    <cellStyle name="swpTotalsTotal 2" xfId="36506" xr:uid="{0AD62BC3-EA88-4E2B-B505-86EFE44CB7AE}"/>
    <cellStyle name="Sx" xfId="36507" xr:uid="{D99FE130-4E46-42E0-8E11-1DD3D3CB62B6}"/>
    <cellStyle name="Sx 2" xfId="36508" xr:uid="{992BFA8C-B1B7-469A-B416-5F6B0425BB36}"/>
    <cellStyle name="Sx_Cadrage conso" xfId="36509" xr:uid="{C049F0F8-5FD3-4003-BFCE-6574B8E5F9E1}"/>
    <cellStyle name="Tab Title 1" xfId="36510" xr:uid="{93B15C2D-47FA-40CC-B6D7-3B44E7F6CB0A}"/>
    <cellStyle name="Tabella Immobiliare" xfId="36511" xr:uid="{332DAB55-5FB6-40CA-B36F-92787F850394}"/>
    <cellStyle name="Tabella Immobiliare 2" xfId="36512" xr:uid="{014EE19C-465B-4452-B99D-3099F6EC804E}"/>
    <cellStyle name="Tabella Immobiliare 2 2" xfId="36513" xr:uid="{B50A5D37-3DCF-4799-A76C-C4695B051DDD}"/>
    <cellStyle name="Tabella Immobiliare 2 2 2" xfId="36514" xr:uid="{1AF1A3DA-7130-4E13-84FC-3D854DC1A85D}"/>
    <cellStyle name="Tabella Immobiliare 2 2 3" xfId="36515" xr:uid="{8FDFCDCC-E722-4282-8CE8-273EA4A03598}"/>
    <cellStyle name="Tabella Immobiliare 2 2 3 2" xfId="38203" xr:uid="{1EE5C898-5B02-44C5-9FAD-37E256CBF455}"/>
    <cellStyle name="Tabella Immobiliare 2 2 4" xfId="36516" xr:uid="{888F4D00-F37B-4054-B288-51389A6FDDA6}"/>
    <cellStyle name="Tabella Immobiliare 2 2 4 2" xfId="38204" xr:uid="{8D6FCA70-C4BD-4FDB-85A6-54946040DA6D}"/>
    <cellStyle name="Tabella Immobiliare 2 2 5" xfId="36517" xr:uid="{EA2408EB-992D-43E4-88FE-91232FEDBDCA}"/>
    <cellStyle name="Tabella Immobiliare 2 2 5 2" xfId="38205" xr:uid="{E8303215-BB3A-40AD-86D3-020EA63CED4C}"/>
    <cellStyle name="Tabella Immobiliare 2 2 6" xfId="36518" xr:uid="{2CAC12DE-DAFE-48B8-AB0A-AC97E891AC20}"/>
    <cellStyle name="Tabella Immobiliare 2 2 6 2" xfId="38206" xr:uid="{8AAD4116-ECA2-41FB-AB42-27353317FA85}"/>
    <cellStyle name="Tabella Immobiliare 2 3" xfId="36519" xr:uid="{337C123A-2F06-4C5D-BC52-D71A52CADCBA}"/>
    <cellStyle name="Tabella Immobiliare 2 4" xfId="36520" xr:uid="{73BC46F5-765F-4ED5-9888-D957588DE008}"/>
    <cellStyle name="Tabella Immobiliare 2 4 2" xfId="38207" xr:uid="{044D295A-8DDA-4C19-AFEC-8BD6B8E4DA11}"/>
    <cellStyle name="Tabella Immobiliare 2 5" xfId="36521" xr:uid="{65E6D93F-67E8-4E83-8EFE-6FD7C438CC8F}"/>
    <cellStyle name="Tabella Immobiliare 2 5 2" xfId="38208" xr:uid="{8CE42AFD-5589-4EF7-8EAF-6312605EB3D8}"/>
    <cellStyle name="Tabella Immobiliare 2 6" xfId="36522" xr:uid="{5FACDE46-63BE-4802-8575-B47C81C77B19}"/>
    <cellStyle name="Tabella Immobiliare 2 6 2" xfId="38209" xr:uid="{EDFA5B69-E876-44ED-8187-ED4AB8D27813}"/>
    <cellStyle name="Tabella Immobiliare 2 7" xfId="36523" xr:uid="{D872C4F0-766A-4D04-AFE8-51B52F9DA6F6}"/>
    <cellStyle name="Tabella Immobiliare 2 7 2" xfId="38210" xr:uid="{A0D161A2-05B4-4819-BE22-1B000C5DD55F}"/>
    <cellStyle name="Tabella Immobiliare 3" xfId="36524" xr:uid="{35E19E67-8A47-40C7-91A9-6ADCC9B71F0A}"/>
    <cellStyle name="Tabella Immobiliare 3 2" xfId="36525" xr:uid="{D2928F97-A8DA-4CC1-9414-A022718D967C}"/>
    <cellStyle name="Tabella Immobiliare 3 3" xfId="36526" xr:uid="{7A94D3A9-433C-4877-9E77-CE6E669E48EE}"/>
    <cellStyle name="Tabella Immobiliare 3 3 2" xfId="38211" xr:uid="{4ED3E899-C705-49AB-9C1B-62567D0B4B0E}"/>
    <cellStyle name="Tabella Immobiliare 3 4" xfId="36527" xr:uid="{5811CD49-D5F7-438D-A4A3-C77094D36757}"/>
    <cellStyle name="Tabella Immobiliare 3 4 2" xfId="38212" xr:uid="{78B1F2E2-927E-4F81-9CAB-18C63013305A}"/>
    <cellStyle name="Tabella Immobiliare 3 5" xfId="36528" xr:uid="{900E3A70-3955-4BF7-82DD-7F7E40588B4C}"/>
    <cellStyle name="Tabella Immobiliare 3 5 2" xfId="38213" xr:uid="{ED81A494-85CC-474A-BFB0-5F03464D512D}"/>
    <cellStyle name="Tabella Immobiliare 3 6" xfId="36529" xr:uid="{B26047BE-39DB-42EC-A876-EB3CED9B4ABE}"/>
    <cellStyle name="Tabella Immobiliare 3 6 2" xfId="38214" xr:uid="{B66B3ACF-7C34-4379-9FDB-3D02B096092F}"/>
    <cellStyle name="Tabella Immobiliare 4" xfId="36530" xr:uid="{92384388-EDFE-4682-8B54-006478443010}"/>
    <cellStyle name="Tabella Immobiliare 5" xfId="36531" xr:uid="{C7B9107D-AF9C-4005-B1E9-85AE6DF05F4E}"/>
    <cellStyle name="Tabella Immobiliare 5 2" xfId="38215" xr:uid="{5EFB1FEE-CB9A-44F2-AD2A-CDA4DC85DED4}"/>
    <cellStyle name="Tabella Immobiliare 6" xfId="36532" xr:uid="{5ED0AC69-5D54-4A86-A68C-B82DFA304B2B}"/>
    <cellStyle name="Tabella Immobiliare 6 2" xfId="38216" xr:uid="{881044A7-BDC0-4BA8-BA55-8CCBC0842200}"/>
    <cellStyle name="Tabella Immobiliare 7" xfId="36533" xr:uid="{8ABB3130-7204-4535-9EA8-55B71A6E78E0}"/>
    <cellStyle name="Tabella Immobiliare 7 2" xfId="38217" xr:uid="{CAD60D12-F696-4D37-821A-EEFE23A16AF5}"/>
    <cellStyle name="Tabella Immobiliare 8" xfId="36534" xr:uid="{E5DE22F0-5D4A-4A7E-A8BA-780CADA26ADC}"/>
    <cellStyle name="Tabella Immobiliare 8 2" xfId="38218" xr:uid="{858516C7-D93B-4ECC-B8E8-76E8FA7617FF}"/>
    <cellStyle name="Tabella Immobiliare 9" xfId="38202" xr:uid="{D699EC82-D3E2-42A3-988B-5F577F2FB4AD}"/>
    <cellStyle name="Tabella Immobiliare_Cadrage conso" xfId="36535" xr:uid="{B907D7DC-E5BC-4A24-ABEA-0A8CDFC85CC7}"/>
    <cellStyle name="Table Col Head" xfId="36536" xr:uid="{1E35A08C-9A5B-4FEE-AD7F-9B99E5C797D7}"/>
    <cellStyle name="Table Head" xfId="36537" xr:uid="{6CDDCDC9-61E5-40BF-BA17-5D059A208A13}"/>
    <cellStyle name="Table Head Aligned" xfId="36538" xr:uid="{9A6C7244-FD70-4122-8ED3-F15A389393DD}"/>
    <cellStyle name="Table Head Aligned 10" xfId="36539" xr:uid="{F4DCB349-3E00-4DEF-8187-945E238849BB}"/>
    <cellStyle name="Table Head Aligned 11" xfId="36540" xr:uid="{0C3CF616-587D-434F-9BAE-A51D5ACBBD53}"/>
    <cellStyle name="Table Head Aligned 12" xfId="36541" xr:uid="{0141330C-9EE5-4A17-BD91-54A04632E911}"/>
    <cellStyle name="Table Head Aligned 13" xfId="36542" xr:uid="{DE7F694C-2A24-4E4C-8732-3D8E9716F496}"/>
    <cellStyle name="Table Head Aligned 2" xfId="36543" xr:uid="{3BC6FE60-5566-4968-971D-85C54BBDD943}"/>
    <cellStyle name="Table Head Aligned 2 2" xfId="36544" xr:uid="{15D5FDB1-E733-4090-927F-0B38D36C29D1}"/>
    <cellStyle name="Table Head Aligned 2_Annexe 6 IAS" xfId="36545" xr:uid="{7F59FA8D-A8A8-4385-928A-A913E2374F1A}"/>
    <cellStyle name="Table Head Aligned 3" xfId="36546" xr:uid="{EA670C4A-883C-4BE3-BBB9-01230CC49C68}"/>
    <cellStyle name="Table Head Aligned 3 2" xfId="36547" xr:uid="{35F1BCE0-4AFB-4348-BA31-5EA5102271B9}"/>
    <cellStyle name="Table Head Aligned 3_Annexe 6 IAS" xfId="36548" xr:uid="{0B5859FD-D570-4705-918B-5E84ED444A54}"/>
    <cellStyle name="Table Head Aligned 4" xfId="36549" xr:uid="{1B8BA7B9-3651-4265-9D41-D5AC57F014E5}"/>
    <cellStyle name="Table Head Aligned 4 2" xfId="36550" xr:uid="{E0B5C132-1167-4182-90D7-EED5CB2EFB5E}"/>
    <cellStyle name="Table Head Aligned 4_Annexe 6 IAS" xfId="36551" xr:uid="{4C6BCB37-E589-4BE4-B171-BF71533FC4FE}"/>
    <cellStyle name="Table Head Aligned 5" xfId="36552" xr:uid="{13B3EE74-ABD6-4AB2-ACDC-F2ABD48EF102}"/>
    <cellStyle name="Table Head Aligned 5 2" xfId="36553" xr:uid="{8A53371A-890A-4AEA-B00E-A87F448AD23B}"/>
    <cellStyle name="Table Head Aligned 5_Annexe 6 IAS" xfId="36554" xr:uid="{5638C9AA-3DA4-40AA-BD8C-1B07AE7DB541}"/>
    <cellStyle name="Table Head Aligned 6" xfId="36555" xr:uid="{566B8224-4339-4697-AE24-AE1BF1C8ED1F}"/>
    <cellStyle name="Table Head Aligned 7" xfId="36556" xr:uid="{5F408469-5452-4E4F-A229-0C7EB3531BE5}"/>
    <cellStyle name="Table Head Aligned 8" xfId="36557" xr:uid="{6BC55E23-4C8E-4739-B7B0-8BBAEBF55948}"/>
    <cellStyle name="Table Head Aligned 9" xfId="36558" xr:uid="{3280FF22-12F4-4981-8A1F-A3A8DEE38411}"/>
    <cellStyle name="Table Head Aligned_Annexe 6 IAS" xfId="36559" xr:uid="{750A0506-32AB-47E8-B0F0-C48624C27D8E}"/>
    <cellStyle name="Table Head Blue" xfId="36560" xr:uid="{214E0A37-7012-4E88-844E-DB3DDF12ECF5}"/>
    <cellStyle name="Table Head Blue 10" xfId="36561" xr:uid="{081B538B-6C8C-41B4-ABE2-056E512F741A}"/>
    <cellStyle name="Table Head Blue 11" xfId="36562" xr:uid="{BC1CC758-AB7F-454A-B9A8-1BEA73DFFB90}"/>
    <cellStyle name="Table Head Blue 12" xfId="36563" xr:uid="{2E0A36A5-AE48-4593-9A58-04A1FED0FF7F}"/>
    <cellStyle name="Table Head Blue 13" xfId="36564" xr:uid="{3466DB3D-EA3D-45D7-B7F7-C3D24A0DE6F1}"/>
    <cellStyle name="Table Head Blue 14" xfId="36565" xr:uid="{46869A69-7585-4D81-BFB0-052121752797}"/>
    <cellStyle name="Table Head Blue 15" xfId="36566" xr:uid="{108D5552-0251-4109-81E6-84DC2D31CDEF}"/>
    <cellStyle name="Table Head Blue 16" xfId="36567" xr:uid="{5F80E886-4BF5-44DF-A6A2-3F812BDC2F4F}"/>
    <cellStyle name="Table Head Blue 17" xfId="36568" xr:uid="{AF75FF0E-3AC7-4126-9F08-48A81061A3EC}"/>
    <cellStyle name="Table Head Blue 2" xfId="36569" xr:uid="{29C6E5AF-BCF2-45DB-AEFE-EA7EC11BE76B}"/>
    <cellStyle name="Table Head Blue 3" xfId="36570" xr:uid="{EE623D62-56B1-4490-A677-90E9BF171EE0}"/>
    <cellStyle name="Table Head Blue 4" xfId="36571" xr:uid="{2365F4CC-B376-4701-BCBD-AA6507C49D71}"/>
    <cellStyle name="Table Head Blue 5" xfId="36572" xr:uid="{9BECDD0A-5FBA-49A4-AB1F-C4B300BA8E1A}"/>
    <cellStyle name="Table Head Blue 6" xfId="36573" xr:uid="{488ACF6C-D56E-46F8-9ED9-CE97699B272C}"/>
    <cellStyle name="Table Head Blue 7" xfId="36574" xr:uid="{3A58940E-892E-42FD-B4C7-26D7303C89B8}"/>
    <cellStyle name="Table Head Blue 8" xfId="36575" xr:uid="{84D8D1BC-DDF3-423B-BC89-9CA243933EEB}"/>
    <cellStyle name="Table Head Blue 9" xfId="36576" xr:uid="{A6921B60-2370-4743-80E8-2622455F844A}"/>
    <cellStyle name="Table Head Blue_~0950885" xfId="36577" xr:uid="{68E2FFD3-FC83-450F-92AD-929F879C871E}"/>
    <cellStyle name="Table Head Green" xfId="36578" xr:uid="{A0320719-3F68-4B1D-AB07-9462328BB4F3}"/>
    <cellStyle name="Table Head Green 10" xfId="36579" xr:uid="{2FE1F489-3F2F-4DE8-AF7D-3E1DE1F1B958}"/>
    <cellStyle name="Table Head Green 11" xfId="36580" xr:uid="{973E058C-EBD8-4A4A-A38B-EE3D83EB504A}"/>
    <cellStyle name="Table Head Green 12" xfId="36581" xr:uid="{C2969656-2260-4BB3-8157-275FFABEF9CC}"/>
    <cellStyle name="Table Head Green 13" xfId="36582" xr:uid="{EE243ECE-1E77-4C5D-B15F-787EC2DB53C1}"/>
    <cellStyle name="Table Head Green 14" xfId="36583" xr:uid="{004BB195-9F3F-49BE-9075-BE79D1C1A043}"/>
    <cellStyle name="Table Head Green 15" xfId="36584" xr:uid="{42016A71-E5E6-43B9-8D80-49110024D79B}"/>
    <cellStyle name="Table Head Green 16" xfId="36585" xr:uid="{CE757745-A958-4414-A0BD-A138327B6C9D}"/>
    <cellStyle name="Table Head Green 17" xfId="36586" xr:uid="{1D52000D-A7AD-414D-A692-B7C578DD7FFD}"/>
    <cellStyle name="Table Head Green 18" xfId="36587" xr:uid="{675022CD-720A-4C01-9DEF-DE48AEFA5625}"/>
    <cellStyle name="Table Head Green 2" xfId="36588" xr:uid="{41D65D3F-6468-4A86-BF25-2D7063EBA1CB}"/>
    <cellStyle name="Table Head Green 2 2" xfId="36589" xr:uid="{B1949E93-5C6F-4641-84E0-D8DD5DD5AA07}"/>
    <cellStyle name="Table Head Green 2_Annexe 6 IAS" xfId="36590" xr:uid="{58968256-382C-4C18-AFFA-716E561529B0}"/>
    <cellStyle name="Table Head Green 3" xfId="36591" xr:uid="{6D40E2D5-2C18-450F-BF1A-0F8E2C85889C}"/>
    <cellStyle name="Table Head Green 3 2" xfId="36592" xr:uid="{ED27A91E-1AC4-47F9-9BCE-3BD8F19802D8}"/>
    <cellStyle name="Table Head Green 3_Annexe 6 IAS" xfId="36593" xr:uid="{7CCAB487-9E99-4F0B-819D-BEA7EF0D7688}"/>
    <cellStyle name="Table Head Green 4" xfId="36594" xr:uid="{65382FA7-5646-4F6B-B59D-E815CB2B56AC}"/>
    <cellStyle name="Table Head Green 4 2" xfId="36595" xr:uid="{EEBB39E2-C9EC-47B3-A520-04E8BDD7E6FE}"/>
    <cellStyle name="Table Head Green 4_Annexe 6 IAS" xfId="36596" xr:uid="{9F306FA2-0848-4F4F-8DB1-5BEFC61F2D8A}"/>
    <cellStyle name="Table Head Green 5" xfId="36597" xr:uid="{FB1C135F-3F41-4D84-8358-28F2C88DCE97}"/>
    <cellStyle name="Table Head Green 5 2" xfId="36598" xr:uid="{2C71B1ED-CF3A-412A-BCA5-6B78A30DA1B3}"/>
    <cellStyle name="Table Head Green 5_Annexe 6 IAS" xfId="36599" xr:uid="{BDC0F8BE-BA22-49C3-A9CA-5C57F380A9A4}"/>
    <cellStyle name="Table Head Green 6" xfId="36600" xr:uid="{9D1F4648-7528-4D12-8A81-28BFB06CF90B}"/>
    <cellStyle name="Table Head Green 7" xfId="36601" xr:uid="{FD3FD1C7-2B8F-402F-AB7C-73007878B80E}"/>
    <cellStyle name="Table Head Green 8" xfId="36602" xr:uid="{D762B30F-ECF3-42E6-8C32-9D372117A501}"/>
    <cellStyle name="Table Head Green 9" xfId="36603" xr:uid="{E908BF7A-F74F-486F-9595-5CF1773DB1FD}"/>
    <cellStyle name="Table Head Green_~0950885" xfId="36604" xr:uid="{EB5E5A13-8C3C-4EE3-BF2E-22853BC5700B}"/>
    <cellStyle name="Table Head_Annexe 6 IAS" xfId="36605" xr:uid="{28DB9E37-73E3-46E9-9E11-B6538945088D}"/>
    <cellStyle name="Table Heading" xfId="36606" xr:uid="{E43DBF81-A0EB-46C9-AFE3-9F057F683A93}"/>
    <cellStyle name="Table Sub Head" xfId="36607" xr:uid="{D5771AD8-2FDC-4478-9B21-9902CD4A6359}"/>
    <cellStyle name="Table Text" xfId="36608" xr:uid="{34FF432C-DF52-4857-A77D-4FDE846737EF}"/>
    <cellStyle name="Table Text 2" xfId="36609" xr:uid="{58F83A04-3FAC-4295-B3C2-20B341E3F2B0}"/>
    <cellStyle name="Table Text 2 2" xfId="36610" xr:uid="{C0AFCB68-BF8A-4B6D-A861-785A49ABFA2A}"/>
    <cellStyle name="Table Text 2 2 2" xfId="36611" xr:uid="{46DE1131-BF08-47F5-B2FF-6C58B07C64FC}"/>
    <cellStyle name="Table Text 2 3" xfId="36612" xr:uid="{7A8F01E8-A71E-4A36-A15C-1B01E23D0F1E}"/>
    <cellStyle name="Table Text 3" xfId="36613" xr:uid="{CF52E71A-DCAC-4724-914A-678BC1E39DD5}"/>
    <cellStyle name="Table Text 3 2" xfId="36614" xr:uid="{1526C772-D660-474C-A88D-D328A6F71033}"/>
    <cellStyle name="Table Text 4" xfId="36615" xr:uid="{E5F1CB8D-6188-4D58-AA75-F8AE67F3C93E}"/>
    <cellStyle name="Table Text_Cadrage conso" xfId="36616" xr:uid="{A6BFC635-C66D-4AD2-9FB6-FDF74832FE4D}"/>
    <cellStyle name="Table Title" xfId="36617" xr:uid="{F40CA951-5429-4954-A437-F8238CBA2D00}"/>
    <cellStyle name="Table Title 10" xfId="36618" xr:uid="{2611A5C3-0636-4A09-8539-F6E38946B8A5}"/>
    <cellStyle name="Table Title 11" xfId="36619" xr:uid="{D333112A-482B-4D09-B43E-04BB003C61A6}"/>
    <cellStyle name="Table Title 12" xfId="36620" xr:uid="{EA6FA5CA-1021-4590-B060-1902D218DAFA}"/>
    <cellStyle name="Table Title 13" xfId="36621" xr:uid="{F126CF9B-3488-4BB3-832D-43A6377C80D5}"/>
    <cellStyle name="Table Title 14" xfId="36622" xr:uid="{CD40922E-8382-4B50-94B3-C080CC0B6D08}"/>
    <cellStyle name="Table Title 15" xfId="36623" xr:uid="{7B38B870-7AF9-4152-ABED-07E12DF6C6C2}"/>
    <cellStyle name="Table Title 16" xfId="36624" xr:uid="{8813A746-665A-4DA4-860A-38C3E3CCA8BC}"/>
    <cellStyle name="Table Title 17" xfId="36625" xr:uid="{36E5C110-AE73-45BE-8D2E-D0B202831E54}"/>
    <cellStyle name="Table Title 2" xfId="36626" xr:uid="{0A818491-2048-4AE8-AD46-21307AA1F39B}"/>
    <cellStyle name="Table Title 3" xfId="36627" xr:uid="{91E3D53F-A3F8-43E6-9F1B-6490936EEC46}"/>
    <cellStyle name="Table Title 4" xfId="36628" xr:uid="{BE3FBAF3-1768-4438-9DEA-4A654C6FD1C1}"/>
    <cellStyle name="Table Title 5" xfId="36629" xr:uid="{95EA43F8-1DB8-4035-9F6E-2FAA64AB77B3}"/>
    <cellStyle name="Table Title 6" xfId="36630" xr:uid="{D232BE77-E190-4AFB-9961-1879D7814888}"/>
    <cellStyle name="Table Title 7" xfId="36631" xr:uid="{3B0C261A-B41B-45B6-B979-DC34C487E16D}"/>
    <cellStyle name="Table Title 8" xfId="36632" xr:uid="{22CC2ADC-A3B4-46CA-9DF5-6D9249CE0B39}"/>
    <cellStyle name="Table Title 9" xfId="36633" xr:uid="{D5EFB194-0FD6-4658-99EA-A82685B385ED}"/>
    <cellStyle name="Table Title_~0950885" xfId="36634" xr:uid="{8DB345C1-16A9-43B4-91F4-0BA086171BA8}"/>
    <cellStyle name="Table Units" xfId="36635" xr:uid="{3D317700-7796-4368-959A-170AFA3E8A0E}"/>
    <cellStyle name="Table Units 10" xfId="36636" xr:uid="{929EED34-280A-425C-BFB4-92169645F19C}"/>
    <cellStyle name="Table Units 11" xfId="36637" xr:uid="{20A6F6CC-686D-4418-B208-A0794A3EB7C1}"/>
    <cellStyle name="Table Units 12" xfId="36638" xr:uid="{24461C83-12C2-498A-9077-FC6CAE68FE1E}"/>
    <cellStyle name="Table Units 13" xfId="36639" xr:uid="{E2B9D5BF-1817-4CDC-8777-96463EC65473}"/>
    <cellStyle name="Table Units 14" xfId="36640" xr:uid="{30B845CE-4B07-47A8-9476-8A06A0364560}"/>
    <cellStyle name="Table Units 15" xfId="36641" xr:uid="{D994F181-072D-4C2D-A44B-6E9ADB1944BA}"/>
    <cellStyle name="Table Units 16" xfId="36642" xr:uid="{3C0CAD97-67B4-47EE-9DB7-D2A6A37C102B}"/>
    <cellStyle name="Table Units 17" xfId="36643" xr:uid="{4D1D7DE4-D81A-4E43-A9B2-89A59811B832}"/>
    <cellStyle name="Table Units 18" xfId="38219" xr:uid="{B2861C1A-66F8-4642-A39C-1DE6016E5076}"/>
    <cellStyle name="Table Units 2" xfId="36644" xr:uid="{409B6DA6-249C-419F-9196-265384F8C05B}"/>
    <cellStyle name="Table Units 2 2" xfId="36645" xr:uid="{87C8EBA1-760E-4CFA-BF2B-F97645D4F97A}"/>
    <cellStyle name="Table Units 2_Annexe 6 IAS" xfId="36646" xr:uid="{48666DF3-CAE5-4E75-9CF4-00835A5C1A16}"/>
    <cellStyle name="Table Units 3" xfId="36647" xr:uid="{7EC34195-74DF-4EE3-8209-FA03C649406C}"/>
    <cellStyle name="Table Units 3 2" xfId="36648" xr:uid="{509F76AA-D53D-408E-95F5-B69528D52068}"/>
    <cellStyle name="Table Units 3_Annexe 6 IAS" xfId="36649" xr:uid="{703C7803-4FCA-436B-A1D4-C2768DA001FA}"/>
    <cellStyle name="Table Units 4" xfId="36650" xr:uid="{BDB6866F-188D-4062-AE0D-56550DC26B6B}"/>
    <cellStyle name="Table Units 4 2" xfId="36651" xr:uid="{205E2B76-4F01-4F99-879B-B18C33C75E41}"/>
    <cellStyle name="Table Units 4_Annexe 6 IAS" xfId="36652" xr:uid="{4D12FC95-C821-4642-91F7-09EDB52BA712}"/>
    <cellStyle name="Table Units 5" xfId="36653" xr:uid="{498ECC9E-20D9-4206-8FDD-5C6DE1A56885}"/>
    <cellStyle name="Table Units 5 2" xfId="36654" xr:uid="{6745904B-491B-487B-AF16-5C5B6BDC5992}"/>
    <cellStyle name="Table Units 5_Annexe 6 IAS" xfId="36655" xr:uid="{BFA22A35-D96D-4F2D-98A9-21D204DB12D5}"/>
    <cellStyle name="Table Units 6" xfId="36656" xr:uid="{9B27F0FE-49D1-4FA0-9FB5-6E59B7E671A2}"/>
    <cellStyle name="Table Units 7" xfId="36657" xr:uid="{A315563D-1647-4ED0-AED1-1EB467C9D9BD}"/>
    <cellStyle name="Table Units 8" xfId="36658" xr:uid="{3D23A6F6-6AA4-4D88-85FE-CE7E9C2659B0}"/>
    <cellStyle name="Table Units 9" xfId="36659" xr:uid="{49383415-AEEE-469B-88B5-B483BA74101B}"/>
    <cellStyle name="Table Units_Annexe 6 IAS" xfId="36660" xr:uid="{5234CC42-410B-43B6-9C4C-DE4A960E53F3}"/>
    <cellStyle name="Table_Header" xfId="36661" xr:uid="{5E47B99B-C571-41C3-9C7C-EBC294B7B5D2}"/>
    <cellStyle name="Tag" xfId="36662" xr:uid="{D4687CF5-6514-485F-B712-89D46BFE9A2D}"/>
    <cellStyle name="Tag 2" xfId="36663" xr:uid="{93C15FAB-5269-4E71-9E71-38091BBE0B32}"/>
    <cellStyle name="Tag_Annexe 6 IAS" xfId="36664" xr:uid="{9B3B7900-36DB-46A0-A756-61CA7F6A59A6}"/>
    <cellStyle name="TEST" xfId="36665" xr:uid="{55293D11-775B-4628-A205-FB2300F8AFB7}"/>
    <cellStyle name="Testo avviso" xfId="36666" xr:uid="{B94E82E5-DC91-4CE7-97DA-210A17E35350}"/>
    <cellStyle name="Testo descrittivo" xfId="36667" xr:uid="{83DABD80-D9A2-44A8-B8BB-17FF9D2FA201}"/>
    <cellStyle name="-Têtes de colonnes" xfId="36668" xr:uid="{60C5A362-CDE1-41C8-8D9A-7B9B5CC3DDC2}"/>
    <cellStyle name="-Têtes de colonnes 2" xfId="38220" xr:uid="{B9EAA0F0-DD1E-4223-93D6-7B2024613DE1}"/>
    <cellStyle name="Text" xfId="36669" xr:uid="{451A4383-C5E6-40CC-96DF-007DCA8F465D}"/>
    <cellStyle name="Text [Bullet]" xfId="36670" xr:uid="{C13ED1AE-65E3-4456-90BC-B5B3124F4FD2}"/>
    <cellStyle name="Text [Bullet] 2" xfId="36671" xr:uid="{3606F2FD-FB4A-45E9-9835-D1D466D57C22}"/>
    <cellStyle name="Text [Bullet] 2 2" xfId="36672" xr:uid="{81A518C5-F4E6-4073-85A8-5BB1AD43BD76}"/>
    <cellStyle name="Text [Bullet] 2 2 2" xfId="36673" xr:uid="{686558A0-6A6A-43F0-AD41-645FC3C81BF2}"/>
    <cellStyle name="Text [Bullet] 2 3" xfId="36674" xr:uid="{F1C15A1C-47CE-408D-A3F4-CD2303995954}"/>
    <cellStyle name="Text [Bullet] 3" xfId="36675" xr:uid="{2FE144EC-9706-4450-ABE6-3F627AAA5A39}"/>
    <cellStyle name="Text [Bullet] 3 2" xfId="36676" xr:uid="{6F3012E5-5AF3-4732-83E5-070658FAC788}"/>
    <cellStyle name="Text [Bullet] 4" xfId="36677" xr:uid="{143480B0-63AE-423D-B054-44E4DFA41941}"/>
    <cellStyle name="Text [Bullet]_Cadrage conso" xfId="36678" xr:uid="{A23BB890-6AB1-48C4-A4F5-7DE6E7F5EED8}"/>
    <cellStyle name="Text [Dash]" xfId="36679" xr:uid="{F200AA47-FB4C-4CD2-A471-9759B674B90A}"/>
    <cellStyle name="Text [Dash] 2" xfId="36680" xr:uid="{4A5AB0D5-E80D-4BA6-A192-98CD92FAAE8F}"/>
    <cellStyle name="Text [Dash] 2 2" xfId="36681" xr:uid="{9A34980A-9B13-4D43-9CE9-DD5F21B111F9}"/>
    <cellStyle name="Text [Dash] 2 2 2" xfId="36682" xr:uid="{C866DA0B-864B-4A80-95FA-1593749B02E9}"/>
    <cellStyle name="Text [Dash] 2 3" xfId="36683" xr:uid="{D481C095-0AD1-4F7E-AC27-EB5AA47E134F}"/>
    <cellStyle name="Text [Dash] 3" xfId="36684" xr:uid="{1EDC745C-443D-4B9B-9BE0-917BA340F374}"/>
    <cellStyle name="Text [Dash] 3 2" xfId="36685" xr:uid="{BF5CB57C-3DD6-41E7-98CF-3A30C2F8A8EA}"/>
    <cellStyle name="Text [Dash] 4" xfId="36686" xr:uid="{6B611C7E-D4C1-45D8-B8A6-B8886F894264}"/>
    <cellStyle name="Text [Dash]_Cadrage conso" xfId="36687" xr:uid="{4F32E48A-1063-4B29-83CD-1F0BD6EAE44E}"/>
    <cellStyle name="Text [Em-Dash]" xfId="36688" xr:uid="{ACFC7EE0-17D7-4AA6-8079-4A09FFF5F8A7}"/>
    <cellStyle name="Text [Em-Dash] 2" xfId="36689" xr:uid="{F6EA581E-A5CA-4CFB-AFCB-959458805347}"/>
    <cellStyle name="Text [Em-Dash] 2 2" xfId="36690" xr:uid="{97DA8BAB-ED2F-4820-ADC5-6582836026DB}"/>
    <cellStyle name="Text [Em-Dash] 2 2 2" xfId="36691" xr:uid="{52D23296-CD0C-4975-9C65-1EF13F804400}"/>
    <cellStyle name="Text [Em-Dash] 2 3" xfId="36692" xr:uid="{265C8A50-B147-4E88-B07A-2D859A0FD5E2}"/>
    <cellStyle name="Text [Em-Dash] 3" xfId="36693" xr:uid="{E29A117E-6035-4135-ADD2-4E5EEBEC76BC}"/>
    <cellStyle name="Text [Em-Dash] 3 2" xfId="36694" xr:uid="{72E18462-7A8A-49F3-9250-3F463B0E1220}"/>
    <cellStyle name="Text [Em-Dash] 4" xfId="36695" xr:uid="{B637E9D7-470E-4638-B710-A706B4DA3069}"/>
    <cellStyle name="Text [Em-Dash]_Cadrage conso" xfId="36696" xr:uid="{E414F01C-FCE5-42BB-9113-297EE4B98F1E}"/>
    <cellStyle name="Text 1" xfId="36697" xr:uid="{BE856816-4B02-45DF-919B-7A5819FB72BA}"/>
    <cellStyle name="Text 1 2" xfId="36698" xr:uid="{DF1EFEFB-D346-4415-B902-4D3222BDDA06}"/>
    <cellStyle name="Text 1 2 2" xfId="36699" xr:uid="{A09B324B-1548-428D-BE6A-A912F194929D}"/>
    <cellStyle name="Text 1 2 2 2" xfId="36700" xr:uid="{9986E650-29F8-4328-8E32-5982C10CDD2F}"/>
    <cellStyle name="Text 1 2 3" xfId="36701" xr:uid="{A15A2BE2-2B37-47AB-AFB0-539217C93883}"/>
    <cellStyle name="Text 1 3" xfId="36702" xr:uid="{EBCA344B-F691-418A-972B-F4C906E5309D}"/>
    <cellStyle name="Text 1 3 2" xfId="36703" xr:uid="{643E4040-7B28-434D-8178-B57BAC86E614}"/>
    <cellStyle name="Text 1 4" xfId="36704" xr:uid="{8A9AF31E-34B2-4420-80AF-658E7F60B849}"/>
    <cellStyle name="Text 1_Cadrage conso" xfId="36705" xr:uid="{927F5182-CCD1-4D21-99DC-6A0412C68D10}"/>
    <cellStyle name="Text Head 1" xfId="36706" xr:uid="{75493FE4-2CEB-40F8-B38F-F105A5BCA24F}"/>
    <cellStyle name="Text Head 1 2" xfId="36707" xr:uid="{0CEA8464-8940-4549-B97B-399F379CC25F}"/>
    <cellStyle name="Text Head 1 2 2" xfId="36708" xr:uid="{9507501D-409D-41CA-8726-9CEB26458E63}"/>
    <cellStyle name="Text Head 1 2 2 2" xfId="36709" xr:uid="{8E68BF33-0417-4B39-908B-A2FCDCCA2353}"/>
    <cellStyle name="Text Head 1 2 3" xfId="36710" xr:uid="{5698EB9A-612F-469B-9777-EA34B481693E}"/>
    <cellStyle name="Text Head 1 3" xfId="36711" xr:uid="{1640AD5E-CA0E-42AC-92B1-676009103081}"/>
    <cellStyle name="Text Head 1 3 2" xfId="36712" xr:uid="{EB83D5E8-B3E2-428F-8179-3AD85BE7DC71}"/>
    <cellStyle name="Text Head 1 4" xfId="36713" xr:uid="{E986E671-D383-4660-8743-5006ADF3F157}"/>
    <cellStyle name="Text Head 1_Cadrage conso" xfId="36714" xr:uid="{44AD3E2F-ABC8-457A-BB90-424762C2ACA7}"/>
    <cellStyle name="Text Indent A" xfId="20789" xr:uid="{00000000-0005-0000-0000-0000B6520000}"/>
    <cellStyle name="Text Indent A 2" xfId="36715" xr:uid="{4ED58D81-6C31-42AA-AC60-E7A2A92C7A76}"/>
    <cellStyle name="Text Indent A 2 2" xfId="36716" xr:uid="{90D6AF44-B591-46D5-99BD-400D8516623D}"/>
    <cellStyle name="Text Indent A 2_Annexe 6 IAS" xfId="36717" xr:uid="{B1EE6643-7211-4F87-8E95-D350D86EBFDA}"/>
    <cellStyle name="Text Indent A 3" xfId="36718" xr:uid="{6F2FF710-F931-45D2-819D-BC6C1DD28253}"/>
    <cellStyle name="Text Indent A 4" xfId="36719" xr:uid="{D70C3C7B-17A2-48B9-BCC9-E030A13B7F8F}"/>
    <cellStyle name="Text Indent A 5" xfId="36720" xr:uid="{0C6DFC2A-7914-4D70-9817-537E89F0C529}"/>
    <cellStyle name="Text Indent A_Annexe 6 IAS" xfId="36721" xr:uid="{0699B40C-42F2-4917-AA3C-CA09F1C7E3F6}"/>
    <cellStyle name="Text Indent B" xfId="20790" xr:uid="{00000000-0005-0000-0000-0000B7520000}"/>
    <cellStyle name="Text Indent B 10" xfId="36723" xr:uid="{7FB46A0C-67A9-43D4-83D0-324726530E7A}"/>
    <cellStyle name="Text Indent B 11" xfId="36724" xr:uid="{20FD26FB-6267-4E1E-8EC0-A4023359ABA9}"/>
    <cellStyle name="Text Indent B 12" xfId="36725" xr:uid="{77021453-0FF7-455F-B88F-4353622622D7}"/>
    <cellStyle name="Text Indent B 13" xfId="36726" xr:uid="{A92CC41A-FA4B-48BD-BC2B-AA7671CAF710}"/>
    <cellStyle name="Text Indent B 14" xfId="36727" xr:uid="{1A883B15-E6E4-4701-8731-08CE435D8644}"/>
    <cellStyle name="Text Indent B 15" xfId="36728" xr:uid="{46B1256A-459B-4737-AADB-435A1430714E}"/>
    <cellStyle name="Text Indent B 16" xfId="36729" xr:uid="{B9426EE3-099A-48CA-A191-310D7C6A6645}"/>
    <cellStyle name="Text Indent B 17" xfId="36730" xr:uid="{270692EB-B58D-45F4-A0E7-5CDE7470B5BA}"/>
    <cellStyle name="Text Indent B 18" xfId="36722" xr:uid="{C0E855F6-7D79-46FB-B726-993735C0B9DB}"/>
    <cellStyle name="Text Indent B 2" xfId="36731" xr:uid="{F7EA176C-5E87-4322-8B30-2A1DD6450804}"/>
    <cellStyle name="Text Indent B 2 2" xfId="36732" xr:uid="{27A43FAD-4543-47C6-B1AC-7E16CB59C742}"/>
    <cellStyle name="Text Indent B 2 2 2" xfId="36733" xr:uid="{1CE8A0F0-0DE8-43F6-B5CD-A213EE669347}"/>
    <cellStyle name="Text Indent B 2 3" xfId="36734" xr:uid="{11837C0E-D8A6-4D00-BF6F-05B02879CB77}"/>
    <cellStyle name="Text Indent B 3" xfId="36735" xr:uid="{0AB5BA9F-0E01-43CC-8ED4-1BFA2CBE647C}"/>
    <cellStyle name="Text Indent B 3 2" xfId="36736" xr:uid="{D0BAAE21-5219-4545-8B5E-A528BF968D80}"/>
    <cellStyle name="Text Indent B 4" xfId="36737" xr:uid="{1931C66D-B571-41F7-8420-4DE38777F887}"/>
    <cellStyle name="Text Indent B 5" xfId="36738" xr:uid="{A432F6DB-37BA-482B-9087-420DBC0FBA7B}"/>
    <cellStyle name="Text Indent B 6" xfId="36739" xr:uid="{4EA01101-9618-4CF5-9603-3F83C0144385}"/>
    <cellStyle name="Text Indent B 7" xfId="36740" xr:uid="{6604FD4A-55FC-4096-9E0B-C86FFF125A1C}"/>
    <cellStyle name="Text Indent B 8" xfId="36741" xr:uid="{15DF8479-0DF3-4B1A-B992-C3BFFD68EC4A}"/>
    <cellStyle name="Text Indent B 9" xfId="36742" xr:uid="{8E11E9B5-8E6A-4C3E-8615-B4ED83F6F648}"/>
    <cellStyle name="Text Indent B_Annexe 6 IAS" xfId="36743" xr:uid="{38F9EB3C-CDB9-4A07-A18E-E69E56A09381}"/>
    <cellStyle name="Text Indent C" xfId="20791" xr:uid="{00000000-0005-0000-0000-0000B8520000}"/>
    <cellStyle name="Text Indent C 2" xfId="36745" xr:uid="{80D274A9-A70B-4092-82B7-5EC39E8616BD}"/>
    <cellStyle name="Text Indent C 2 2" xfId="36746" xr:uid="{A42C16C3-F71C-4150-98ED-AA6A7E6B48EF}"/>
    <cellStyle name="Text Indent C 2 2 2" xfId="36747" xr:uid="{85D43568-F335-4410-948E-4760F40C704B}"/>
    <cellStyle name="Text Indent C 2 3" xfId="36748" xr:uid="{E3A895CF-8C92-4238-A441-5FABC542C4CC}"/>
    <cellStyle name="Text Indent C 2 4" xfId="36749" xr:uid="{03D3313B-D69D-4657-AC27-7F77A8FDEDD6}"/>
    <cellStyle name="Text Indent C 2_Cadrage conso" xfId="36750" xr:uid="{062C36AE-6E84-4DDF-8A41-031D452BFF07}"/>
    <cellStyle name="Text Indent C 3" xfId="36751" xr:uid="{5F2723D1-8A72-45BB-810A-173F61612C44}"/>
    <cellStyle name="Text Indent C 3 2" xfId="36752" xr:uid="{862F2DDF-5A94-4211-B3B3-156BE267DAD0}"/>
    <cellStyle name="Text Indent C 4" xfId="36753" xr:uid="{F37132A1-12BF-4486-840D-195559C0FC35}"/>
    <cellStyle name="Text Indent C 5" xfId="36754" xr:uid="{925FE6D6-8DAB-42C0-A06A-AD44B758672B}"/>
    <cellStyle name="Text Indent C 6" xfId="36744" xr:uid="{E2770427-66DD-481C-985C-9D9FDC0E99EC}"/>
    <cellStyle name="Text Indent C_Annexe 6 IAS" xfId="36755" xr:uid="{8C4B0E07-8985-482C-835A-03A08CCB20D1}"/>
    <cellStyle name="Text Wrap" xfId="36756" xr:uid="{5B9D2015-E5FC-48F6-A9E0-BD5E3B301F4A}"/>
    <cellStyle name="Text Wrap 2" xfId="36757" xr:uid="{4BBA9905-296C-4A3A-AB2D-6AB20C5C3AF2}"/>
    <cellStyle name="Texte explicatif 2" xfId="36758" xr:uid="{55CFF52E-5D71-44CB-86E6-EC4741793E3B}"/>
    <cellStyle name="Texte explicatif 3" xfId="36759" xr:uid="{858B1B8F-A66E-4715-8FD1-BDF682C7A04B}"/>
    <cellStyle name="Texte explicatif 4" xfId="36760" xr:uid="{20BAAA38-88D5-496A-AD2C-24DC7D1FF85A}"/>
    <cellStyle name="Texte explicatif 5" xfId="36761" xr:uid="{CA796FA6-E210-452C-97CC-984531CBC401}"/>
    <cellStyle name="TextStyle" xfId="36762" xr:uid="{D64C92BC-7B4B-4C81-BF84-433B61703A69}"/>
    <cellStyle name="Tickmark" xfId="20792" xr:uid="{00000000-0005-0000-0000-0000B9520000}"/>
    <cellStyle name="tidle" xfId="36763" xr:uid="{DFD47C8A-F7FE-48F3-A977-D16A6EA92E6F}"/>
    <cellStyle name="tidle 10" xfId="36764" xr:uid="{A7AC7E45-3332-44B9-A267-BE5091504D6F}"/>
    <cellStyle name="tidle 11" xfId="36765" xr:uid="{ADC41D93-0B1C-44BA-A17A-B81B623461C8}"/>
    <cellStyle name="tidle 12" xfId="36766" xr:uid="{FC9C25EA-23C3-469D-8A11-FDAD046C7902}"/>
    <cellStyle name="tidle 13" xfId="36767" xr:uid="{0FC1CF56-25B8-41AD-96AB-85C2CFCEFB3D}"/>
    <cellStyle name="tidle 14" xfId="36768" xr:uid="{7B5F2E12-8FA2-4651-89A7-DD032D288C50}"/>
    <cellStyle name="tidle 15" xfId="36769" xr:uid="{BE1074CF-FC67-44B3-A749-8F050825B1D2}"/>
    <cellStyle name="tidle 16" xfId="36770" xr:uid="{C0573887-BCB6-4EDB-BA04-B64A11FAFF2E}"/>
    <cellStyle name="tidle 17" xfId="36771" xr:uid="{C0A4E10C-2F40-4500-B16D-146FCDD71DE1}"/>
    <cellStyle name="tidle 18" xfId="38221" xr:uid="{1F9D7B39-7D7D-4D52-BF1C-638EDC26D6DE}"/>
    <cellStyle name="tidle 2" xfId="36772" xr:uid="{03F6E4D6-EE0C-4434-8924-703285047EBE}"/>
    <cellStyle name="tidle 2 2" xfId="36773" xr:uid="{5A35843C-1B78-4EC8-B166-FDDEC7CBB57E}"/>
    <cellStyle name="tidle 2_Annexe 6 IAS" xfId="36774" xr:uid="{53D13B6E-E24F-42A8-86DC-5BA52103231E}"/>
    <cellStyle name="tidle 3" xfId="36775" xr:uid="{A48FB64D-F469-4AA0-9FDD-AF8DE8DCD399}"/>
    <cellStyle name="tidle 3 2" xfId="36776" xr:uid="{B0AF0A51-00C2-4612-A3E0-129933D2AADD}"/>
    <cellStyle name="tidle 3_Annexe 6 IAS" xfId="36777" xr:uid="{8C05F163-49E4-45DC-80A3-E9113320C44C}"/>
    <cellStyle name="tidle 4" xfId="36778" xr:uid="{DBF1C9A4-3555-4D02-A934-81D6BD3D0BBB}"/>
    <cellStyle name="tidle 4 2" xfId="36779" xr:uid="{BEEEEE98-8803-47C7-9D01-013AA1141983}"/>
    <cellStyle name="tidle 4_Annexe 6 IAS" xfId="36780" xr:uid="{E4DE6802-E901-4D71-AE64-D73B2450A91B}"/>
    <cellStyle name="tidle 5" xfId="36781" xr:uid="{3A5E1422-B8A9-4227-BCE6-6658B3466342}"/>
    <cellStyle name="tidle 5 2" xfId="36782" xr:uid="{2F29E6B6-249E-40ED-8BDF-52041B8DF89D}"/>
    <cellStyle name="tidle 5_Annexe 6 IAS" xfId="36783" xr:uid="{F279DB8C-A023-48D9-87A6-5E5929372CDB}"/>
    <cellStyle name="tidle 6" xfId="36784" xr:uid="{A74C926F-29E3-4FA1-B2D7-42EA9CBD12FB}"/>
    <cellStyle name="tidle 7" xfId="36785" xr:uid="{C75AF738-2F64-4DC5-9964-B678E119A57C}"/>
    <cellStyle name="tidle 8" xfId="36786" xr:uid="{981F34A3-A72B-46C7-BA71-7A2CAB134CD9}"/>
    <cellStyle name="tidle 9" xfId="36787" xr:uid="{90CF2375-00A5-4F12-9557-09320E6EB935}"/>
    <cellStyle name="tidle_Annexe 6 IAS" xfId="36788" xr:uid="{DA6A267B-D555-4220-B455-2DA37CD1CF1C}"/>
    <cellStyle name="TIMES" xfId="36789" xr:uid="{2A4E7567-5AF6-4301-ABCC-8DB44ED5A963}"/>
    <cellStyle name="Times [1]" xfId="36790" xr:uid="{320ECE17-60B3-42BE-A69F-80631B1E894A}"/>
    <cellStyle name="Times [1] 2" xfId="36791" xr:uid="{4E015E73-4BD4-4EB5-9E53-4684F51A0254}"/>
    <cellStyle name="Times [1] 2 2" xfId="36792" xr:uid="{C02B5E63-184F-4994-9509-778BB9247A88}"/>
    <cellStyle name="Times [1] 2 2 2" xfId="36793" xr:uid="{2BBEDB4B-83EA-4EAF-9BE4-7FE5E7B9F95D}"/>
    <cellStyle name="Times [1] 2 3" xfId="36794" xr:uid="{EADD2A9D-B5CD-451F-A390-64C33594B22A}"/>
    <cellStyle name="Times [1] 3" xfId="36795" xr:uid="{94721FF0-2C00-40E8-97AB-C4A004F6DC75}"/>
    <cellStyle name="Times [1] 3 2" xfId="36796" xr:uid="{78AA9791-C41A-4DD4-BC54-A9A58BA8D7CD}"/>
    <cellStyle name="Times [1] 4" xfId="36797" xr:uid="{A7AD95E2-12F6-42D2-86A6-1E300138A8A4}"/>
    <cellStyle name="Times [1]_Cadrage conso" xfId="36798" xr:uid="{30323B60-ECA1-4AD6-B924-0615D1F6AD32}"/>
    <cellStyle name="Times [2]" xfId="36799" xr:uid="{CD62BD05-3B42-432A-BDE9-B833655952D5}"/>
    <cellStyle name="Times [2] 2" xfId="36800" xr:uid="{012CB29D-FAA3-46AE-B70B-DE4CF8FC78A0}"/>
    <cellStyle name="Times [2] 2 2" xfId="36801" xr:uid="{3572DEE3-29B7-47A8-AB2F-C0BBA64F68D9}"/>
    <cellStyle name="Times [2] 2 2 2" xfId="36802" xr:uid="{E1E60FD5-CF26-4257-9AA6-21070C26C681}"/>
    <cellStyle name="Times [2] 2 3" xfId="36803" xr:uid="{3795A4B0-E309-40A4-A644-07A0BB143FB1}"/>
    <cellStyle name="Times [2] 3" xfId="36804" xr:uid="{A9FCC9EA-F123-4461-9C38-FFEE937C67C4}"/>
    <cellStyle name="Times [2] 3 2" xfId="36805" xr:uid="{E3F7B411-F402-4A44-9DF8-8E3FEEFC1943}"/>
    <cellStyle name="Times [2] 4" xfId="36806" xr:uid="{3D065DF5-3C2C-4897-A24A-E3D995141C0D}"/>
    <cellStyle name="Times [2]_Cadrage conso" xfId="36807" xr:uid="{5B83602F-9FBE-4D38-A464-2DF79D9450B1}"/>
    <cellStyle name="Times 10" xfId="36808" xr:uid="{47E3105C-1435-4A7E-A669-0CB24A050C86}"/>
    <cellStyle name="Times 12" xfId="36809" xr:uid="{2FB4E605-4EEA-423C-A0B7-BB30D00E4FB4}"/>
    <cellStyle name="Times 12 2" xfId="36810" xr:uid="{9FCEB4E9-A798-4726-9B38-82B0C24B62B6}"/>
    <cellStyle name="Times 12 2 2" xfId="36811" xr:uid="{2B16FC38-5B15-44D4-BBAB-AE39B3353759}"/>
    <cellStyle name="Times 12 2 2 2" xfId="36812" xr:uid="{72340DB6-BE10-4C5D-9714-5A6B7DEC46E7}"/>
    <cellStyle name="Times 12 2 3" xfId="36813" xr:uid="{05D507AB-4E23-493C-AE5B-69AB695026E5}"/>
    <cellStyle name="Times 12 3" xfId="36814" xr:uid="{66220143-4279-4C6D-8EC3-E78B6C294666}"/>
    <cellStyle name="Times 12 3 2" xfId="36815" xr:uid="{D7AF9607-7B7A-469B-AE8C-45053BFA5DAA}"/>
    <cellStyle name="Times 12 4" xfId="36816" xr:uid="{17272073-E0DE-406B-815B-9F5C0DEC72BF}"/>
    <cellStyle name="Times 12_Cadrage conso" xfId="36817" xr:uid="{4215DEB4-BA0D-4032-B345-CFAB7FB2A48D}"/>
    <cellStyle name="TIMES_17-Juste valeur en annexe" xfId="36818" xr:uid="{F2BDD3DA-E843-48EA-834A-946BCA2C5179}"/>
    <cellStyle name="Titel" xfId="36819" xr:uid="{A2BA26D5-F323-449A-B92E-7087670655FC}"/>
    <cellStyle name="Title 10" xfId="36820" xr:uid="{E383F24D-B864-4A0E-8F1B-CD4991DB258A}"/>
    <cellStyle name="Title 11" xfId="36821" xr:uid="{7A679B7A-AEA0-45CE-A7A3-EAEB7CAF5B9D}"/>
    <cellStyle name="Title 12" xfId="36822" xr:uid="{C002AF11-1B29-41C2-9139-F68E3E99D386}"/>
    <cellStyle name="Title 13" xfId="36823" xr:uid="{1B2B93D9-E030-4DE6-8C31-157683AB2773}"/>
    <cellStyle name="Title 2" xfId="20793" xr:uid="{00000000-0005-0000-0000-0000BA520000}"/>
    <cellStyle name="Title 2 2" xfId="20794" xr:uid="{00000000-0005-0000-0000-0000BB520000}"/>
    <cellStyle name="Title 2 2 2" xfId="20795" xr:uid="{00000000-0005-0000-0000-0000BC520000}"/>
    <cellStyle name="Title 2 3" xfId="20796" xr:uid="{00000000-0005-0000-0000-0000BD520000}"/>
    <cellStyle name="Title 2 4" xfId="20797" xr:uid="{00000000-0005-0000-0000-0000BE520000}"/>
    <cellStyle name="Title 2 5" xfId="36824" xr:uid="{0587F3FA-543A-4232-9B4B-D802909FF78F}"/>
    <cellStyle name="Title 3" xfId="20798" xr:uid="{00000000-0005-0000-0000-0000BF520000}"/>
    <cellStyle name="Title 3 2" xfId="20799" xr:uid="{00000000-0005-0000-0000-0000C0520000}"/>
    <cellStyle name="Title 3 3" xfId="20800" xr:uid="{00000000-0005-0000-0000-0000C1520000}"/>
    <cellStyle name="Title 3 4" xfId="36825" xr:uid="{982EDD7C-E2B8-432B-9956-1F2511548682}"/>
    <cellStyle name="Title 4" xfId="20801" xr:uid="{00000000-0005-0000-0000-0000C2520000}"/>
    <cellStyle name="Title 4 2" xfId="20802" xr:uid="{00000000-0005-0000-0000-0000C3520000}"/>
    <cellStyle name="Title 4 3" xfId="20803" xr:uid="{00000000-0005-0000-0000-0000C4520000}"/>
    <cellStyle name="Title 4 4" xfId="36826" xr:uid="{6F39DD98-8919-46CB-A047-7BDE52FEADDF}"/>
    <cellStyle name="Title 5" xfId="20804" xr:uid="{00000000-0005-0000-0000-0000C5520000}"/>
    <cellStyle name="Title 5 2" xfId="20805" xr:uid="{00000000-0005-0000-0000-0000C6520000}"/>
    <cellStyle name="Title 5 3" xfId="20806" xr:uid="{00000000-0005-0000-0000-0000C7520000}"/>
    <cellStyle name="Title 5 4" xfId="36827" xr:uid="{555E1124-D0A3-47BA-B29B-FF0F296BF176}"/>
    <cellStyle name="Title 6" xfId="20807" xr:uid="{00000000-0005-0000-0000-0000C8520000}"/>
    <cellStyle name="Title 6 2" xfId="20808" xr:uid="{00000000-0005-0000-0000-0000C9520000}"/>
    <cellStyle name="Title 6 3" xfId="20809" xr:uid="{00000000-0005-0000-0000-0000CA520000}"/>
    <cellStyle name="Title 6 4" xfId="36828" xr:uid="{7B3EEF5E-0255-4C97-8487-A247861C5DD8}"/>
    <cellStyle name="Title 7" xfId="20810" xr:uid="{00000000-0005-0000-0000-0000CB520000}"/>
    <cellStyle name="Title 8" xfId="36829" xr:uid="{95910F89-6FB7-4111-BBA2-D8C297EDF5CB}"/>
    <cellStyle name="Title 9" xfId="36830" xr:uid="{6429807F-9A90-4F98-A502-3A702BF2E1A0}"/>
    <cellStyle name="Titles_Avg_BS " xfId="36831" xr:uid="{2F5ADBB5-D4D1-4E95-89CF-081545405588}"/>
    <cellStyle name="Titolo" xfId="36832" xr:uid="{BF230535-880F-4BA7-9428-9FBA8379F40B}"/>
    <cellStyle name="Titolo 1" xfId="36833" xr:uid="{A7BA5EFB-41DD-4D93-AB62-F3094CF17499}"/>
    <cellStyle name="Titolo 2" xfId="36834" xr:uid="{C454500E-7332-44C4-BD79-F7C9C4176C54}"/>
    <cellStyle name="Titolo 3" xfId="36835" xr:uid="{CA195CC0-5309-451B-9060-3C253A53F675}"/>
    <cellStyle name="Titolo 4" xfId="36836" xr:uid="{5691345B-307E-4C74-BBF5-76074A84F655}"/>
    <cellStyle name="Titolo_Annexe 6 IAS" xfId="36837" xr:uid="{B766CB96-80F2-4FA4-8F31-81787200B70C}"/>
    <cellStyle name="Titolo1" xfId="36838" xr:uid="{C58F28D8-A0B8-4E3A-A42D-0783AD093074}"/>
    <cellStyle name="Titolo2" xfId="36839" xr:uid="{27253B0E-FEF6-4D6D-8AD4-CD3DFC5791BF}"/>
    <cellStyle name="Titre 1" xfId="36840" xr:uid="{4E78C3F3-BCE7-45B2-A394-A93232DBE52B}"/>
    <cellStyle name="Titre 2" xfId="36841" xr:uid="{0283521B-EE88-4FD9-910A-378972AAFA97}"/>
    <cellStyle name="Titre 2 2" xfId="36842" xr:uid="{74C02318-79C8-4A6F-B1DB-DB57BA569095}"/>
    <cellStyle name="Titre 2_Annexe 6 IAS" xfId="36843" xr:uid="{5B23485B-475A-4D4A-8827-7F339BCA49AA}"/>
    <cellStyle name="Titre 3" xfId="36844" xr:uid="{F8D441E4-EE32-4D36-BFAB-6C5549B18330}"/>
    <cellStyle name="Titre 3 2" xfId="36845" xr:uid="{0BCDC1C0-51DB-467E-B26E-15BC691988C3}"/>
    <cellStyle name="Titre 3 3" xfId="36846" xr:uid="{C7E835E3-1BFD-4655-9922-25BD19ADAF96}"/>
    <cellStyle name="Titre 3_Annexe 6 IAS" xfId="36847" xr:uid="{0493008B-A5C2-4BBB-AC8F-E6AE5FBD8DD7}"/>
    <cellStyle name="Titre 4" xfId="36848" xr:uid="{3ADA76B7-5E9A-443F-99DA-974F41B0E2B4}"/>
    <cellStyle name="Titre 5" xfId="36849" xr:uid="{42E5A2C8-6EBF-497B-9A51-B886D36C4F7E}"/>
    <cellStyle name="Titre " xfId="36850" xr:uid="{96397663-6D35-452F-BAD2-900161D5722B}"/>
    <cellStyle name="Titre 1 2" xfId="36851" xr:uid="{E792DEBD-2581-4893-9FBB-D1A8FC73248D}"/>
    <cellStyle name="Titre 1 3" xfId="36852" xr:uid="{244321A2-F602-4A10-922A-803A9E91B710}"/>
    <cellStyle name="Titre 1 4" xfId="36853" xr:uid="{1BBC5A01-9887-4E3F-978E-9460C0C81749}"/>
    <cellStyle name="Titre 1 5" xfId="36854" xr:uid="{7A3D954A-E244-47C8-AFC2-F379DB70808B}"/>
    <cellStyle name="Titre 2 2" xfId="36855" xr:uid="{4F2AD530-0908-4151-A847-75785063D105}"/>
    <cellStyle name="Titre 2 3" xfId="36856" xr:uid="{6ED2CE2D-E62D-4E85-9AE7-555561A6204A}"/>
    <cellStyle name="Titre 2 4" xfId="36857" xr:uid="{0010DD68-445B-490C-B22A-A3A149A3E3EB}"/>
    <cellStyle name="Titre 2 5" xfId="36858" xr:uid="{7328BA19-6840-4658-83EA-72057D2FFC24}"/>
    <cellStyle name="Titre 3 2" xfId="36859" xr:uid="{8B604602-FB49-4BDD-BB11-81B740741F67}"/>
    <cellStyle name="Titre 3 3" xfId="36860" xr:uid="{AB0AC21B-3539-480E-9584-8FBB5BB3297D}"/>
    <cellStyle name="Titre 3 4" xfId="36861" xr:uid="{663BF99D-DF2D-4287-844B-83A9219B1924}"/>
    <cellStyle name="Titre 3 5" xfId="36862" xr:uid="{86E1C6BA-FB3F-46AE-B182-861AC38D36B4}"/>
    <cellStyle name="Titre 4 2" xfId="36863" xr:uid="{CAD787E9-7E81-4488-9A82-1775465F7B85}"/>
    <cellStyle name="Titre 4 3" xfId="36864" xr:uid="{08291EC8-CE1C-480B-A6C0-E99915588824}"/>
    <cellStyle name="Titre 4 4" xfId="36865" xr:uid="{E030D161-5E9D-4E3C-A1C4-7A1C082E58B2}"/>
    <cellStyle name="Titre 4 5" xfId="36866" xr:uid="{537A51DE-2612-4685-9C7B-F6ECF8440581}"/>
    <cellStyle name="TitreRub" xfId="36867" xr:uid="{3D2FB101-B45C-45C6-A317-7C0A710BBB74}"/>
    <cellStyle name="TitreTab" xfId="36868" xr:uid="{1F781AFA-B6C7-4027-8AFE-86132BCDA041}"/>
    <cellStyle name="Titulo" xfId="36869" xr:uid="{59827AE0-7FD3-4D36-A3A3-5720EA2BBBEB}"/>
    <cellStyle name="Título 1" xfId="36870" xr:uid="{85186FCE-3A4E-46A5-9D2C-AC3699E8F4CE}"/>
    <cellStyle name="Titulo 2" xfId="36871" xr:uid="{6525AB2D-534B-46C1-93A1-8BEC369A569A}"/>
    <cellStyle name="Título 2" xfId="36872" xr:uid="{D6BE0F7E-8E05-426E-AA71-F087E76BF7D3}"/>
    <cellStyle name="Titulo 2 2" xfId="38223" xr:uid="{309C3FCE-8253-4A8D-A62B-2EE15E8F0B06}"/>
    <cellStyle name="Titulo 3" xfId="36873" xr:uid="{F2D43B8E-4792-47DE-B234-8A7E6A568A14}"/>
    <cellStyle name="Título 3" xfId="36874" xr:uid="{408EDFA4-3305-45F6-9AA5-07C046DAB2B0}"/>
    <cellStyle name="Titulo 3 2" xfId="38224" xr:uid="{40707C10-19F7-4721-81EA-320D1D6EAC0F}"/>
    <cellStyle name="Titulo 4" xfId="36875" xr:uid="{F82881B9-DB04-4494-A3A0-382DFC59B420}"/>
    <cellStyle name="Titulo 4 2" xfId="38225" xr:uid="{832FDBEF-0C2F-4F1B-81D6-EFD1DD907054}"/>
    <cellStyle name="Titulo 5" xfId="36876" xr:uid="{9F914B15-E2C2-4573-BA9E-E199705A09D2}"/>
    <cellStyle name="Titulo 5 2" xfId="38226" xr:uid="{F5CC24F6-BE8D-4670-90C3-1EBEB6DD9AFA}"/>
    <cellStyle name="Titulo 6" xfId="38222" xr:uid="{52F22D82-3345-4F42-B26D-94B62C15E274}"/>
    <cellStyle name="Tons" xfId="36877" xr:uid="{94036A76-BAD1-40D0-9AF2-171AC3D7FC7C}"/>
    <cellStyle name="TOP" xfId="36878" xr:uid="{924125F3-68D3-44CD-9E36-0B7CC26F10D3}"/>
    <cellStyle name="TOP 2" xfId="36879" xr:uid="{9210A796-4D75-4BF7-9368-C800E66833F6}"/>
    <cellStyle name="TOP 2 2" xfId="36880" xr:uid="{F318BDBA-011F-4BB6-8225-34750028A343}"/>
    <cellStyle name="TOP 2 2 2" xfId="36881" xr:uid="{86B51EA7-E050-4EB7-B89D-337F44C606ED}"/>
    <cellStyle name="TOP 2 2 2 2" xfId="36882" xr:uid="{8FC35637-9CE0-4E37-80B2-D3007C8FA46F}"/>
    <cellStyle name="TOP 2 2 3" xfId="36883" xr:uid="{6F011551-6583-47E9-915D-4318A0B9BD6E}"/>
    <cellStyle name="TOP 2 2 4" xfId="36884" xr:uid="{566BA71B-4F9B-4952-A113-EA086B7E3E4B}"/>
    <cellStyle name="TOP 2 2 4 2" xfId="38228" xr:uid="{0B6E6B48-79B0-449B-B94C-21DEF7A18C25}"/>
    <cellStyle name="TOP 2 2 5" xfId="36885" xr:uid="{7F0C263C-6611-4ED1-9F3F-F5C7519BF1D9}"/>
    <cellStyle name="TOP 2 2 5 2" xfId="38229" xr:uid="{FE9462EF-7B65-4499-850B-524EA938CA9F}"/>
    <cellStyle name="TOP 2 2 6" xfId="36886" xr:uid="{3E979C7D-9E14-4F14-8960-7C705B571A12}"/>
    <cellStyle name="TOP 2 2 6 2" xfId="38230" xr:uid="{D232B55B-95CB-4089-92F2-65472A3BD9A1}"/>
    <cellStyle name="TOP 2 3" xfId="36887" xr:uid="{1348AF32-81D4-4A51-A556-B0623A10C42B}"/>
    <cellStyle name="TOP 2 3 2" xfId="36888" xr:uid="{E9D6F6B5-71E3-4AA6-88B1-364A3AF980D2}"/>
    <cellStyle name="TOP 2 4" xfId="36889" xr:uid="{58CDAD16-EA8C-4F4B-857C-E1E565644BC2}"/>
    <cellStyle name="TOP 2 5" xfId="36890" xr:uid="{D2A2AC5F-A799-43D2-9408-4C313DD3504D}"/>
    <cellStyle name="TOP 2 5 2" xfId="38231" xr:uid="{7B7061F7-84D9-4788-B697-0DFA5A81ED77}"/>
    <cellStyle name="TOP 2 6" xfId="36891" xr:uid="{D2CBBFCF-6688-4F3A-A18E-F8F6138BBB90}"/>
    <cellStyle name="TOP 2 6 2" xfId="38232" xr:uid="{E6305B87-06EB-4E3A-ACA4-307C5A033105}"/>
    <cellStyle name="TOP 2 7" xfId="36892" xr:uid="{679EBFF7-B96C-4CF0-ADCD-B6F4AFA141C2}"/>
    <cellStyle name="TOP 2 7 2" xfId="38233" xr:uid="{865E222F-DD46-452C-8D3B-586D1D88904A}"/>
    <cellStyle name="TOP 3" xfId="36893" xr:uid="{771997DB-1E03-433A-B615-F11B2B645235}"/>
    <cellStyle name="TOP 3 2" xfId="36894" xr:uid="{1256C393-A60B-453E-9856-52951C9AAAC4}"/>
    <cellStyle name="TOP 3 2 2" xfId="36895" xr:uid="{DDC155BE-BDF4-4F1C-9B03-414AB2E6572C}"/>
    <cellStyle name="TOP 3 3" xfId="36896" xr:uid="{0676DDAA-E56E-4123-8573-12953D9DF9F7}"/>
    <cellStyle name="TOP 3 4" xfId="36897" xr:uid="{F67A16B0-213D-446E-AD41-722D61FDE1EF}"/>
    <cellStyle name="TOP 3 4 2" xfId="38234" xr:uid="{BF63C234-27FF-459A-9646-8534F371CC6A}"/>
    <cellStyle name="TOP 3 5" xfId="36898" xr:uid="{7468BD05-7D21-4C78-9E87-F33FC2848AEE}"/>
    <cellStyle name="TOP 3 5 2" xfId="38235" xr:uid="{97D335A5-8D2F-4C9B-B327-04A6B427E33C}"/>
    <cellStyle name="TOP 3 6" xfId="36899" xr:uid="{EFEA8CE0-7735-4665-B2F0-FF15F03D401E}"/>
    <cellStyle name="TOP 3 6 2" xfId="38236" xr:uid="{BB08F75F-48FA-45E5-A54A-396A8DBFA6AE}"/>
    <cellStyle name="TOP 4" xfId="36900" xr:uid="{EED71E86-7B13-4D43-A000-FE681524A798}"/>
    <cellStyle name="TOP 4 2" xfId="36901" xr:uid="{95E6C974-5306-4CB9-9AC4-B9AD4D5944E9}"/>
    <cellStyle name="TOP 5" xfId="36902" xr:uid="{92D164BE-D4F4-4EE7-8FD3-A5BC9FA252BF}"/>
    <cellStyle name="TOP 5 2" xfId="36903" xr:uid="{E254C032-9E66-4CA4-BCCC-32EBD9E75D88}"/>
    <cellStyle name="TOP 6" xfId="36904" xr:uid="{2F0A7F90-C682-42C6-80BA-F17DC66A1B2B}"/>
    <cellStyle name="TOP 6 2" xfId="38237" xr:uid="{588CB19F-EAAC-468E-A65E-0B1F67E50E25}"/>
    <cellStyle name="TOP 7" xfId="36905" xr:uid="{5BC163E7-C6DE-4204-94F3-5A281E2A2E8B}"/>
    <cellStyle name="TOP 7 2" xfId="38238" xr:uid="{8F6B8854-ECD1-4D1C-A10E-A660D0F245A3}"/>
    <cellStyle name="TOP 8" xfId="36906" xr:uid="{1F0480AE-8745-4D70-A51A-7101CE6C20F8}"/>
    <cellStyle name="TOP 8 2" xfId="38239" xr:uid="{A39595F7-2F95-4278-ABC2-341C4BDDC453}"/>
    <cellStyle name="TOP 9" xfId="38227" xr:uid="{15632724-6725-4C2D-B80A-6F23E976FF1F}"/>
    <cellStyle name="TOP_Cadrage conso" xfId="36907" xr:uid="{545A2306-DC5D-4CF5-A160-5020E086A6EC}"/>
    <cellStyle name="Totaal" xfId="36908" xr:uid="{FF03BDB7-80CE-410F-AD76-F74EE656F191}"/>
    <cellStyle name="Total 10" xfId="36909" xr:uid="{D9879286-96B4-42A7-AB39-29EFD9BBE459}"/>
    <cellStyle name="Total 11" xfId="36910" xr:uid="{6C28EDB9-1E4C-490A-9926-9168BBFC9B23}"/>
    <cellStyle name="Total 12" xfId="36911" xr:uid="{A1E7E13A-C9F0-4021-A7D9-D48AD7C7BA54}"/>
    <cellStyle name="Total 13" xfId="36912" xr:uid="{0B3925F9-F56A-42D9-8AFA-1CB7E1667EF4}"/>
    <cellStyle name="Total 14" xfId="36913" xr:uid="{6804957D-30B2-48A9-B48B-0812C7000110}"/>
    <cellStyle name="Total 2" xfId="20811" xr:uid="{00000000-0005-0000-0000-0000CC520000}"/>
    <cellStyle name="Total 2 10" xfId="20812" xr:uid="{00000000-0005-0000-0000-0000CD520000}"/>
    <cellStyle name="Total 2 10 2" xfId="20813" xr:uid="{00000000-0005-0000-0000-0000CE520000}"/>
    <cellStyle name="Total 2 10 2 2" xfId="21031" xr:uid="{00000000-0005-0000-0000-0000CF520000}"/>
    <cellStyle name="Total 2 10 2 3" xfId="21766" xr:uid="{29F5453C-EE32-4493-91C8-F11F070319C4}"/>
    <cellStyle name="Total 2 10 3" xfId="20814" xr:uid="{00000000-0005-0000-0000-0000D0520000}"/>
    <cellStyle name="Total 2 10 3 2" xfId="21030" xr:uid="{00000000-0005-0000-0000-0000D1520000}"/>
    <cellStyle name="Total 2 10 3 3" xfId="21767" xr:uid="{6426CFB2-31CD-4A5B-9F1A-A56690D20DFF}"/>
    <cellStyle name="Total 2 10 4" xfId="20815" xr:uid="{00000000-0005-0000-0000-0000D2520000}"/>
    <cellStyle name="Total 2 10 4 2" xfId="21029" xr:uid="{00000000-0005-0000-0000-0000D3520000}"/>
    <cellStyle name="Total 2 10 4 3" xfId="21768" xr:uid="{0BDB6947-477E-4C74-9F3B-E660492436CF}"/>
    <cellStyle name="Total 2 10 5" xfId="20816" xr:uid="{00000000-0005-0000-0000-0000D4520000}"/>
    <cellStyle name="Total 2 10 5 2" xfId="21028" xr:uid="{00000000-0005-0000-0000-0000D5520000}"/>
    <cellStyle name="Total 2 10 5 3" xfId="21769" xr:uid="{9CAA5B5A-3609-405A-925A-8E0DC8953CA8}"/>
    <cellStyle name="Total 2 11" xfId="20817" xr:uid="{00000000-0005-0000-0000-0000D6520000}"/>
    <cellStyle name="Total 2 11 2" xfId="20818" xr:uid="{00000000-0005-0000-0000-0000D7520000}"/>
    <cellStyle name="Total 2 11 2 2" xfId="21026" xr:uid="{00000000-0005-0000-0000-0000D8520000}"/>
    <cellStyle name="Total 2 11 2 3" xfId="21771" xr:uid="{01B40D7B-0028-4270-A76E-562C308721FA}"/>
    <cellStyle name="Total 2 11 3" xfId="20819" xr:uid="{00000000-0005-0000-0000-0000D9520000}"/>
    <cellStyle name="Total 2 11 3 2" xfId="21025" xr:uid="{00000000-0005-0000-0000-0000DA520000}"/>
    <cellStyle name="Total 2 11 3 3" xfId="21772" xr:uid="{645780FB-ECD9-4DCF-BF3F-02FE8D251886}"/>
    <cellStyle name="Total 2 11 4" xfId="20820" xr:uid="{00000000-0005-0000-0000-0000DB520000}"/>
    <cellStyle name="Total 2 11 4 2" xfId="21024" xr:uid="{00000000-0005-0000-0000-0000DC520000}"/>
    <cellStyle name="Total 2 11 4 3" xfId="21773" xr:uid="{79C3A2E6-7F3F-4EB9-A96E-C1AA78836942}"/>
    <cellStyle name="Total 2 11 5" xfId="20821" xr:uid="{00000000-0005-0000-0000-0000DD520000}"/>
    <cellStyle name="Total 2 11 5 2" xfId="21023" xr:uid="{00000000-0005-0000-0000-0000DE520000}"/>
    <cellStyle name="Total 2 11 5 3" xfId="21774" xr:uid="{03F7F7AC-5ECC-4A5D-AE21-B5EC81504F6E}"/>
    <cellStyle name="Total 2 11 6" xfId="21027" xr:uid="{00000000-0005-0000-0000-0000DF520000}"/>
    <cellStyle name="Total 2 11 7" xfId="21770" xr:uid="{17C8006F-0129-48FC-B16E-471720EEA2A5}"/>
    <cellStyle name="Total 2 12" xfId="20822" xr:uid="{00000000-0005-0000-0000-0000E0520000}"/>
    <cellStyle name="Total 2 12 2" xfId="20823" xr:uid="{00000000-0005-0000-0000-0000E1520000}"/>
    <cellStyle name="Total 2 12 2 2" xfId="21021" xr:uid="{00000000-0005-0000-0000-0000E2520000}"/>
    <cellStyle name="Total 2 12 2 3" xfId="21776" xr:uid="{B7F58B3A-B8C6-4D40-9D96-A636AEF65A62}"/>
    <cellStyle name="Total 2 12 3" xfId="20824" xr:uid="{00000000-0005-0000-0000-0000E3520000}"/>
    <cellStyle name="Total 2 12 3 2" xfId="21020" xr:uid="{00000000-0005-0000-0000-0000E4520000}"/>
    <cellStyle name="Total 2 12 3 3" xfId="21777" xr:uid="{E5870912-23FE-4448-A84E-18D40F2DE20F}"/>
    <cellStyle name="Total 2 12 4" xfId="20825" xr:uid="{00000000-0005-0000-0000-0000E5520000}"/>
    <cellStyle name="Total 2 12 4 2" xfId="21019" xr:uid="{00000000-0005-0000-0000-0000E6520000}"/>
    <cellStyle name="Total 2 12 4 3" xfId="21778" xr:uid="{65483C1C-DD92-480D-811B-357EC3EDC1D5}"/>
    <cellStyle name="Total 2 12 5" xfId="20826" xr:uid="{00000000-0005-0000-0000-0000E7520000}"/>
    <cellStyle name="Total 2 12 5 2" xfId="21018" xr:uid="{00000000-0005-0000-0000-0000E8520000}"/>
    <cellStyle name="Total 2 12 5 3" xfId="21779" xr:uid="{F405FBD7-57C0-414D-8462-4074A524260B}"/>
    <cellStyle name="Total 2 12 6" xfId="21022" xr:uid="{00000000-0005-0000-0000-0000E9520000}"/>
    <cellStyle name="Total 2 12 7" xfId="21775" xr:uid="{F967E8FC-C262-4938-AD8C-D3999E6C33BC}"/>
    <cellStyle name="Total 2 13" xfId="20827" xr:uid="{00000000-0005-0000-0000-0000EA520000}"/>
    <cellStyle name="Total 2 13 2" xfId="20828" xr:uid="{00000000-0005-0000-0000-0000EB520000}"/>
    <cellStyle name="Total 2 13 2 2" xfId="21016" xr:uid="{00000000-0005-0000-0000-0000EC520000}"/>
    <cellStyle name="Total 2 13 2 3" xfId="21781" xr:uid="{9D76A1C5-C019-43CE-A092-3501EEE3E653}"/>
    <cellStyle name="Total 2 13 3" xfId="20829" xr:uid="{00000000-0005-0000-0000-0000ED520000}"/>
    <cellStyle name="Total 2 13 3 2" xfId="21015" xr:uid="{00000000-0005-0000-0000-0000EE520000}"/>
    <cellStyle name="Total 2 13 3 3" xfId="21782" xr:uid="{6467825A-9D96-49C0-B7DD-0E8E45BBB1D5}"/>
    <cellStyle name="Total 2 13 4" xfId="20830" xr:uid="{00000000-0005-0000-0000-0000EF520000}"/>
    <cellStyle name="Total 2 13 4 2" xfId="21014" xr:uid="{00000000-0005-0000-0000-0000F0520000}"/>
    <cellStyle name="Total 2 13 4 3" xfId="21783" xr:uid="{DEE34BF4-D195-4F80-956B-6AF2BC8F2954}"/>
    <cellStyle name="Total 2 13 5" xfId="21017" xr:uid="{00000000-0005-0000-0000-0000F1520000}"/>
    <cellStyle name="Total 2 13 6" xfId="21780" xr:uid="{E241C938-6B3E-4CB6-B785-D2AA4A8513B8}"/>
    <cellStyle name="Total 2 14" xfId="20831" xr:uid="{00000000-0005-0000-0000-0000F2520000}"/>
    <cellStyle name="Total 2 14 2" xfId="21013" xr:uid="{00000000-0005-0000-0000-0000F3520000}"/>
    <cellStyle name="Total 2 14 3" xfId="21784" xr:uid="{5925F4DE-DADE-4991-9BF2-6BAE4701D2CF}"/>
    <cellStyle name="Total 2 15" xfId="20832" xr:uid="{00000000-0005-0000-0000-0000F4520000}"/>
    <cellStyle name="Total 2 15 2" xfId="21012" xr:uid="{00000000-0005-0000-0000-0000F5520000}"/>
    <cellStyle name="Total 2 15 3" xfId="21785" xr:uid="{ABD0565C-7538-4ACF-810D-88E473C4E07D}"/>
    <cellStyle name="Total 2 16" xfId="20833" xr:uid="{00000000-0005-0000-0000-0000F6520000}"/>
    <cellStyle name="Total 2 16 2" xfId="21011" xr:uid="{00000000-0005-0000-0000-0000F7520000}"/>
    <cellStyle name="Total 2 16 3" xfId="21786" xr:uid="{6C0C4AB8-A834-4C02-BCDF-C60DB303D0C2}"/>
    <cellStyle name="Total 2 17" xfId="21032" xr:uid="{00000000-0005-0000-0000-0000F8520000}"/>
    <cellStyle name="Total 2 17 2" xfId="36914" xr:uid="{228FA792-CEBB-4B9B-87BB-9F97043938FA}"/>
    <cellStyle name="Total 2 18" xfId="21765" xr:uid="{4063D885-B45E-4ECF-827D-209747336CE1}"/>
    <cellStyle name="Total 2 2" xfId="20834" xr:uid="{00000000-0005-0000-0000-0000F9520000}"/>
    <cellStyle name="Total 2 2 10" xfId="21010" xr:uid="{00000000-0005-0000-0000-0000FA520000}"/>
    <cellStyle name="Total 2 2 10 2" xfId="36915" xr:uid="{EB10A3A0-4E85-4CE5-8785-BEDB38201EB0}"/>
    <cellStyle name="Total 2 2 11" xfId="21787" xr:uid="{537CEF8C-1A51-405F-B23A-C664C9E35009}"/>
    <cellStyle name="Total 2 2 2" xfId="20835" xr:uid="{00000000-0005-0000-0000-0000FB520000}"/>
    <cellStyle name="Total 2 2 2 2" xfId="20836" xr:uid="{00000000-0005-0000-0000-0000FC520000}"/>
    <cellStyle name="Total 2 2 2 2 2" xfId="21008" xr:uid="{00000000-0005-0000-0000-0000FD520000}"/>
    <cellStyle name="Total 2 2 2 2 3" xfId="21789" xr:uid="{0F907C06-A374-4A08-A6C2-6238F1361983}"/>
    <cellStyle name="Total 2 2 2 3" xfId="20837" xr:uid="{00000000-0005-0000-0000-0000FE520000}"/>
    <cellStyle name="Total 2 2 2 3 2" xfId="21007" xr:uid="{00000000-0005-0000-0000-0000FF520000}"/>
    <cellStyle name="Total 2 2 2 3 3" xfId="21790" xr:uid="{8E0D99CE-8622-4C81-9F78-B6E6E896BD3F}"/>
    <cellStyle name="Total 2 2 2 4" xfId="20838" xr:uid="{00000000-0005-0000-0000-000000530000}"/>
    <cellStyle name="Total 2 2 2 4 2" xfId="21006" xr:uid="{00000000-0005-0000-0000-000001530000}"/>
    <cellStyle name="Total 2 2 2 4 3" xfId="21791" xr:uid="{DE5B0D7E-7ED7-48E0-B50D-5989B9C62D15}"/>
    <cellStyle name="Total 2 2 2 5" xfId="21009" xr:uid="{00000000-0005-0000-0000-000002530000}"/>
    <cellStyle name="Total 2 2 2 5 2" xfId="36916" xr:uid="{065FAD0C-A5E2-4D06-AC83-BD846BD3C2D8}"/>
    <cellStyle name="Total 2 2 2 6" xfId="21788" xr:uid="{AC28595F-2A7A-423C-9CD0-A4109349FA4B}"/>
    <cellStyle name="Total 2 2 3" xfId="20839" xr:uid="{00000000-0005-0000-0000-000003530000}"/>
    <cellStyle name="Total 2 2 3 2" xfId="20840" xr:uid="{00000000-0005-0000-0000-000004530000}"/>
    <cellStyle name="Total 2 2 3 2 2" xfId="21004" xr:uid="{00000000-0005-0000-0000-000005530000}"/>
    <cellStyle name="Total 2 2 3 2 3" xfId="21793" xr:uid="{1A00F7C3-505B-406D-887D-3E8C700D0C20}"/>
    <cellStyle name="Total 2 2 3 3" xfId="20841" xr:uid="{00000000-0005-0000-0000-000006530000}"/>
    <cellStyle name="Total 2 2 3 3 2" xfId="21003" xr:uid="{00000000-0005-0000-0000-000007530000}"/>
    <cellStyle name="Total 2 2 3 3 3" xfId="21794" xr:uid="{4C72306B-DB99-4296-9C3C-A75B9FCB2903}"/>
    <cellStyle name="Total 2 2 3 4" xfId="20842" xr:uid="{00000000-0005-0000-0000-000008530000}"/>
    <cellStyle name="Total 2 2 3 4 2" xfId="21002" xr:uid="{00000000-0005-0000-0000-000009530000}"/>
    <cellStyle name="Total 2 2 3 4 3" xfId="21795" xr:uid="{3177CE86-27C3-42E2-B19E-76694E393633}"/>
    <cellStyle name="Total 2 2 3 5" xfId="21005" xr:uid="{00000000-0005-0000-0000-00000A530000}"/>
    <cellStyle name="Total 2 2 3 6" xfId="21792" xr:uid="{20426516-AA63-4D9A-9CC5-65152121F2C3}"/>
    <cellStyle name="Total 2 2 4" xfId="20843" xr:uid="{00000000-0005-0000-0000-00000B530000}"/>
    <cellStyle name="Total 2 2 4 2" xfId="20844" xr:uid="{00000000-0005-0000-0000-00000C530000}"/>
    <cellStyle name="Total 2 2 4 2 2" xfId="21000" xr:uid="{00000000-0005-0000-0000-00000D530000}"/>
    <cellStyle name="Total 2 2 4 2 3" xfId="21797" xr:uid="{97A43DD4-65F3-40E1-9C30-2853D7C6E173}"/>
    <cellStyle name="Total 2 2 4 3" xfId="20845" xr:uid="{00000000-0005-0000-0000-00000E530000}"/>
    <cellStyle name="Total 2 2 4 3 2" xfId="20999" xr:uid="{00000000-0005-0000-0000-00000F530000}"/>
    <cellStyle name="Total 2 2 4 3 3" xfId="21798" xr:uid="{8FEF2BEE-35DD-4FCA-933F-008B9B8FA063}"/>
    <cellStyle name="Total 2 2 4 4" xfId="20846" xr:uid="{00000000-0005-0000-0000-000010530000}"/>
    <cellStyle name="Total 2 2 4 4 2" xfId="20998" xr:uid="{00000000-0005-0000-0000-000011530000}"/>
    <cellStyle name="Total 2 2 4 4 3" xfId="21799" xr:uid="{EF82BAF8-EF4D-4AE5-859A-CAF0B886731D}"/>
    <cellStyle name="Total 2 2 4 5" xfId="21001" xr:uid="{00000000-0005-0000-0000-000012530000}"/>
    <cellStyle name="Total 2 2 4 6" xfId="21796" xr:uid="{89A7F996-AA0E-4E3D-9D80-2BC26F77E30A}"/>
    <cellStyle name="Total 2 2 5" xfId="20847" xr:uid="{00000000-0005-0000-0000-000013530000}"/>
    <cellStyle name="Total 2 2 5 2" xfId="20848" xr:uid="{00000000-0005-0000-0000-000014530000}"/>
    <cellStyle name="Total 2 2 5 2 2" xfId="20996" xr:uid="{00000000-0005-0000-0000-000015530000}"/>
    <cellStyle name="Total 2 2 5 2 3" xfId="21801" xr:uid="{7809750C-F8C8-4447-BC63-11CC8C09DF55}"/>
    <cellStyle name="Total 2 2 5 3" xfId="20849" xr:uid="{00000000-0005-0000-0000-000016530000}"/>
    <cellStyle name="Total 2 2 5 3 2" xfId="20995" xr:uid="{00000000-0005-0000-0000-000017530000}"/>
    <cellStyle name="Total 2 2 5 3 3" xfId="21802" xr:uid="{6F449D4B-E3F9-437F-9BA1-EA40D8276A0C}"/>
    <cellStyle name="Total 2 2 5 4" xfId="20850" xr:uid="{00000000-0005-0000-0000-000018530000}"/>
    <cellStyle name="Total 2 2 5 4 2" xfId="20994" xr:uid="{00000000-0005-0000-0000-000019530000}"/>
    <cellStyle name="Total 2 2 5 4 3" xfId="21803" xr:uid="{911A6A28-8EFE-4307-83F5-ABE93DC140C3}"/>
    <cellStyle name="Total 2 2 5 5" xfId="20997" xr:uid="{00000000-0005-0000-0000-00001A530000}"/>
    <cellStyle name="Total 2 2 5 6" xfId="21800" xr:uid="{DA7FBFFB-C1C3-45FB-9429-5D621D1D13CA}"/>
    <cellStyle name="Total 2 2 6" xfId="20851" xr:uid="{00000000-0005-0000-0000-00001B530000}"/>
    <cellStyle name="Total 2 2 6 2" xfId="20993" xr:uid="{00000000-0005-0000-0000-00001C530000}"/>
    <cellStyle name="Total 2 2 6 3" xfId="21804" xr:uid="{E0C5F266-7EBD-4B6B-B43D-8C9CD191B66A}"/>
    <cellStyle name="Total 2 2 7" xfId="20852" xr:uid="{00000000-0005-0000-0000-00001D530000}"/>
    <cellStyle name="Total 2 2 7 2" xfId="20992" xr:uid="{00000000-0005-0000-0000-00001E530000}"/>
    <cellStyle name="Total 2 2 7 3" xfId="21805" xr:uid="{8F4FA19B-12F9-4ADE-9EE5-CCF02C2DE05B}"/>
    <cellStyle name="Total 2 2 8" xfId="20853" xr:uid="{00000000-0005-0000-0000-00001F530000}"/>
    <cellStyle name="Total 2 2 8 2" xfId="20991" xr:uid="{00000000-0005-0000-0000-000020530000}"/>
    <cellStyle name="Total 2 2 8 3" xfId="21806" xr:uid="{D368DA75-51D7-42BC-ADEB-E1A0EE1C8169}"/>
    <cellStyle name="Total 2 2 9" xfId="20854" xr:uid="{00000000-0005-0000-0000-000021530000}"/>
    <cellStyle name="Total 2 2 9 2" xfId="20990" xr:uid="{00000000-0005-0000-0000-000022530000}"/>
    <cellStyle name="Total 2 2 9 3" xfId="21807" xr:uid="{527E765A-211D-4634-9C88-FDFE699E16E0}"/>
    <cellStyle name="Total 2 3" xfId="20855" xr:uid="{00000000-0005-0000-0000-000023530000}"/>
    <cellStyle name="Total 2 3 2" xfId="20856" xr:uid="{00000000-0005-0000-0000-000024530000}"/>
    <cellStyle name="Total 2 3 2 2" xfId="20989" xr:uid="{00000000-0005-0000-0000-000025530000}"/>
    <cellStyle name="Total 2 3 2 2 2" xfId="36918" xr:uid="{D7406FDC-87C0-479C-87EC-EFD198EC2B81}"/>
    <cellStyle name="Total 2 3 2 3" xfId="21808" xr:uid="{435761B3-A399-4C9C-8999-E75CC2B0D2CB}"/>
    <cellStyle name="Total 2 3 3" xfId="20857" xr:uid="{00000000-0005-0000-0000-000026530000}"/>
    <cellStyle name="Total 2 3 3 2" xfId="20988" xr:uid="{00000000-0005-0000-0000-000027530000}"/>
    <cellStyle name="Total 2 3 3 3" xfId="21809" xr:uid="{8522663C-78D3-4C93-A8D4-31302484EB81}"/>
    <cellStyle name="Total 2 3 4" xfId="20858" xr:uid="{00000000-0005-0000-0000-000028530000}"/>
    <cellStyle name="Total 2 3 4 2" xfId="20987" xr:uid="{00000000-0005-0000-0000-000029530000}"/>
    <cellStyle name="Total 2 3 4 3" xfId="21810" xr:uid="{5D1B7BEE-F9CB-4A8F-94C2-C8F106A714AB}"/>
    <cellStyle name="Total 2 3 5" xfId="20859" xr:uid="{00000000-0005-0000-0000-00002A530000}"/>
    <cellStyle name="Total 2 3 5 2" xfId="20986" xr:uid="{00000000-0005-0000-0000-00002B530000}"/>
    <cellStyle name="Total 2 3 5 3" xfId="21811" xr:uid="{2C47823A-548F-4916-8BD9-6B0DCBB3FC35}"/>
    <cellStyle name="Total 2 3 6" xfId="36917" xr:uid="{83276B6D-C8A8-488C-9003-83015B6F1395}"/>
    <cellStyle name="Total 2 4" xfId="20860" xr:uid="{00000000-0005-0000-0000-00002C530000}"/>
    <cellStyle name="Total 2 4 2" xfId="20861" xr:uid="{00000000-0005-0000-0000-00002D530000}"/>
    <cellStyle name="Total 2 4 2 2" xfId="20985" xr:uid="{00000000-0005-0000-0000-00002E530000}"/>
    <cellStyle name="Total 2 4 2 3" xfId="21812" xr:uid="{63D815D1-3D7F-4DA1-A7DB-16EE8A38D3A8}"/>
    <cellStyle name="Total 2 4 3" xfId="20862" xr:uid="{00000000-0005-0000-0000-00002F530000}"/>
    <cellStyle name="Total 2 4 3 2" xfId="20984" xr:uid="{00000000-0005-0000-0000-000030530000}"/>
    <cellStyle name="Total 2 4 3 3" xfId="21813" xr:uid="{8A1EE064-22F2-47FA-A8A3-E127DFB450CD}"/>
    <cellStyle name="Total 2 4 4" xfId="20863" xr:uid="{00000000-0005-0000-0000-000031530000}"/>
    <cellStyle name="Total 2 4 4 2" xfId="20983" xr:uid="{00000000-0005-0000-0000-000032530000}"/>
    <cellStyle name="Total 2 4 4 3" xfId="21814" xr:uid="{30EF6845-3319-46B3-860B-29395328EF69}"/>
    <cellStyle name="Total 2 4 5" xfId="20864" xr:uid="{00000000-0005-0000-0000-000033530000}"/>
    <cellStyle name="Total 2 4 5 2" xfId="20982" xr:uid="{00000000-0005-0000-0000-000034530000}"/>
    <cellStyle name="Total 2 4 5 3" xfId="21815" xr:uid="{5809689E-5ECF-4628-AF67-1EDA19B0FBCA}"/>
    <cellStyle name="Total 2 4 6" xfId="36919" xr:uid="{7A5CDD06-9ED4-4AE4-ACCA-9C7B623D8560}"/>
    <cellStyle name="Total 2 5" xfId="20865" xr:uid="{00000000-0005-0000-0000-000035530000}"/>
    <cellStyle name="Total 2 5 2" xfId="20866" xr:uid="{00000000-0005-0000-0000-000036530000}"/>
    <cellStyle name="Total 2 5 2 2" xfId="20981" xr:uid="{00000000-0005-0000-0000-000037530000}"/>
    <cellStyle name="Total 2 5 2 3" xfId="21816" xr:uid="{5245E54A-5502-4036-84A4-8EB9EEE909C6}"/>
    <cellStyle name="Total 2 5 3" xfId="20867" xr:uid="{00000000-0005-0000-0000-000038530000}"/>
    <cellStyle name="Total 2 5 3 2" xfId="20980" xr:uid="{00000000-0005-0000-0000-000039530000}"/>
    <cellStyle name="Total 2 5 3 3" xfId="21817" xr:uid="{B6028535-7396-4257-A785-8AB7B15733E3}"/>
    <cellStyle name="Total 2 5 4" xfId="20868" xr:uid="{00000000-0005-0000-0000-00003A530000}"/>
    <cellStyle name="Total 2 5 4 2" xfId="20979" xr:uid="{00000000-0005-0000-0000-00003B530000}"/>
    <cellStyle name="Total 2 5 4 3" xfId="21818" xr:uid="{2C907924-80F1-4876-9901-E191FC3B42F5}"/>
    <cellStyle name="Total 2 5 5" xfId="20869" xr:uid="{00000000-0005-0000-0000-00003C530000}"/>
    <cellStyle name="Total 2 5 5 2" xfId="20978" xr:uid="{00000000-0005-0000-0000-00003D530000}"/>
    <cellStyle name="Total 2 5 5 3" xfId="21819" xr:uid="{25C44A69-3687-43C2-83D9-FAB99C938D0F}"/>
    <cellStyle name="Total 2 5 6" xfId="36920" xr:uid="{8D0BB455-FC4F-43AB-B18C-50DFFE04F1F5}"/>
    <cellStyle name="Total 2 6" xfId="20870" xr:uid="{00000000-0005-0000-0000-00003E530000}"/>
    <cellStyle name="Total 2 6 2" xfId="20871" xr:uid="{00000000-0005-0000-0000-00003F530000}"/>
    <cellStyle name="Total 2 6 2 2" xfId="20977" xr:uid="{00000000-0005-0000-0000-000040530000}"/>
    <cellStyle name="Total 2 6 2 3" xfId="21820" xr:uid="{5F38D066-D30B-48F0-A22A-E0FCA41A4FD3}"/>
    <cellStyle name="Total 2 6 3" xfId="20872" xr:uid="{00000000-0005-0000-0000-000041530000}"/>
    <cellStyle name="Total 2 6 3 2" xfId="20976" xr:uid="{00000000-0005-0000-0000-000042530000}"/>
    <cellStyle name="Total 2 6 3 3" xfId="21821" xr:uid="{E5559E24-BDAC-4785-BACD-8BBF53F26360}"/>
    <cellStyle name="Total 2 6 4" xfId="20873" xr:uid="{00000000-0005-0000-0000-000043530000}"/>
    <cellStyle name="Total 2 6 4 2" xfId="20975" xr:uid="{00000000-0005-0000-0000-000044530000}"/>
    <cellStyle name="Total 2 6 4 3" xfId="21822" xr:uid="{7F36C148-D796-4AA6-A309-D05DEC7172F3}"/>
    <cellStyle name="Total 2 6 5" xfId="20874" xr:uid="{00000000-0005-0000-0000-000045530000}"/>
    <cellStyle name="Total 2 6 5 2" xfId="20974" xr:uid="{00000000-0005-0000-0000-000046530000}"/>
    <cellStyle name="Total 2 6 5 3" xfId="21823" xr:uid="{FDDB0DDE-C0BD-463C-A738-AE55E3BA038B}"/>
    <cellStyle name="Total 2 7" xfId="20875" xr:uid="{00000000-0005-0000-0000-000047530000}"/>
    <cellStyle name="Total 2 7 2" xfId="20876" xr:uid="{00000000-0005-0000-0000-000048530000}"/>
    <cellStyle name="Total 2 7 2 2" xfId="20973" xr:uid="{00000000-0005-0000-0000-000049530000}"/>
    <cellStyle name="Total 2 7 2 3" xfId="21824" xr:uid="{E5B45EF8-1C82-4607-9624-66025A4AA552}"/>
    <cellStyle name="Total 2 7 3" xfId="20877" xr:uid="{00000000-0005-0000-0000-00004A530000}"/>
    <cellStyle name="Total 2 7 3 2" xfId="20972" xr:uid="{00000000-0005-0000-0000-00004B530000}"/>
    <cellStyle name="Total 2 7 3 3" xfId="21825" xr:uid="{1D07B59D-D9D1-4F65-B82E-FE49B8B3E91E}"/>
    <cellStyle name="Total 2 7 4" xfId="20878" xr:uid="{00000000-0005-0000-0000-00004C530000}"/>
    <cellStyle name="Total 2 7 4 2" xfId="20971" xr:uid="{00000000-0005-0000-0000-00004D530000}"/>
    <cellStyle name="Total 2 7 4 3" xfId="21826" xr:uid="{B17386FB-4597-4063-A5D8-26A2E6196EA6}"/>
    <cellStyle name="Total 2 7 5" xfId="20879" xr:uid="{00000000-0005-0000-0000-00004E530000}"/>
    <cellStyle name="Total 2 7 5 2" xfId="20970" xr:uid="{00000000-0005-0000-0000-00004F530000}"/>
    <cellStyle name="Total 2 7 5 3" xfId="21827" xr:uid="{6C1CE7A6-5CC7-4A64-A689-E432F7DB1AC7}"/>
    <cellStyle name="Total 2 8" xfId="20880" xr:uid="{00000000-0005-0000-0000-000050530000}"/>
    <cellStyle name="Total 2 8 2" xfId="20881" xr:uid="{00000000-0005-0000-0000-000051530000}"/>
    <cellStyle name="Total 2 8 2 2" xfId="20969" xr:uid="{00000000-0005-0000-0000-000052530000}"/>
    <cellStyle name="Total 2 8 2 3" xfId="21828" xr:uid="{258A20E5-3D03-4AE3-902E-9AC602CF83F7}"/>
    <cellStyle name="Total 2 8 3" xfId="20882" xr:uid="{00000000-0005-0000-0000-000053530000}"/>
    <cellStyle name="Total 2 8 3 2" xfId="20968" xr:uid="{00000000-0005-0000-0000-000054530000}"/>
    <cellStyle name="Total 2 8 3 3" xfId="21829" xr:uid="{E43F4306-9545-4B6C-8F6D-748320C9FC36}"/>
    <cellStyle name="Total 2 8 4" xfId="20883" xr:uid="{00000000-0005-0000-0000-000055530000}"/>
    <cellStyle name="Total 2 8 4 2" xfId="20967" xr:uid="{00000000-0005-0000-0000-000056530000}"/>
    <cellStyle name="Total 2 8 4 3" xfId="21830" xr:uid="{52E7E637-2677-4D87-8F29-A594362BEED1}"/>
    <cellStyle name="Total 2 8 5" xfId="20884" xr:uid="{00000000-0005-0000-0000-000057530000}"/>
    <cellStyle name="Total 2 8 5 2" xfId="20966" xr:uid="{00000000-0005-0000-0000-000058530000}"/>
    <cellStyle name="Total 2 8 5 3" xfId="21831" xr:uid="{B4912ADE-A141-4DB0-9D7D-9C87436073C5}"/>
    <cellStyle name="Total 2 9" xfId="20885" xr:uid="{00000000-0005-0000-0000-000059530000}"/>
    <cellStyle name="Total 2 9 2" xfId="20886" xr:uid="{00000000-0005-0000-0000-00005A530000}"/>
    <cellStyle name="Total 2 9 2 2" xfId="20965" xr:uid="{00000000-0005-0000-0000-00005B530000}"/>
    <cellStyle name="Total 2 9 2 3" xfId="21832" xr:uid="{EBEF3172-E62D-4430-A846-0550F4B409B6}"/>
    <cellStyle name="Total 2 9 3" xfId="20887" xr:uid="{00000000-0005-0000-0000-00005C530000}"/>
    <cellStyle name="Total 2 9 3 2" xfId="20964" xr:uid="{00000000-0005-0000-0000-00005D530000}"/>
    <cellStyle name="Total 2 9 3 3" xfId="21833" xr:uid="{16ECC4D8-7CA9-4467-8B82-C87C5959D617}"/>
    <cellStyle name="Total 2 9 4" xfId="20888" xr:uid="{00000000-0005-0000-0000-00005E530000}"/>
    <cellStyle name="Total 2 9 4 2" xfId="20963" xr:uid="{00000000-0005-0000-0000-00005F530000}"/>
    <cellStyle name="Total 2 9 4 3" xfId="21834" xr:uid="{8C04003C-9821-4552-B012-8443CD6D7409}"/>
    <cellStyle name="Total 2 9 5" xfId="20889" xr:uid="{00000000-0005-0000-0000-000060530000}"/>
    <cellStyle name="Total 2 9 5 2" xfId="20962" xr:uid="{00000000-0005-0000-0000-000061530000}"/>
    <cellStyle name="Total 2 9 5 3" xfId="21835" xr:uid="{84623AD0-A4C2-4D4D-8BE6-9BCDF596917E}"/>
    <cellStyle name="Total 2_Annexe 6 IAS" xfId="36921" xr:uid="{108A0FFF-0133-4F49-AC84-2C93B073B125}"/>
    <cellStyle name="Total 3" xfId="20890" xr:uid="{00000000-0005-0000-0000-000062530000}"/>
    <cellStyle name="Total 3 2" xfId="20891" xr:uid="{00000000-0005-0000-0000-000063530000}"/>
    <cellStyle name="Total 3 2 2" xfId="20960" xr:uid="{00000000-0005-0000-0000-000064530000}"/>
    <cellStyle name="Total 3 2 2 2" xfId="36924" xr:uid="{6A8E872F-C33F-4017-A5AC-F4C707EC1492}"/>
    <cellStyle name="Total 3 2 3" xfId="36923" xr:uid="{0266CC65-D5C1-499B-9BE2-C1A9840FDE26}"/>
    <cellStyle name="Total 3 2 4" xfId="21837" xr:uid="{05501655-D6E1-4D5F-9536-16615FFBD903}"/>
    <cellStyle name="Total 3 3" xfId="20892" xr:uid="{00000000-0005-0000-0000-000065530000}"/>
    <cellStyle name="Total 3 3 2" xfId="20959" xr:uid="{00000000-0005-0000-0000-000066530000}"/>
    <cellStyle name="Total 3 3 2 2" xfId="36926" xr:uid="{EEF6D48E-9690-4CC3-8700-E6D6A5FF3AAD}"/>
    <cellStyle name="Total 3 3 3" xfId="36925" xr:uid="{718DBA76-C9A3-459C-BC3D-972F45CCDF14}"/>
    <cellStyle name="Total 3 3 4" xfId="21838" xr:uid="{7BFF1E2C-1A54-419E-A3A7-544671F09664}"/>
    <cellStyle name="Total 3 4" xfId="20961" xr:uid="{00000000-0005-0000-0000-000067530000}"/>
    <cellStyle name="Total 3 4 2" xfId="36927" xr:uid="{4932D552-3045-4933-AD83-B28A664A17B4}"/>
    <cellStyle name="Total 3 5" xfId="36928" xr:uid="{04BB1DEB-7319-40B5-B540-7243B258EA45}"/>
    <cellStyle name="Total 3 6" xfId="36922" xr:uid="{CC221B79-2318-46F9-BCEE-3EB369E077F0}"/>
    <cellStyle name="Total 3 7" xfId="21836" xr:uid="{7B53F8A7-CCA5-41D3-A1AF-43DFF2DB0DE9}"/>
    <cellStyle name="Total 3_Cadrage conso" xfId="36929" xr:uid="{4F2D5A13-CC9D-4F40-B41D-EEDAC93EF7DC}"/>
    <cellStyle name="Total 4" xfId="20893" xr:uid="{00000000-0005-0000-0000-000068530000}"/>
    <cellStyle name="Total 4 2" xfId="20894" xr:uid="{00000000-0005-0000-0000-000069530000}"/>
    <cellStyle name="Total 4 2 2" xfId="20957" xr:uid="{00000000-0005-0000-0000-00006A530000}"/>
    <cellStyle name="Total 4 2 2 2" xfId="36932" xr:uid="{48B1A7B6-CD65-4BB5-9475-D4C3AB37B09E}"/>
    <cellStyle name="Total 4 2 3" xfId="36931" xr:uid="{F2A08214-4809-4076-B0B7-6EE79934B50F}"/>
    <cellStyle name="Total 4 2 4" xfId="21840" xr:uid="{B6AB9E46-EC27-4974-A51D-8B462A455037}"/>
    <cellStyle name="Total 4 3" xfId="20895" xr:uid="{00000000-0005-0000-0000-00006B530000}"/>
    <cellStyle name="Total 4 3 2" xfId="20956" xr:uid="{00000000-0005-0000-0000-00006C530000}"/>
    <cellStyle name="Total 4 3 2 2" xfId="36934" xr:uid="{D319B1FF-3F64-4BCC-B720-DC18AE496747}"/>
    <cellStyle name="Total 4 3 3" xfId="36933" xr:uid="{BDED3E76-2FF6-4FF2-A2F7-F526029CA576}"/>
    <cellStyle name="Total 4 3 4" xfId="21841" xr:uid="{89332213-671A-43A4-9D54-2DE233B77413}"/>
    <cellStyle name="Total 4 4" xfId="20958" xr:uid="{00000000-0005-0000-0000-00006D530000}"/>
    <cellStyle name="Total 4 4 2" xfId="36935" xr:uid="{A85952A6-7484-4A46-933A-623E5F607C7D}"/>
    <cellStyle name="Total 4 5" xfId="36936" xr:uid="{A8DDBC6E-BB2B-4489-B88C-3882575EDC26}"/>
    <cellStyle name="Total 4 6" xfId="36930" xr:uid="{D9BF9504-EE1D-4F5A-BA86-AD9B7355F03D}"/>
    <cellStyle name="Total 4 7" xfId="21839" xr:uid="{36DD4CF2-D3C6-4D09-BEED-D07B09C68621}"/>
    <cellStyle name="Total 4_Cadrage conso" xfId="36937" xr:uid="{72541E37-4F5E-4A91-9CB3-3D5C6ACD8227}"/>
    <cellStyle name="Total 5" xfId="20896" xr:uid="{00000000-0005-0000-0000-00006E530000}"/>
    <cellStyle name="Total 5 2" xfId="20897" xr:uid="{00000000-0005-0000-0000-00006F530000}"/>
    <cellStyle name="Total 5 2 2" xfId="20954" xr:uid="{00000000-0005-0000-0000-000070530000}"/>
    <cellStyle name="Total 5 2 2 2" xfId="36939" xr:uid="{6548A00D-7C7C-4EF9-8B42-9273D9E4112A}"/>
    <cellStyle name="Total 5 2 3" xfId="21843" xr:uid="{80B432D0-01D0-48DB-A485-A43097F7FBAF}"/>
    <cellStyle name="Total 5 3" xfId="20898" xr:uid="{00000000-0005-0000-0000-000071530000}"/>
    <cellStyle name="Total 5 3 2" xfId="20953" xr:uid="{00000000-0005-0000-0000-000072530000}"/>
    <cellStyle name="Total 5 3 3" xfId="21844" xr:uid="{1F78663F-4E81-435D-B281-B019246317A3}"/>
    <cellStyle name="Total 5 4" xfId="20955" xr:uid="{00000000-0005-0000-0000-000073530000}"/>
    <cellStyle name="Total 5 4 2" xfId="36938" xr:uid="{BB73E935-9284-441E-B4A3-BDBD5B0A212A}"/>
    <cellStyle name="Total 5 5" xfId="21842" xr:uid="{B12A5BB1-EEE9-418B-BA30-A22DDA7ACE40}"/>
    <cellStyle name="Total 5_Cadrage conso" xfId="36940" xr:uid="{27A80E08-6117-410A-BAFC-4A74706D73F4}"/>
    <cellStyle name="Total 6" xfId="20899" xr:uid="{00000000-0005-0000-0000-000074530000}"/>
    <cellStyle name="Total 6 2" xfId="20900" xr:uid="{00000000-0005-0000-0000-000075530000}"/>
    <cellStyle name="Total 6 2 2" xfId="20951" xr:uid="{00000000-0005-0000-0000-000076530000}"/>
    <cellStyle name="Total 6 2 2 2" xfId="36942" xr:uid="{0DB4E986-D63D-40E7-A8E8-A9ED30B51421}"/>
    <cellStyle name="Total 6 2 3" xfId="21846" xr:uid="{310E7171-8A50-4255-9F97-AE72371CF8A1}"/>
    <cellStyle name="Total 6 3" xfId="20901" xr:uid="{00000000-0005-0000-0000-000077530000}"/>
    <cellStyle name="Total 6 3 2" xfId="20950" xr:uid="{00000000-0005-0000-0000-000078530000}"/>
    <cellStyle name="Total 6 3 3" xfId="21847" xr:uid="{B34F8D68-0D31-4C97-9B9E-1BC085FE765C}"/>
    <cellStyle name="Total 6 4" xfId="20952" xr:uid="{00000000-0005-0000-0000-000079530000}"/>
    <cellStyle name="Total 6 4 2" xfId="36941" xr:uid="{6B378361-F188-4DCD-A0D5-8EB23B17344A}"/>
    <cellStyle name="Total 6 5" xfId="21845" xr:uid="{7F61773E-037F-4719-93B1-DBEC06FC52BD}"/>
    <cellStyle name="Total 6_Cadrage conso" xfId="36943" xr:uid="{62A8089C-7DB8-47BC-A3A3-B4BD13DDA2BE}"/>
    <cellStyle name="Total 7" xfId="20902" xr:uid="{00000000-0005-0000-0000-00007A530000}"/>
    <cellStyle name="Total 7 2" xfId="20949" xr:uid="{00000000-0005-0000-0000-00007B530000}"/>
    <cellStyle name="Total 7 2 2" xfId="36944" xr:uid="{BF0A2CD2-539B-4E34-B69F-E3666E2C2B28}"/>
    <cellStyle name="Total 7 3" xfId="21848" xr:uid="{A00E5F6C-8B4C-4205-AD02-6E6A90D1F257}"/>
    <cellStyle name="Total 8" xfId="36945" xr:uid="{5637DF33-D208-4068-8EAF-D9875D0E5478}"/>
    <cellStyle name="Total 9" xfId="36946" xr:uid="{92688523-D08C-4264-B3CC-491BCA9F0FE0}"/>
    <cellStyle name="Total2 - Style2" xfId="20903" xr:uid="{00000000-0005-0000-0000-00007C530000}"/>
    <cellStyle name="Totale" xfId="36947" xr:uid="{18AC33AE-C832-4268-8AC7-04C9FBB2019D}"/>
    <cellStyle name="Totale 2" xfId="36948" xr:uid="{99F4ABCD-65AA-4EC1-8DCA-519E648AB64A}"/>
    <cellStyle name="Totale 3" xfId="36949" xr:uid="{DED56F80-3F8F-47FA-9A84-F2C87F94FBC1}"/>
    <cellStyle name="Totale 4" xfId="36950" xr:uid="{4B7A03AC-4184-4DCC-96D8-9DCEE2BC5A03}"/>
    <cellStyle name="Totale 5" xfId="36951" xr:uid="{478BE3D8-40F6-4FBB-B688-E37B4567040C}"/>
    <cellStyle name="TotalNumbers_Avg_BS " xfId="36952" xr:uid="{31E6D225-D9AA-4602-95B7-0DFD5EF79FAA}"/>
    <cellStyle name="Totals" xfId="36953" xr:uid="{23472282-AE8A-4F8B-B6DF-89D573AFF787}"/>
    <cellStyle name="Totals 10" xfId="36954" xr:uid="{78AA94E3-0FC8-4639-B460-FE354010B121}"/>
    <cellStyle name="Totals 11" xfId="36955" xr:uid="{09A37193-8A63-4F8C-8F8B-12CA4D1A66E0}"/>
    <cellStyle name="Totals 12" xfId="36956" xr:uid="{21C66F19-CB5B-4CDD-92AF-A787C842BC11}"/>
    <cellStyle name="Totals 13" xfId="36957" xr:uid="{A261790F-EE31-46A7-9BA4-646D74846FEF}"/>
    <cellStyle name="Totals 14" xfId="36958" xr:uid="{FAF4B572-9BFA-4592-8859-BA3AFFC4CDEE}"/>
    <cellStyle name="Totals 15" xfId="36959" xr:uid="{CA6C638F-E0DC-4B0E-A493-9FED2F92EA06}"/>
    <cellStyle name="Totals 16" xfId="36960" xr:uid="{2B92A6C0-B668-4535-BFC8-A7AE8C909225}"/>
    <cellStyle name="Totals 17" xfId="36961" xr:uid="{A53A9EE5-6656-41A8-BDC5-E28F680F02B6}"/>
    <cellStyle name="Totals 18" xfId="38240" xr:uid="{BB02046A-94E4-4305-9408-31EC606D53DD}"/>
    <cellStyle name="Totals 2" xfId="36962" xr:uid="{2FBEF54A-AF9B-486E-A1A5-EAA3E8D0E054}"/>
    <cellStyle name="Totals 2 2" xfId="36963" xr:uid="{7EC53FEC-AC6E-45D7-82B3-22568A8BDE70}"/>
    <cellStyle name="Totals 2 3" xfId="36964" xr:uid="{B32D0984-47FC-4731-AE04-D80E6E86A042}"/>
    <cellStyle name="Totals 2 3 2" xfId="38241" xr:uid="{0845FBB5-06E7-4FFF-9700-32E3992F91C6}"/>
    <cellStyle name="Totals 2 4" xfId="36965" xr:uid="{0D8A7C37-8EE6-4268-AC2E-A77C22FBB579}"/>
    <cellStyle name="Totals 2 4 2" xfId="38242" xr:uid="{C3A3011B-3DFF-4110-984B-89558BE01814}"/>
    <cellStyle name="Totals 2 5" xfId="36966" xr:uid="{5B5B9320-0200-4CCA-A751-938613A17ADD}"/>
    <cellStyle name="Totals 2 5 2" xfId="38243" xr:uid="{A5315DF7-F3B3-4002-9C57-97593F995536}"/>
    <cellStyle name="Totals 2 6" xfId="36967" xr:uid="{172676DD-6347-4B70-A4D4-ADD2CA5693BA}"/>
    <cellStyle name="Totals 2 6 2" xfId="38244" xr:uid="{A665C71D-E0FA-4AD3-80E8-85013BD61536}"/>
    <cellStyle name="Totals 2_Annexe 6 IAS" xfId="36968" xr:uid="{E0B29B06-E6C7-4E84-90EE-3CFCE1871BE4}"/>
    <cellStyle name="Totals 3" xfId="36969" xr:uid="{9E078D63-2B67-4813-AD04-377A34BB107A}"/>
    <cellStyle name="Totals 3 2" xfId="36970" xr:uid="{5DAD9916-8A55-4472-8A81-2A59FAE4FA71}"/>
    <cellStyle name="Totals 3_Annexe 6 IAS" xfId="36971" xr:uid="{92F79313-5755-4EEF-A20C-04FC301A7947}"/>
    <cellStyle name="Totals 4" xfId="36972" xr:uid="{A8F78C5D-4C4C-4807-8E11-B678FDA450EA}"/>
    <cellStyle name="Totals 4 2" xfId="36973" xr:uid="{50239210-3DB7-4F8E-B9FC-D68FDB34ED4F}"/>
    <cellStyle name="Totals 4_Annexe 6 IAS" xfId="36974" xr:uid="{1A4E25A6-64EA-45D8-98EE-B8E66D39397F}"/>
    <cellStyle name="Totals 5" xfId="36975" xr:uid="{253B8A10-5820-44BA-AD56-EAC871D6F5A2}"/>
    <cellStyle name="Totals 5 2" xfId="36976" xr:uid="{CB62A5E3-4D77-4809-A6B2-0CD0918A6016}"/>
    <cellStyle name="Totals 5_Annexe 6 IAS" xfId="36977" xr:uid="{6EDCDC7E-3398-42C5-91BB-78DEF7277D2C}"/>
    <cellStyle name="Totals 6" xfId="36978" xr:uid="{227A89AE-1D6E-4EA9-A6A8-1EA0940C2CA9}"/>
    <cellStyle name="Totals 7" xfId="36979" xr:uid="{B40BB1D5-5DC3-4FE3-8382-2D55C0A77538}"/>
    <cellStyle name="Totals 8" xfId="36980" xr:uid="{9BA4292C-70B4-4E00-901D-342CEE62BD89}"/>
    <cellStyle name="Totals 9" xfId="36981" xr:uid="{64A682A9-2BF6-4157-8E10-7806A25E3C78}"/>
    <cellStyle name="Totals_Annexe 6 IAS" xfId="36982" xr:uid="{C7EF8369-87D2-4662-9821-88D8702B9378}"/>
    <cellStyle name="Toto" xfId="36983" xr:uid="{335FD4CB-82C3-4185-95C1-22E8C4C30946}"/>
    <cellStyle name="Toto 2" xfId="36984" xr:uid="{649EDEC8-0884-4403-8E84-6BD5A05D48CA}"/>
    <cellStyle name="Toto_Annexe 6 IAS" xfId="36985" xr:uid="{001F9707-67FB-469F-8CB1-9FED0D271A73}"/>
    <cellStyle name="Trade_Title" xfId="36986" xr:uid="{F41BBAC1-5B72-4E8B-8EF4-FC5185C81500}"/>
    <cellStyle name="-Trait bleu Bas" xfId="36987" xr:uid="{87841F10-B6B4-48D2-AC75-9F96CDCD9BE5}"/>
    <cellStyle name="Treasuries" xfId="36988" xr:uid="{664F95A4-C901-48C3-A780-642FC5A67F22}"/>
    <cellStyle name="Treasuries 10" xfId="36989" xr:uid="{E99EB8E7-F042-474D-8B2C-5F5479D82A04}"/>
    <cellStyle name="Treasuries 11" xfId="36990" xr:uid="{4746B7D8-8291-4E4E-BD56-B91F4BE048C6}"/>
    <cellStyle name="Treasuries 12" xfId="36991" xr:uid="{AFD776C8-9BBD-4277-B807-A0896ADFE588}"/>
    <cellStyle name="Treasuries 13" xfId="36992" xr:uid="{FC2EC468-5D93-4B90-9414-DDAF670B2E16}"/>
    <cellStyle name="Treasuries 14" xfId="36993" xr:uid="{6A0FA67D-3F62-4C98-9691-C6085F6FD99F}"/>
    <cellStyle name="Treasuries 15" xfId="36994" xr:uid="{7E8D741C-4B7D-4CB9-807C-B4F4675C621F}"/>
    <cellStyle name="Treasuries 16" xfId="36995" xr:uid="{52A6DD6E-E4ED-4E30-83AF-852AC014DD1F}"/>
    <cellStyle name="Treasuries 17" xfId="36996" xr:uid="{B9A18E5E-78F7-4CEB-A18F-C291F16F09A4}"/>
    <cellStyle name="Treasuries 18" xfId="38245" xr:uid="{8055AF7D-A689-4BD0-BB42-DF0F82EE9A77}"/>
    <cellStyle name="Treasuries 2" xfId="36997" xr:uid="{A5B8F7E1-ABE1-4475-892E-15F0F1137A33}"/>
    <cellStyle name="Treasuries 2 2" xfId="36998" xr:uid="{96F72374-D96A-4B9B-8F57-22A2028281B6}"/>
    <cellStyle name="Treasuries 2_Annexe 6 IAS" xfId="36999" xr:uid="{E12F837A-9B61-448A-A5FC-A4F616115C31}"/>
    <cellStyle name="Treasuries 3" xfId="37000" xr:uid="{0D3CD2C0-4505-46F2-B504-004ADA8FD493}"/>
    <cellStyle name="Treasuries 3 2" xfId="37001" xr:uid="{31BC4D79-87BC-4F61-941E-DBE0035B002F}"/>
    <cellStyle name="Treasuries 3_Annexe 6 IAS" xfId="37002" xr:uid="{9DCDDA02-7AA3-46E6-9F9C-45A491B964C3}"/>
    <cellStyle name="Treasuries 4" xfId="37003" xr:uid="{F9DE9841-61C5-4232-B6E9-FAD8DAA0B28C}"/>
    <cellStyle name="Treasuries 4 2" xfId="37004" xr:uid="{5AD462CE-95C5-4E1C-9B50-D20FD32B57B2}"/>
    <cellStyle name="Treasuries 4_Annexe 6 IAS" xfId="37005" xr:uid="{A1621C70-CF24-4B17-8DA8-29EE765ACA63}"/>
    <cellStyle name="Treasuries 5" xfId="37006" xr:uid="{860F2A3A-9746-483B-B27F-4FEF9890F179}"/>
    <cellStyle name="Treasuries 5 2" xfId="37007" xr:uid="{681BED4D-0D23-4A17-82F7-F3F1BD6AFF66}"/>
    <cellStyle name="Treasuries 5_Annexe 6 IAS" xfId="37008" xr:uid="{9D3C544F-75C3-4417-8843-0F8C052DD09C}"/>
    <cellStyle name="Treasuries 6" xfId="37009" xr:uid="{79DED6F2-40AC-4AF1-B176-2357B7D7A8A7}"/>
    <cellStyle name="Treasuries 7" xfId="37010" xr:uid="{DD036166-D1FE-4545-9C92-C1C95DC4FB3B}"/>
    <cellStyle name="Treasuries 8" xfId="37011" xr:uid="{2F8701CE-532D-418F-91C3-DCF9F738B19F}"/>
    <cellStyle name="Treasuries 9" xfId="37012" xr:uid="{2AAEE7E6-2F91-410D-9BA6-40088BC90695}"/>
    <cellStyle name="Treasuries_Annexe 6 IAS" xfId="37013" xr:uid="{82B1300D-38E2-4C13-BF2C-4680E50E9FC4}"/>
    <cellStyle name="TypeIn" xfId="37014" xr:uid="{A9F7AA98-FBE1-48F9-BD93-C97709D42DCA}"/>
    <cellStyle name="UBOLD" xfId="37015" xr:uid="{C442B5AB-27F6-48CC-A14F-369BD5C36965}"/>
    <cellStyle name="Ugly" xfId="37016" xr:uid="{CFF7B1F5-47D5-46F4-B236-DF775E4FE20B}"/>
    <cellStyle name="Ugly 2" xfId="37017" xr:uid="{88184940-2287-47CC-B6AD-4A76C545C73A}"/>
    <cellStyle name="Ugly 3" xfId="37018" xr:uid="{D71AC21A-0E09-43FC-B6FB-06EEEEFCB85A}"/>
    <cellStyle name="Ugly 3 2" xfId="38247" xr:uid="{AB406A63-6C20-4B63-BC47-F4171AB54154}"/>
    <cellStyle name="Ugly 4" xfId="37019" xr:uid="{34A2437A-9871-467E-B872-FC8370801DE9}"/>
    <cellStyle name="Ugly 4 2" xfId="38248" xr:uid="{903420FA-8FB5-4997-9959-033A334852C4}"/>
    <cellStyle name="Ugly 5" xfId="37020" xr:uid="{DBA490F9-C5AA-456F-9F78-A5C3AFF1611C}"/>
    <cellStyle name="Ugly 5 2" xfId="38249" xr:uid="{B448CF7E-472C-4C0A-93B0-BEB3741406F9}"/>
    <cellStyle name="Ugly 6" xfId="37021" xr:uid="{15F4A54B-8FAE-41E1-BFE9-5F3E1EE9EA35}"/>
    <cellStyle name="Ugly 6 2" xfId="38250" xr:uid="{CC8E7B33-B7E8-4EAD-B1BC-A0DC68D4F05F}"/>
    <cellStyle name="Ugly 7" xfId="38246" xr:uid="{3662C44F-DE66-4F3B-8100-027C2D414032}"/>
    <cellStyle name="Ugly_Annexe 6 IAS" xfId="37022" xr:uid="{F3A78E56-CF56-4368-852D-604534870C42}"/>
    <cellStyle name="Uitvoer" xfId="37023" xr:uid="{BEE6FA47-65FB-437F-81C6-229C0EDAE8CE}"/>
    <cellStyle name="Underline - small" xfId="37024" xr:uid="{FC207942-CC06-44DE-8EEF-EDDD49A968B5}"/>
    <cellStyle name="Underline - small 2" xfId="37025" xr:uid="{2EF9B563-5C5B-4250-AD53-F28E9B484EF7}"/>
    <cellStyle name="Underline - small_~0950885" xfId="37026" xr:uid="{3E0B7EE2-5F3E-4228-808F-8B1AE01A5C0F}"/>
    <cellStyle name="Underline -normal" xfId="37027" xr:uid="{E9593297-23A6-4F4C-94DE-CB11220EAE9D}"/>
    <cellStyle name="Underline -normal 10" xfId="37028" xr:uid="{91C425B6-3447-49D7-8AC4-281C8B10F9D8}"/>
    <cellStyle name="Underline -normal 11" xfId="37029" xr:uid="{17B8B301-89E6-4427-B6E2-CFDCE313597D}"/>
    <cellStyle name="Underline -normal 12" xfId="37030" xr:uid="{2B737035-236B-4F30-9601-E3B0E981DAEA}"/>
    <cellStyle name="Underline -normal 13" xfId="37031" xr:uid="{B6080A42-FA6F-40A5-AA9E-82433F5D34FB}"/>
    <cellStyle name="Underline -normal 14" xfId="37032" xr:uid="{6D8A25F3-A326-4FA4-9FEF-3E37ECF0EDBA}"/>
    <cellStyle name="Underline -normal 15" xfId="37033" xr:uid="{3B99D7BD-FBFA-428F-AA8B-C08A37F5754F}"/>
    <cellStyle name="Underline -normal 16" xfId="37034" xr:uid="{7CC57337-3DBF-4F7D-A1DE-06190CE241DD}"/>
    <cellStyle name="Underline -normal 17" xfId="37035" xr:uid="{48463B26-E716-4E5C-85B0-153EE51FBFB6}"/>
    <cellStyle name="Underline -normal 2" xfId="37036" xr:uid="{F4C39AC6-AE3C-498E-94BF-C297C95F4C57}"/>
    <cellStyle name="Underline -normal 2 2" xfId="37037" xr:uid="{779954E7-7C44-4CCB-96D6-A0C4B96AC1A3}"/>
    <cellStyle name="Underline -normal 2_Annexe 6 IAS" xfId="37038" xr:uid="{D2664FB5-D66E-40B2-9DC8-8F8C088533A3}"/>
    <cellStyle name="Underline -normal 3" xfId="37039" xr:uid="{7199175E-534C-44FB-A733-7489925BC9C0}"/>
    <cellStyle name="Underline -normal 4" xfId="37040" xr:uid="{49C03006-5E1A-4294-87D6-A980A4AECCD3}"/>
    <cellStyle name="Underline -normal 5" xfId="37041" xr:uid="{D97BA637-55EC-4E0B-9810-606E9CE2F16C}"/>
    <cellStyle name="Underline -normal 6" xfId="37042" xr:uid="{8EF99F97-5712-4063-8089-E7BBC418F3C5}"/>
    <cellStyle name="Underline -normal 7" xfId="37043" xr:uid="{E2E10048-E3AA-416A-832B-F37CB1AE3D85}"/>
    <cellStyle name="Underline -normal 8" xfId="37044" xr:uid="{07386F39-BBF8-4081-AC99-DB9CAA922FC2}"/>
    <cellStyle name="Underline -normal 9" xfId="37045" xr:uid="{344E3750-AFE4-4BF7-8C39-D7744111A291}"/>
    <cellStyle name="Underline -normal_~0950885" xfId="37046" xr:uid="{8698126C-7250-4EE8-8CC7-E50E907B6E86}"/>
    <cellStyle name="Underline_Single" xfId="37047" xr:uid="{902E3664-7B22-42C4-B3AD-ACED4A916B66}"/>
    <cellStyle name="underlineHeading_Avg_BS " xfId="37048" xr:uid="{6289C551-4917-44B5-9615-905ED2EE7B64}"/>
    <cellStyle name="Unit" xfId="20904" xr:uid="{00000000-0005-0000-0000-00007D530000}"/>
    <cellStyle name="Unit 2" xfId="20905" xr:uid="{00000000-0005-0000-0000-00007E530000}"/>
    <cellStyle name="Unit 3" xfId="20906" xr:uid="{00000000-0005-0000-0000-00007F530000}"/>
    <cellStyle name="Unit 4" xfId="20907" xr:uid="{00000000-0005-0000-0000-000080530000}"/>
    <cellStyle name="Unlocked" xfId="37049" xr:uid="{D9A9359A-1C22-41B8-BDA1-7D7BD96DF77D}"/>
    <cellStyle name="unpro" xfId="37050" xr:uid="{CF0BDD6C-7549-4A05-8957-59DBE2A20D75}"/>
    <cellStyle name="UNPROBLD" xfId="37051" xr:uid="{521BF279-C04B-40ED-B4D9-3637A44C9D60}"/>
    <cellStyle name="unprobold" xfId="37052" xr:uid="{120334BB-F6A0-4528-A382-B4EA816872F9}"/>
    <cellStyle name="unprotected" xfId="37053" xr:uid="{157E78F7-E4B7-4A98-AA82-B11865182ACD}"/>
    <cellStyle name="Upper Line" xfId="37054" xr:uid="{34A63755-8F5C-4984-9187-9E42D044EC63}"/>
    <cellStyle name="Upper Line 10" xfId="37055" xr:uid="{E3DA4B6E-CEF7-4029-A3DB-6947B7CF5AF6}"/>
    <cellStyle name="Upper Line 11" xfId="37056" xr:uid="{DB221DA1-C3A9-4575-9A6A-E2D366FC79D9}"/>
    <cellStyle name="Upper Line 12" xfId="37057" xr:uid="{B79E824D-AC51-4219-BBAB-C5127FF6A0BF}"/>
    <cellStyle name="Upper Line 13" xfId="37058" xr:uid="{7F3DCDD2-E93F-43B7-BECA-704AEF5E30D1}"/>
    <cellStyle name="Upper Line 14" xfId="37059" xr:uid="{844BE7F9-6CF1-475C-8F26-45F0BC840EE2}"/>
    <cellStyle name="Upper Line 15" xfId="37060" xr:uid="{8C7F8152-017A-4A77-BDE4-887380D26A95}"/>
    <cellStyle name="Upper Line 16" xfId="37061" xr:uid="{DBBD6F4F-E94A-440D-8AD7-15ED67DAC8AC}"/>
    <cellStyle name="Upper Line 17" xfId="37062" xr:uid="{C8D8D14E-F2FA-442E-B681-1101657347E9}"/>
    <cellStyle name="Upper Line 18" xfId="38251" xr:uid="{EB0AD085-97C6-421D-A7AD-09CFB1255D11}"/>
    <cellStyle name="Upper Line 2" xfId="37063" xr:uid="{3B95DE32-621C-4E4E-A508-489B2480C687}"/>
    <cellStyle name="Upper Line 2 2" xfId="37064" xr:uid="{F895C727-FA2D-45DE-9548-93A560FD69D5}"/>
    <cellStyle name="Upper Line 2 2 2" xfId="37065" xr:uid="{106BE4EF-448D-40A1-8246-3678CE895597}"/>
    <cellStyle name="Upper Line 2 3" xfId="37066" xr:uid="{F8603986-FAE4-4E9A-81CF-5644F562345E}"/>
    <cellStyle name="Upper Line 2 4" xfId="37067" xr:uid="{3CA0F782-3C8E-4FCF-ACAF-9E9C6402AD35}"/>
    <cellStyle name="Upper Line 2 4 2" xfId="38253" xr:uid="{35E4133D-D52E-4BC2-BA4C-917C5CB2EF6C}"/>
    <cellStyle name="Upper Line 2 5" xfId="37068" xr:uid="{D2293CA3-E16E-42EA-AD18-AD0F0EA08982}"/>
    <cellStyle name="Upper Line 2 5 2" xfId="38254" xr:uid="{21AB9B8B-C7E0-4F41-B07E-D0A8347EF43D}"/>
    <cellStyle name="Upper Line 2 6" xfId="37069" xr:uid="{A0E82500-6FF9-4368-8C66-5E245C60AF2C}"/>
    <cellStyle name="Upper Line 2 6 2" xfId="38255" xr:uid="{6AF59D18-FA60-49F8-A4B6-8C30C681F907}"/>
    <cellStyle name="Upper Line 2 7" xfId="38252" xr:uid="{5EA92855-58AF-471F-92F7-59E6BD8F9E2F}"/>
    <cellStyle name="Upper Line 2_Annexe 6 IAS" xfId="37070" xr:uid="{9DCA74C2-F175-42ED-ACFA-70A0D691E2B7}"/>
    <cellStyle name="Upper Line 3" xfId="37071" xr:uid="{BC234ECA-C811-494D-A1DC-1B4BECD4A332}"/>
    <cellStyle name="Upper Line 3 2" xfId="37072" xr:uid="{F9FA0331-7D55-4071-94DB-B49A5E8BA37E}"/>
    <cellStyle name="Upper Line 3 2 2" xfId="37073" xr:uid="{6F6FFE69-F983-4A4C-AD53-B395F50A5D34}"/>
    <cellStyle name="Upper Line 3_Annexe 6 IAS" xfId="37074" xr:uid="{C27C9710-7722-40EE-A0B4-FDFD05071D60}"/>
    <cellStyle name="Upper Line 4" xfId="37075" xr:uid="{A8DA5B06-D1E2-4601-9BED-E2C709C8660B}"/>
    <cellStyle name="Upper Line 4 2" xfId="37076" xr:uid="{933D601D-F396-445D-8902-77A89015344C}"/>
    <cellStyle name="Upper Line 4_Annexe 6 IAS" xfId="37077" xr:uid="{8B8C22E5-F69C-46DC-ACD2-70D3EBC2A9FA}"/>
    <cellStyle name="Upper Line 5" xfId="37078" xr:uid="{B6E18668-14D9-4E00-AF15-9619A7B5EC90}"/>
    <cellStyle name="Upper Line 5 2" xfId="37079" xr:uid="{40CF7F66-BB6B-43D3-9FCD-CAD8A77A3661}"/>
    <cellStyle name="Upper Line 5_Annexe 6 IAS" xfId="37080" xr:uid="{D5C5641E-FDC7-492B-B309-F94996DAB29A}"/>
    <cellStyle name="Upper Line 6" xfId="37081" xr:uid="{AF769E84-412F-41EF-99F3-B735B2FC6036}"/>
    <cellStyle name="Upper Line 7" xfId="37082" xr:uid="{BC5DDA0E-EF28-4C12-977B-3B01F7F6A91D}"/>
    <cellStyle name="Upper Line 8" xfId="37083" xr:uid="{5574EF70-98A6-472C-B705-459E8686714B}"/>
    <cellStyle name="Upper Line 9" xfId="37084" xr:uid="{BC9B67AB-BF45-48BE-878B-14076FAFF7DE}"/>
    <cellStyle name="Upper Line_Annexe 6 IAS" xfId="37085" xr:uid="{9A6319D1-897D-494D-BD7F-6CE12CF757A3}"/>
    <cellStyle name="us" xfId="37086" xr:uid="{E2C14CB5-F902-4F04-BB49-810CDCC7985C}"/>
    <cellStyle name="used" xfId="37087" xr:uid="{E18FCA2C-814B-469B-8B24-0989E1B52019}"/>
    <cellStyle name="used 10" xfId="37088" xr:uid="{3485A1B8-8296-4CA3-9700-A6862727B872}"/>
    <cellStyle name="used 11" xfId="37089" xr:uid="{01F13CB0-1614-44A6-B0B1-C11387898FDD}"/>
    <cellStyle name="used 12" xfId="37090" xr:uid="{25247660-0E4E-419C-B0A1-1C4383A940AB}"/>
    <cellStyle name="used 13" xfId="37091" xr:uid="{23843D02-A5D8-4F75-B427-50E3BAFAA7F6}"/>
    <cellStyle name="used 14" xfId="37092" xr:uid="{DBE0A8FE-FB7E-4C6F-9148-40F6373AF1A3}"/>
    <cellStyle name="used 15" xfId="37093" xr:uid="{3B34521F-20A0-4F88-BD86-2CE2B5C1952E}"/>
    <cellStyle name="used 16" xfId="37094" xr:uid="{03993468-9F22-4579-B7AD-9F4572F91756}"/>
    <cellStyle name="used 17" xfId="37095" xr:uid="{577C237E-BCAB-4A57-89F5-7EC9F92DEB6F}"/>
    <cellStyle name="used 18" xfId="37096" xr:uid="{EA1C0B6F-FB12-40BC-A548-F945A1FFFEF4}"/>
    <cellStyle name="used 19" xfId="37097" xr:uid="{E48BC80C-6CEF-4F87-BBE8-D5854B5B4498}"/>
    <cellStyle name="used 2" xfId="37098" xr:uid="{BD27C92D-74FA-4DD5-99BC-8716AC1A0178}"/>
    <cellStyle name="used 2 2" xfId="37099" xr:uid="{53E6EEAA-136F-4128-8B5E-31A89197BF9F}"/>
    <cellStyle name="used 2_Annexe 6 IAS" xfId="37100" xr:uid="{32E784C4-9949-4DB8-B5D5-0C43D33E3A13}"/>
    <cellStyle name="used 20" xfId="37101" xr:uid="{C78ACBA1-6733-4432-B69B-CFB65122400F}"/>
    <cellStyle name="used 21" xfId="37102" xr:uid="{B2A708C8-8511-45F3-96AA-0854EDC0880E}"/>
    <cellStyle name="used 22" xfId="37103" xr:uid="{895AFE03-99A8-46D1-973D-7DBF7DB0E037}"/>
    <cellStyle name="used 23" xfId="38256" xr:uid="{DC6D131C-5304-4458-8B2C-50426E4776EE}"/>
    <cellStyle name="used 3" xfId="37104" xr:uid="{D429FA9A-9776-4201-8374-2E5E9E16A2B0}"/>
    <cellStyle name="used 3 2" xfId="37105" xr:uid="{BCAAE0B9-E53B-4931-B280-D0077279B08F}"/>
    <cellStyle name="used 3_Annexe 6 IAS" xfId="37106" xr:uid="{5CAA0CCE-A5B8-4C72-A737-85A8C8C33339}"/>
    <cellStyle name="used 4" xfId="37107" xr:uid="{7B2F422A-E5B4-48BA-B36F-1012F52D4299}"/>
    <cellStyle name="used 4 2" xfId="37108" xr:uid="{A664095C-826B-4E5A-98EF-F661D75FE76F}"/>
    <cellStyle name="used 4_Annexe 6 IAS" xfId="37109" xr:uid="{B3FFAB04-FC3B-4BEF-84C9-6E0091EEA938}"/>
    <cellStyle name="used 5" xfId="37110" xr:uid="{32BB4682-0398-4C07-973E-A99404EC38CB}"/>
    <cellStyle name="used 5 2" xfId="37111" xr:uid="{70AA3ADC-1AA5-4A19-98A5-D5FDF949A82B}"/>
    <cellStyle name="used 5_Annexe 6 IAS" xfId="37112" xr:uid="{897D672B-0FCE-47F8-B844-A737DAE815C1}"/>
    <cellStyle name="used 6" xfId="37113" xr:uid="{7311E23D-73C5-4BFF-AA4A-BBE51F00B5F7}"/>
    <cellStyle name="used 6 2" xfId="37114" xr:uid="{F74B9463-6E5A-4392-BFC8-6A79C0040D9D}"/>
    <cellStyle name="used 6_Annexe 6 IAS" xfId="37115" xr:uid="{5F873DBA-8F19-479B-B89E-0B355C6AC1AB}"/>
    <cellStyle name="used 7" xfId="37116" xr:uid="{A72DC900-AF61-4A52-97FA-5F64390AE5C2}"/>
    <cellStyle name="used 7 2" xfId="37117" xr:uid="{C83A3D62-A773-4F14-B519-3F5E0F212E4D}"/>
    <cellStyle name="used 7_Annexe 6 IAS" xfId="37118" xr:uid="{47191081-CF51-42CA-8A93-CF157FAC4C87}"/>
    <cellStyle name="used 8" xfId="37119" xr:uid="{7F060C69-2485-4089-B38A-E4242E942566}"/>
    <cellStyle name="used 9" xfId="37120" xr:uid="{D8BDE491-493C-45F4-8351-9B1BEFBEA39C}"/>
    <cellStyle name="used_Annexe 6 IAS" xfId="37121" xr:uid="{EAD2D102-1EE4-4504-81CF-424196FD3D67}"/>
    <cellStyle name="UserInput" xfId="37122" xr:uid="{E5D4CB1B-D792-4C3D-805D-0747850EEA23}"/>
    <cellStyle name="V" xfId="37123" xr:uid="{13CD387A-2BC7-4061-BB04-E84FBB598F13}"/>
    <cellStyle name="V 2" xfId="38257" xr:uid="{031145D3-BD7E-4CC3-898A-689489D651F7}"/>
    <cellStyle name="Valore non valido" xfId="37124" xr:uid="{A8039D9C-5409-46F1-91A7-CEB7B15EE330}"/>
    <cellStyle name="Valore non valido 10" xfId="37125" xr:uid="{7C7EF9BD-9589-48A2-9279-61FA84421BA6}"/>
    <cellStyle name="Valore non valido 11" xfId="37126" xr:uid="{67C6BAF9-5B00-4560-999C-5678B932BC98}"/>
    <cellStyle name="Valore non valido 12" xfId="37127" xr:uid="{A8B4354F-DB8C-46BB-AB7A-B385696A8F08}"/>
    <cellStyle name="Valore non valido 13" xfId="37128" xr:uid="{C4E133AF-666E-4A66-9984-4623C4442801}"/>
    <cellStyle name="Valore non valido 14" xfId="37129" xr:uid="{EB93B826-B191-4025-80F2-C95F0596C8C3}"/>
    <cellStyle name="Valore non valido 15" xfId="37130" xr:uid="{27FD3555-037C-42E3-BA41-47EC91F76ED2}"/>
    <cellStyle name="Valore non valido 16" xfId="37131" xr:uid="{8B83BF01-3CEF-420A-A3D5-514C4C71C02B}"/>
    <cellStyle name="Valore non valido 17" xfId="37132" xr:uid="{8A6FD0AF-226D-40EA-A603-2B691B888C7F}"/>
    <cellStyle name="Valore non valido 2" xfId="37133" xr:uid="{B6D8D043-A45C-4237-8039-C41B62735238}"/>
    <cellStyle name="Valore non valido 3" xfId="37134" xr:uid="{FB72C0A7-03FB-4935-AF5E-A27141BD94C6}"/>
    <cellStyle name="Valore non valido 4" xfId="37135" xr:uid="{F8E121BC-D120-4261-A9CF-85CD2E8BC473}"/>
    <cellStyle name="Valore non valido 5" xfId="37136" xr:uid="{4B10415B-1F4C-451E-AA08-6DE83A9ECCE0}"/>
    <cellStyle name="Valore non valido 6" xfId="37137" xr:uid="{6C323271-81D8-4FCB-B429-013284881F4D}"/>
    <cellStyle name="Valore non valido 7" xfId="37138" xr:uid="{0BE0521F-10F0-4C32-AE8E-5DA741E0C73E}"/>
    <cellStyle name="Valore non valido 8" xfId="37139" xr:uid="{A56A1A3B-E4E9-401E-820D-FA25EBF81694}"/>
    <cellStyle name="Valore non valido 9" xfId="37140" xr:uid="{9F125851-C4FB-4A78-9D98-A5ED9BED4C8D}"/>
    <cellStyle name="Valore non valido_Annexe 6 IAS" xfId="37141" xr:uid="{942FA112-CABE-43EC-92F8-29FF2725CD5E}"/>
    <cellStyle name="Valore valido" xfId="37142" xr:uid="{BBD42B8A-4451-4FBD-967A-5CF2D99928E6}"/>
    <cellStyle name="Valore valido 10" xfId="37143" xr:uid="{7EE4EABA-5AB5-40CC-BCDE-EC9E0F341A7E}"/>
    <cellStyle name="Valore valido 11" xfId="37144" xr:uid="{3B304193-E489-4816-B73D-A7390C2CB0CC}"/>
    <cellStyle name="Valore valido 12" xfId="37145" xr:uid="{6845F141-6F57-4163-BBF3-E05686173471}"/>
    <cellStyle name="Valore valido 13" xfId="37146" xr:uid="{CC585C15-4B83-41A3-93E4-DEAFF078D19A}"/>
    <cellStyle name="Valore valido 14" xfId="37147" xr:uid="{9A642D3C-0ABC-4501-96D8-BFBF1C21E317}"/>
    <cellStyle name="Valore valido 15" xfId="37148" xr:uid="{A7144A75-6CD0-4189-BB11-63E8EB73E43C}"/>
    <cellStyle name="Valore valido 16" xfId="37149" xr:uid="{9BDB9704-D424-45BE-9370-CE8EC875275E}"/>
    <cellStyle name="Valore valido 17" xfId="37150" xr:uid="{9E8CCF60-FDEC-4C27-89AD-E1E0B0A514CC}"/>
    <cellStyle name="Valore valido 2" xfId="37151" xr:uid="{2A6C2D42-BA25-4F5D-8F3B-FCF6AF542E0C}"/>
    <cellStyle name="Valore valido 3" xfId="37152" xr:uid="{DDBDFD65-DAD1-40DD-B76A-D3321666724B}"/>
    <cellStyle name="Valore valido 4" xfId="37153" xr:uid="{25ACD7A8-80CA-47F6-90B4-8469C4F4D323}"/>
    <cellStyle name="Valore valido 5" xfId="37154" xr:uid="{D0D6B394-ED9D-45C4-98E6-CB25694555B0}"/>
    <cellStyle name="Valore valido 6" xfId="37155" xr:uid="{31CC1AAE-264E-4596-8D56-2459C859A648}"/>
    <cellStyle name="Valore valido 7" xfId="37156" xr:uid="{E95CE88B-51A2-4983-9774-987BE407B3AF}"/>
    <cellStyle name="Valore valido 8" xfId="37157" xr:uid="{06DE2138-6D88-423D-B23A-8E07D3D9657E}"/>
    <cellStyle name="Valore valido 9" xfId="37158" xr:uid="{C9B6F4F5-396B-4A9C-8CC2-14D485086613}"/>
    <cellStyle name="Valore valido_Annexe 6 IAS" xfId="37159" xr:uid="{1D82589B-D929-4F3E-ACD4-F3A800D0C881}"/>
    <cellStyle name="Valuta (0)_ budget 2003 x regione prot" xfId="37160" xr:uid="{2647DC93-CAD0-4A3A-B832-0202109833E4}"/>
    <cellStyle name="Valuta [0]" xfId="37161" xr:uid="{5FA7ECA8-A138-4D59-A249-76E84D9043DD}"/>
    <cellStyle name="Valuta [0] 2" xfId="37162" xr:uid="{E17320F1-CEB3-4FAE-ABD6-F924A477FC5D}"/>
    <cellStyle name="Valuta [0] 3" xfId="37163" xr:uid="{A6039DFF-0148-4D6E-BC02-1906B924A189}"/>
    <cellStyle name="Valuta [0]_Annexe 6 IAS" xfId="37164" xr:uid="{4EFFFA41-3A0A-45BC-8A6A-429FC424ADA8}"/>
    <cellStyle name="Valuta_Blad1" xfId="37165" xr:uid="{BA31A76A-C29C-47F3-AA1F-39B6C6ABEB26}"/>
    <cellStyle name="Valutario" xfId="37166" xr:uid="{FD093D1E-74BB-49CE-A861-D6DC794DCD48}"/>
    <cellStyle name="Vérification 10" xfId="37167" xr:uid="{FA19FED4-1A5C-4D9A-A81F-BD6956EC3EA8}"/>
    <cellStyle name="Vérification 11" xfId="37168" xr:uid="{93518689-5DAA-4B36-BDD0-D90EA3167A89}"/>
    <cellStyle name="Vérification 12" xfId="37169" xr:uid="{93E5A2B2-4F64-4E16-ADA6-455317A2755F}"/>
    <cellStyle name="Vérification 2" xfId="37170" xr:uid="{D4FE1B10-B641-4063-A1D8-22C0E19E32AE}"/>
    <cellStyle name="Vérification 3" xfId="37171" xr:uid="{BAA1FC12-25DE-45AF-926E-C136B9E8794C}"/>
    <cellStyle name="Vérification 4" xfId="37172" xr:uid="{ADDBAB57-3BFA-4D08-B6D7-7BF79D1AA643}"/>
    <cellStyle name="Vérification 4 2" xfId="37173" xr:uid="{781E7C06-B287-49F5-84B1-3C488AC4885E}"/>
    <cellStyle name="Vérification 4 3" xfId="37174" xr:uid="{57D45EAB-14DD-49E6-BCFD-4005F805477D}"/>
    <cellStyle name="Vérification 4_Annexe 6 IAS" xfId="37175" xr:uid="{2EA09AD4-00D6-41C2-8563-B827AADF8634}"/>
    <cellStyle name="Vérification 5" xfId="37176" xr:uid="{BC18F82E-3613-4C58-BD8E-D2BF08D027BD}"/>
    <cellStyle name="Vérification 6" xfId="37177" xr:uid="{B96A26B2-501A-45B2-9FCA-E13F0F9D8D0D}"/>
    <cellStyle name="Vérification 7" xfId="37178" xr:uid="{38F810DE-63FD-4737-A67C-6D1B7E5D0FBD}"/>
    <cellStyle name="Vérification 8" xfId="37179" xr:uid="{020894A0-4A90-456D-A3E7-BAE35A0CF973}"/>
    <cellStyle name="Vérification 8 2" xfId="37180" xr:uid="{501366A8-FA7F-41F7-8B8A-1B046691A170}"/>
    <cellStyle name="Vérification 8_Annexe 6 IAS" xfId="37181" xr:uid="{20BF9EAD-B26E-4F11-BC49-37BE8F3E4059}"/>
    <cellStyle name="Vérification 9" xfId="37182" xr:uid="{79181859-AD3C-469D-B3C5-63BB51A4C437}"/>
    <cellStyle name="Vérification de cellule" xfId="37183" xr:uid="{57EA7F84-0E9C-4005-A077-05508703A80D}"/>
    <cellStyle name="Verklarende tekst" xfId="37184" xr:uid="{83A38C9A-17DB-4062-A9A1-65D3E66F32C9}"/>
    <cellStyle name="Vertical" xfId="20908" xr:uid="{00000000-0005-0000-0000-000081530000}"/>
    <cellStyle name="Vertical 2" xfId="20909" xr:uid="{00000000-0005-0000-0000-000082530000}"/>
    <cellStyle name="Vertical 3" xfId="20910" xr:uid="{00000000-0005-0000-0000-000083530000}"/>
    <cellStyle name="VerticalText" xfId="37185" xr:uid="{90AE968E-153A-4DE9-B848-939CCACC028D}"/>
    <cellStyle name="Virgul?_SITMF 12.2003" xfId="37186" xr:uid="{94488601-A422-41FE-A5C3-2D6E7AEEF97E}"/>
    <cellStyle name="Virgulă_SITMF 12.2003" xfId="37187" xr:uid="{0C93EC90-0786-465E-94BA-8D6028FBE4B7}"/>
    <cellStyle name="Waarschuwingstekst" xfId="37188" xr:uid="{13FAD27B-AA6C-4A83-9E95-6107A4996159}"/>
    <cellStyle name="Währung [0]" xfId="20911" xr:uid="{00000000-0005-0000-0000-000084530000}"/>
    <cellStyle name="Währung_1998" xfId="37189" xr:uid="{8B2215C4-A17A-46F6-B576-02EE45D2810B}"/>
    <cellStyle name="Walutowy [0]_Bilan 09_2000" xfId="37190" xr:uid="{A84EDE26-F840-4951-95EC-9B3D3AC43148}"/>
    <cellStyle name="Walutowy_Bilan 09_2000" xfId="37191" xr:uid="{76816A3C-B2B8-4E88-8132-564C26CCEDC3}"/>
    <cellStyle name="Warning" xfId="37192" xr:uid="{DF217158-EC85-414F-96EA-0F678995F928}"/>
    <cellStyle name="Warning Text 10" xfId="37194" xr:uid="{AE128A30-0E91-4DB6-8DF8-3F066B36C72B}"/>
    <cellStyle name="Warning Text 11" xfId="37195" xr:uid="{5F3991AB-82D5-4DE7-90FD-796491EE3CB7}"/>
    <cellStyle name="Warning Text 12" xfId="37196" xr:uid="{E742AB05-B179-4EF7-BE27-6407437C4233}"/>
    <cellStyle name="Warning Text 13" xfId="37197" xr:uid="{52216FB4-EF96-4E48-9A85-54DA0D91AE70}"/>
    <cellStyle name="Warning Text 14" xfId="37193" xr:uid="{42AD5C5F-4D41-443C-92BB-6347E7628C47}"/>
    <cellStyle name="Warning Text 2" xfId="20912" xr:uid="{00000000-0005-0000-0000-000086530000}"/>
    <cellStyle name="Warning Text 2 10" xfId="20913" xr:uid="{00000000-0005-0000-0000-000087530000}"/>
    <cellStyle name="Warning Text 2 11" xfId="20914" xr:uid="{00000000-0005-0000-0000-000088530000}"/>
    <cellStyle name="Warning Text 2 12" xfId="20915" xr:uid="{00000000-0005-0000-0000-000089530000}"/>
    <cellStyle name="Warning Text 2 2" xfId="20916" xr:uid="{00000000-0005-0000-0000-00008A530000}"/>
    <cellStyle name="Warning Text 2 2 2" xfId="20917" xr:uid="{00000000-0005-0000-0000-00008B530000}"/>
    <cellStyle name="Warning Text 2 2 3" xfId="37198" xr:uid="{583E6BEA-2236-49BC-B02D-C54A127DD29E}"/>
    <cellStyle name="Warning Text 2 3" xfId="20918" xr:uid="{00000000-0005-0000-0000-00008C530000}"/>
    <cellStyle name="Warning Text 2 4" xfId="20919" xr:uid="{00000000-0005-0000-0000-00008D530000}"/>
    <cellStyle name="Warning Text 2 5" xfId="20920" xr:uid="{00000000-0005-0000-0000-00008E530000}"/>
    <cellStyle name="Warning Text 2 6" xfId="20921" xr:uid="{00000000-0005-0000-0000-00008F530000}"/>
    <cellStyle name="Warning Text 2 7" xfId="20922" xr:uid="{00000000-0005-0000-0000-000090530000}"/>
    <cellStyle name="Warning Text 2 8" xfId="20923" xr:uid="{00000000-0005-0000-0000-000091530000}"/>
    <cellStyle name="Warning Text 2 9" xfId="20924" xr:uid="{00000000-0005-0000-0000-000092530000}"/>
    <cellStyle name="Warning Text 2_Cadrage conso" xfId="37199" xr:uid="{BE815A89-A81A-4EA0-80AD-4F3D7720AF71}"/>
    <cellStyle name="Warning Text 3" xfId="20925" xr:uid="{00000000-0005-0000-0000-000093530000}"/>
    <cellStyle name="Warning Text 3 2" xfId="20926" xr:uid="{00000000-0005-0000-0000-000094530000}"/>
    <cellStyle name="Warning Text 3 2 2" xfId="37201" xr:uid="{19324449-6C27-4DB3-BE71-4E2D69EBD875}"/>
    <cellStyle name="Warning Text 3 3" xfId="20927" xr:uid="{00000000-0005-0000-0000-000095530000}"/>
    <cellStyle name="Warning Text 3 4" xfId="37200" xr:uid="{BCDBF717-4C73-4D56-A722-453A6DA1479C}"/>
    <cellStyle name="Warning Text 3_Cadrage conso" xfId="37202" xr:uid="{04EAE80B-FA16-4524-A85F-D98746E5AE50}"/>
    <cellStyle name="Warning Text 4" xfId="20928" xr:uid="{00000000-0005-0000-0000-000096530000}"/>
    <cellStyle name="Warning Text 4 2" xfId="20929" xr:uid="{00000000-0005-0000-0000-000097530000}"/>
    <cellStyle name="Warning Text 4 3" xfId="20930" xr:uid="{00000000-0005-0000-0000-000098530000}"/>
    <cellStyle name="Warning Text 4 4" xfId="37203" xr:uid="{61D119A5-218B-47E0-90A2-0B55027DE4C5}"/>
    <cellStyle name="Warning Text 5" xfId="20931" xr:uid="{00000000-0005-0000-0000-000099530000}"/>
    <cellStyle name="Warning Text 5 2" xfId="20932" xr:uid="{00000000-0005-0000-0000-00009A530000}"/>
    <cellStyle name="Warning Text 5 3" xfId="20933" xr:uid="{00000000-0005-0000-0000-00009B530000}"/>
    <cellStyle name="Warning Text 5 4" xfId="37204" xr:uid="{3987BB00-2EEE-4CC4-9ABB-0770D8D383EB}"/>
    <cellStyle name="Warning Text 6" xfId="20934" xr:uid="{00000000-0005-0000-0000-00009C530000}"/>
    <cellStyle name="Warning Text 6 2" xfId="20935" xr:uid="{00000000-0005-0000-0000-00009D530000}"/>
    <cellStyle name="Warning Text 6 3" xfId="20936" xr:uid="{00000000-0005-0000-0000-00009E530000}"/>
    <cellStyle name="Warning Text 6 4" xfId="37205" xr:uid="{984D9184-2DFF-4BFA-91F2-B02D7EC2060C}"/>
    <cellStyle name="Warning Text 7" xfId="20937" xr:uid="{00000000-0005-0000-0000-00009F530000}"/>
    <cellStyle name="Warning Text 7 2" xfId="37206" xr:uid="{A9DF86DB-F2A0-489B-B81B-B5688EE33DDB}"/>
    <cellStyle name="Warning Text 8" xfId="37207" xr:uid="{A137CCD4-BEEC-458A-BCD8-F3E8A6BD4BFD}"/>
    <cellStyle name="Warning Text 9" xfId="37208" xr:uid="{C3317D40-F7F0-43F2-AF7C-6321D1FF14F2}"/>
    <cellStyle name="WASP_PLStyle" xfId="37209" xr:uid="{8512E07C-9B46-4375-B4CB-3FD163176451}"/>
    <cellStyle name="Week" xfId="37210" xr:uid="{0C8D457B-5561-4AE4-AD32-CF4C3D897DFD}"/>
    <cellStyle name="Week 2" xfId="37211" xr:uid="{4E2D41E5-1671-4F55-BA2E-CF2DD8F0903A}"/>
    <cellStyle name="Week_Cadrage conso" xfId="37212" xr:uid="{657E1D87-6475-480B-AB27-73197EF39CD2}"/>
    <cellStyle name="Wording - blue" xfId="37213" xr:uid="{4840C43B-4F7C-4100-BBF7-0E5C2BA0D80B}"/>
    <cellStyle name="Wording - blue 2" xfId="37214" xr:uid="{0529514A-1EB2-446D-8B4A-1A14E11D6DB6}"/>
    <cellStyle name="Wording - blue_Annexe 6 IAS" xfId="37215" xr:uid="{9A83E501-7CE0-4C01-B143-48FCC322AF77}"/>
    <cellStyle name="Wording - green" xfId="37216" xr:uid="{04B1D07F-CB69-4224-BB62-5D5D5CB463C1}"/>
    <cellStyle name="Wording - green 2" xfId="37217" xr:uid="{1CD7ABBE-0F39-4518-972F-2482CA956E3B}"/>
    <cellStyle name="Wording - green_Annexe 6 IAS" xfId="37218" xr:uid="{16881AF5-3825-41EF-8131-2CE9D77CD2C0}"/>
    <cellStyle name="Wording - magenta" xfId="37219" xr:uid="{FD18C0B5-08C9-40A4-937F-843944FD9C9E}"/>
    <cellStyle name="Wording - titles" xfId="37220" xr:uid="{A0F55001-8B50-47D3-91F0-E74B6A8E0A2F}"/>
    <cellStyle name="Wording - titles 2" xfId="37221" xr:uid="{FC558FCA-45B2-45C1-815C-12749F4E5CE6}"/>
    <cellStyle name="Wording - titles_Annexe 6 IAS" xfId="37222" xr:uid="{E9D7B07B-8361-4DB1-B48A-BDA6303D7EAD}"/>
    <cellStyle name="WorkSheetIllustrationTitle" xfId="37223" xr:uid="{4B3FC2B9-89AE-4E55-949A-145E4B7F463B}"/>
    <cellStyle name="Wrapped" xfId="37224" xr:uid="{79F12DA2-C530-498D-B500-647C82D43193}"/>
    <cellStyle name="WSIllParameterFunction" xfId="37225" xr:uid="{778190D8-63F0-4926-866B-78BF94BF30EF}"/>
    <cellStyle name="WSIllParameterLiteral" xfId="37226" xr:uid="{7EEBEE32-8C43-4C44-972E-2AA7D16136BA}"/>
    <cellStyle name="WSIllParameterLiteralDate" xfId="37227" xr:uid="{814541AB-C6F1-4676-8A3D-D14E09B13D22}"/>
    <cellStyle name="x" xfId="37228" xr:uid="{0B1BD0C2-5ECC-4E73-B6A9-B92DA085EE71}"/>
    <cellStyle name="x 2" xfId="37229" xr:uid="{BF6A6E9C-4381-40CB-9A47-3A550E1A3376}"/>
    <cellStyle name="x 3" xfId="37230" xr:uid="{CB0559AE-01D1-4C06-9CA5-9447FEE67783}"/>
    <cellStyle name="x_Annexe 6 IAS" xfId="37231" xr:uid="{2925AD09-213A-410F-8A33-2399FAFDB0BB}"/>
    <cellStyle name="x_Cadrage conso" xfId="37232" xr:uid="{2C2D140E-FF33-4DA0-A0FE-5AA15498A518}"/>
    <cellStyle name="x_CONFIGURATION" xfId="37233" xr:uid="{8D6E9BE9-5FB5-4EB3-A2AC-46F6398D746C}"/>
    <cellStyle name="x_CONFIGURATION_Annexe 6 IAS" xfId="37234" xr:uid="{9B8F3EBF-5988-42A1-92C8-11761086067D}"/>
    <cellStyle name="x_CONTROLES" xfId="37235" xr:uid="{7AD6599F-A6DA-49B9-AAD9-8678549E8CF3}"/>
    <cellStyle name="x_CONTROLES_Annexe 6 IAS" xfId="37236" xr:uid="{186CF1A3-8721-435E-A40A-494D0BA13656}"/>
    <cellStyle name="x_Degas HFTO" xfId="37237" xr:uid="{B92036AA-86F7-4A15-AF66-BDEE918EBC66}"/>
    <cellStyle name="x_Degas HFTO_Annexe 6 IAS" xfId="37238" xr:uid="{A4625E5F-CDCE-44F9-836C-6E1F4E51A02A}"/>
    <cellStyle name="x_Feuil1" xfId="37239" xr:uid="{3180CED0-B8B7-4377-9B2F-D5743CDB222D}"/>
    <cellStyle name="x_Feuil1_Annexe 6 IAS" xfId="37240" xr:uid="{487F3CE2-8398-4F68-9205-7A01E1FCC73B}"/>
    <cellStyle name="x_shadow publication 2010.12" xfId="37241" xr:uid="{BF893A14-ADD3-4C37-BD2B-4C2B58877055}"/>
    <cellStyle name="x_shadow publication 2010.12_Annexe 6 IAS" xfId="37242" xr:uid="{284EA544-D2A9-44DB-A3E1-9D466200F40C}"/>
    <cellStyle name="x_shadow publication 2010.12_CONFIGURATION" xfId="37243" xr:uid="{48EA86EC-7656-4B86-8132-AA33F06E5E15}"/>
    <cellStyle name="x_shadow publication 2010.12_CONFIGURATION_Annexe 6 IAS" xfId="37244" xr:uid="{26D47C0A-7DB0-44BD-BD80-05DB94D1BCBE}"/>
    <cellStyle name="x_shadow publication 2010.12_CONTROLES" xfId="37245" xr:uid="{C7A28D31-15CA-429D-88E0-B639BFF3595B}"/>
    <cellStyle name="x_shadow publication 2010.12_CONTROLES_Annexe 6 IAS" xfId="37246" xr:uid="{39E1A63E-993B-418A-8E77-AC9F5DB56F29}"/>
    <cellStyle name="x_shadow publication 2010.12_Feuil1" xfId="37247" xr:uid="{4BDB8ADE-614B-4054-BC78-4105AF65FE16}"/>
    <cellStyle name="x_shadow publication 2010.12_Feuil1_Annexe 6 IAS" xfId="37248" xr:uid="{C06E1D9C-0C5A-4824-91F4-C798CEA573B6}"/>
    <cellStyle name="x_shadow publication 2010.12_Sheet2" xfId="37249" xr:uid="{58DAE8B7-3BD2-45EF-9C2A-8EB2B2392AC5}"/>
    <cellStyle name="x_shadow publication 2010.12_Sheet2_Annexe 6 IAS" xfId="37250" xr:uid="{02C08AED-25F7-44AC-969B-E0B15AB489A1}"/>
    <cellStyle name="x_Sheet2" xfId="37251" xr:uid="{470BC385-A839-4F67-93D2-DF8F7584519A}"/>
    <cellStyle name="x_Sheet2_Annexe 6 IAS" xfId="37252" xr:uid="{F7404DD7-4B6A-4196-B58A-FF1CF9887BBC}"/>
    <cellStyle name="x_Synthese cumul 300910" xfId="37253" xr:uid="{11CC2056-BE2A-4A20-90B8-599FC81FF611}"/>
    <cellStyle name="x_Synthese cumul 300910_Annexe 6 IAS" xfId="37254" xr:uid="{057B6A33-7E16-44E1-9B40-7557B33D091A}"/>
    <cellStyle name="x_Synthese cumul 300910_CONFIGURATION" xfId="37255" xr:uid="{F7FA1C3C-066D-4EB3-85A9-A214DDE0DDD8}"/>
    <cellStyle name="x_Synthese cumul 300910_CONFIGURATION_Annexe 6 IAS" xfId="37256" xr:uid="{A62D52C3-6B28-40BF-A43C-1131B2BE28B0}"/>
    <cellStyle name="x_Synthese cumul 300910_CONTROLES" xfId="37257" xr:uid="{251EBDA9-76D9-4CED-A35B-BEA0DF30EB22}"/>
    <cellStyle name="x_Synthese cumul 300910_CONTROLES_Annexe 6 IAS" xfId="37258" xr:uid="{DAAA01FC-1ACF-4C78-874A-C4D8CFEB59E9}"/>
    <cellStyle name="x_Synthese cumul 300910_Feuil1" xfId="37259" xr:uid="{8D6620F9-8435-45F8-B3C4-A180DDB8EE32}"/>
    <cellStyle name="x_Synthese cumul 300910_Feuil1_Annexe 6 IAS" xfId="37260" xr:uid="{2A9EECBF-347A-4516-B6E0-83FCFB67601A}"/>
    <cellStyle name="x_Synthese cumul 300910_Sheet2" xfId="37261" xr:uid="{6AE68C4B-472D-4AAF-8A47-F31729DD0DD3}"/>
    <cellStyle name="x_Synthese cumul 300910_Sheet2_Annexe 6 IAS" xfId="37262" xr:uid="{10794B7D-2B5B-460D-AC52-B54B0BA4DB12}"/>
    <cellStyle name="xy" xfId="37263" xr:uid="{D806B664-37EC-4514-A0EC-6E1ED8A0D319}"/>
    <cellStyle name="Y2K Compliant Date Fmt" xfId="37264" xr:uid="{48BA6123-76ED-41A9-BEC8-0518A60F9EB2}"/>
    <cellStyle name="Y2K Compliant Date Fmt 2" xfId="37265" xr:uid="{7E59E8AA-09DE-4286-8BAD-DC1A64382659}"/>
    <cellStyle name="Y2K Compliant Date Fmt_Annexe 6 IAS" xfId="37266" xr:uid="{C5C0C627-049B-4C77-8838-9DD69D69FDA1}"/>
    <cellStyle name="year" xfId="37267" xr:uid="{8C6186B5-075A-4B16-B073-B85D2A5FCE86}"/>
    <cellStyle name="year 10" xfId="37268" xr:uid="{0D0D5DC4-1039-4105-89B2-DA6B4F790367}"/>
    <cellStyle name="year 11" xfId="37269" xr:uid="{AEED30BA-C8CF-4F65-BB6F-76027ACD491C}"/>
    <cellStyle name="year 12" xfId="37270" xr:uid="{765D94CA-8F0A-4C56-80B4-4DFF2A7E23A4}"/>
    <cellStyle name="year 13" xfId="37271" xr:uid="{71944A27-A425-41B1-BDF0-51F1DA2D99D1}"/>
    <cellStyle name="year 14" xfId="37272" xr:uid="{300DFF4E-D414-47DF-8410-2214B5ADE313}"/>
    <cellStyle name="year 15" xfId="37273" xr:uid="{5A420AEA-880B-4B90-BEEA-33298302A55B}"/>
    <cellStyle name="year 16" xfId="37274" xr:uid="{4D8DBFCA-967B-4580-AE18-B58445889AC8}"/>
    <cellStyle name="year 17" xfId="37275" xr:uid="{64304FE5-486A-4466-8F2F-CA21297FA7BD}"/>
    <cellStyle name="year 18" xfId="37276" xr:uid="{E1813827-9254-47A4-9C39-8AF311351D90}"/>
    <cellStyle name="Year 2" xfId="37277" xr:uid="{551723E1-A730-421D-A2B7-600A85304BCA}"/>
    <cellStyle name="Year 2 2" xfId="37278" xr:uid="{E7308924-DC62-40B1-8007-ED31D4E9C305}"/>
    <cellStyle name="Year 2 2 2" xfId="37279" xr:uid="{865DC6F6-F1A9-4FD5-B8A4-E57487E68F36}"/>
    <cellStyle name="Year 2 3" xfId="37280" xr:uid="{89A2D807-4245-4D67-B10F-D418A462DBCD}"/>
    <cellStyle name="year 2_Annexe 6 IAS" xfId="37281" xr:uid="{7D0FD126-6144-4480-A77F-E1EA81C8E94C}"/>
    <cellStyle name="Year 3" xfId="37282" xr:uid="{128B1DB1-B9F0-4564-B43E-63EA76EBB6F4}"/>
    <cellStyle name="Year 3 2" xfId="37283" xr:uid="{B0AC7B8A-DAB4-48E2-912D-B6F424B1937B}"/>
    <cellStyle name="year 3_Annexe 6 IAS" xfId="37284" xr:uid="{27BC5B94-A071-40E3-A70F-A4AC72DCF648}"/>
    <cellStyle name="Year 4" xfId="37285" xr:uid="{43BC5787-E3B0-4ABE-B5F9-11CEDDD7F74D}"/>
    <cellStyle name="year 4 2" xfId="37286" xr:uid="{3197A04E-04A0-4347-9D66-81D10B735789}"/>
    <cellStyle name="year 4_Annexe 6 IAS" xfId="37287" xr:uid="{D413B85D-CFE4-4BF3-98FA-EB2C71CF8344}"/>
    <cellStyle name="Year 5" xfId="37288" xr:uid="{0A3E0C5C-FE8E-4E5D-A239-021C318C427B}"/>
    <cellStyle name="year 5 2" xfId="37289" xr:uid="{64E73501-490D-4024-A5C8-B36B785FB305}"/>
    <cellStyle name="year 5_Annexe 6 IAS" xfId="37290" xr:uid="{31CBCD49-688B-4459-A0A7-6A291492BAD2}"/>
    <cellStyle name="year 6" xfId="37291" xr:uid="{DE7B71B2-6A5F-4922-BF58-2E5FA04B238F}"/>
    <cellStyle name="year 7" xfId="37292" xr:uid="{03B11EAD-B005-4C33-9485-E5009943C2C5}"/>
    <cellStyle name="year 8" xfId="37293" xr:uid="{D263D8B2-32C9-4D22-94DD-37E907C3E09D}"/>
    <cellStyle name="year 9" xfId="37294" xr:uid="{BB66846A-371B-4411-BCB2-6A66E769441D}"/>
    <cellStyle name="year_Annexe 6 IAS" xfId="37295" xr:uid="{F92DDEA8-10B4-4CBE-ABB4-C4FE61EAEC10}"/>
    <cellStyle name="Years" xfId="20938" xr:uid="{00000000-0005-0000-0000-0000A0530000}"/>
    <cellStyle name="Years 2" xfId="37296" xr:uid="{468632FF-4880-431E-9AAA-E608ABC42509}"/>
    <cellStyle name="Yen" xfId="37297" xr:uid="{1103F1E7-7A7C-4C55-9D91-8C83EBAD741D}"/>
    <cellStyle name="Yen 2" xfId="37298" xr:uid="{61A41EDD-5887-4D80-84D5-4CF0305E4BD0}"/>
    <cellStyle name="Yen 2 2" xfId="37299" xr:uid="{3F66E53A-39B8-409B-AA62-91A90707402C}"/>
    <cellStyle name="Yen 2 2 2" xfId="37300" xr:uid="{88C1B175-0854-4DD4-BCDD-D283A6834F00}"/>
    <cellStyle name="Yen 2 3" xfId="37301" xr:uid="{AB8FD0FD-CDD3-4707-91A9-8AA34A65CEF6}"/>
    <cellStyle name="Yen 3" xfId="37302" xr:uid="{43B89DEC-FE7F-4338-A51B-506FDC197012}"/>
    <cellStyle name="Yen 3 2" xfId="37303" xr:uid="{FFD9A4BE-8DD2-4215-96A1-A5A9A2C7E400}"/>
    <cellStyle name="Yen 4" xfId="37304" xr:uid="{AEE939C9-6264-4593-8346-134A8537E43F}"/>
    <cellStyle name="Yen_Cadrage conso" xfId="37305" xr:uid="{95EA86B2-1E11-478D-B23E-D0B935322500}"/>
    <cellStyle name="YTD" xfId="37306" xr:uid="{C4E57F9A-A4DB-4F99-B36C-7BA53423CC61}"/>
    <cellStyle name="Βασικό_11-99" xfId="37307" xr:uid="{9F70BABD-394C-4A75-8E64-802450568F26}"/>
    <cellStyle name="Δεσμός_cosmote us gaap 31.3.2000" xfId="37308" xr:uid="{753DA317-C571-47F4-B6D3-F0B452DB4102}"/>
    <cellStyle name="Διαχωριστικό χιλιάδων/υποδιαστολή [0]_11-99" xfId="37309" xr:uid="{EC48C326-37C8-4334-A268-A8B5BDE31C3E}"/>
    <cellStyle name="Διαχωριστικό χιλιάδων/υποδιαστολή_11-99" xfId="37310" xr:uid="{C913238C-842C-45E1-AD93-D07AE4D7D34E}"/>
    <cellStyle name="Νομισματικό [0]_11-99" xfId="37311" xr:uid="{C741B2A8-718A-4EB2-A1C1-0D793E752A35}"/>
    <cellStyle name="Νομισματικό_11-99" xfId="37312" xr:uid="{E4169E30-63B4-4F9D-A77C-64126D0347CE}"/>
    <cellStyle name="Денежный [0]_Capex" xfId="20939" xr:uid="{00000000-0005-0000-0000-0000A1530000}"/>
    <cellStyle name="Денежный_Capex" xfId="20940" xr:uid="{00000000-0005-0000-0000-0000A2530000}"/>
    <cellStyle name="Обычный_7.1" xfId="20941" xr:uid="{00000000-0005-0000-0000-0000A3530000}"/>
    <cellStyle name="ТЕКСТ" xfId="20942" xr:uid="{00000000-0005-0000-0000-0000A4530000}"/>
    <cellStyle name="Тысячи [0]_Chart1 (Sales &amp; Costs)" xfId="20943" xr:uid="{00000000-0005-0000-0000-0000A5530000}"/>
    <cellStyle name="Тысячи_Chart1 (Sales &amp; Costs)" xfId="20944" xr:uid="{00000000-0005-0000-0000-0000A6530000}"/>
    <cellStyle name="Финансовый [0]_Capex" xfId="20945" xr:uid="{00000000-0005-0000-0000-0000A7530000}"/>
    <cellStyle name="Финансовый_Capex" xfId="20946" xr:uid="{00000000-0005-0000-0000-0000A8530000}"/>
    <cellStyle name="쉼표 [0]_CY200506-BSPL" xfId="37313" xr:uid="{48BFE0E2-C799-4B8F-9BE6-5ED4453617B8}"/>
    <cellStyle name="콤마 [0]_2BSPL200001" xfId="37314" xr:uid="{8C78D8D7-B4DC-46D6-B2A1-1BD995820C8F}"/>
    <cellStyle name="콤마_2BSPL200001" xfId="37315" xr:uid="{648CC7F9-FCE3-4FF0-807D-3FB9870BBBA0}"/>
    <cellStyle name="표준_accounting code-saving" xfId="37316" xr:uid="{4FF8D4C6-987F-4B83-A3B9-3B755D3BDDFD}"/>
    <cellStyle name="一般_Balance" xfId="37317" xr:uid="{4FCB1DC3-4958-4259-95FA-E7C6AC34B627}"/>
    <cellStyle name="千分位[0]_Balance" xfId="37318" xr:uid="{0128F8E5-ADD6-46BC-A7B3-4A853A26B325}"/>
    <cellStyle name="千分位_Balance" xfId="37319" xr:uid="{83C286E8-31B6-454E-AAEF-069379420667}"/>
    <cellStyle name="桁区切り [0.00]_2002.11.01_N_NISHIMURA_BNPP Spread PRD " xfId="37320" xr:uid="{FEFF980A-139D-447D-8610-E49F08D50A75}"/>
    <cellStyle name="桁区切り_2002.11.01_N_NISHIMURA_BNPP Spread PRD " xfId="37321" xr:uid="{EF150B58-3C8B-40B7-9D9A-50D9D40230FC}"/>
    <cellStyle name="標準_2003-12_Sent_Thesee_Conduit" xfId="37322" xr:uid="{ECDCCF2C-2D49-481A-865B-4DA2CF647B36}"/>
    <cellStyle name="貨幣 [0]_Balance" xfId="37323" xr:uid="{2CEEBAD5-7E48-42AE-A59C-820004417BE7}"/>
    <cellStyle name="貨幣_Balance" xfId="37324" xr:uid="{8586DC5D-C9C6-4F2E-BCAF-1FEA7A4416A4}"/>
    <cellStyle name="通貨 [0.00]_2003-12_Sent_Thesee_Conduit" xfId="37325" xr:uid="{CE6E8241-BAF4-4D3F-B0E8-5CC56B14E317}"/>
    <cellStyle name="通貨_2003-12_Sent_Thesee_Conduit" xfId="37326" xr:uid="{416A7639-765F-4EED-A8CB-AD0E55D70314}"/>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3" name="Straight Connector 2">
          <a:extLst>
            <a:ext uri="{FF2B5EF4-FFF2-40B4-BE49-F238E27FC236}">
              <a16:creationId xmlns:a16="http://schemas.microsoft.com/office/drawing/2014/main" id="{00000000-0008-0000-0E00-000003000000}"/>
            </a:ext>
          </a:extLst>
        </xdr:cNvPr>
        <xdr:cNvCxnSpPr/>
      </xdr:nvCxnSpPr>
      <xdr:spPr>
        <a:xfrm>
          <a:off x="704850" y="819150"/>
          <a:ext cx="6324600" cy="1152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heet"/>
      <sheetName val="Sheet1"/>
      <sheetName val="Technical"/>
      <sheetName val="Ratings"/>
      <sheetName val="Trial Balance"/>
      <sheetName val="Deposi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8"/>
  <sheetViews>
    <sheetView zoomScale="90" zoomScaleNormal="90" workbookViewId="0">
      <pane xSplit="1" ySplit="7" topLeftCell="B8" activePane="bottomRight" state="frozen"/>
      <selection activeCell="E12" sqref="E12"/>
      <selection pane="topRight" activeCell="E12" sqref="E12"/>
      <selection pane="bottomLeft" activeCell="E12" sqref="E12"/>
      <selection pane="bottomRight" activeCell="C12" sqref="C12"/>
    </sheetView>
  </sheetViews>
  <sheetFormatPr defaultRowHeight="14.4"/>
  <cols>
    <col min="1" max="1" width="10.21875" style="2" customWidth="1"/>
    <col min="2" max="2" width="153" bestFit="1" customWidth="1"/>
    <col min="3" max="3" width="39.44140625" customWidth="1"/>
    <col min="7" max="7" width="25" customWidth="1"/>
  </cols>
  <sheetData>
    <row r="1" spans="1:3">
      <c r="A1" s="7"/>
      <c r="B1" s="93" t="s">
        <v>148</v>
      </c>
      <c r="C1" s="47"/>
    </row>
    <row r="2" spans="1:3" s="90" customFormat="1">
      <c r="A2" s="123">
        <v>1</v>
      </c>
      <c r="B2" s="91" t="s">
        <v>149</v>
      </c>
      <c r="C2" s="89" t="s">
        <v>741</v>
      </c>
    </row>
    <row r="3" spans="1:3" s="90" customFormat="1">
      <c r="A3" s="123">
        <v>2</v>
      </c>
      <c r="B3" s="92" t="s">
        <v>150</v>
      </c>
      <c r="C3" s="89" t="s">
        <v>742</v>
      </c>
    </row>
    <row r="4" spans="1:3" s="90" customFormat="1">
      <c r="A4" s="123">
        <v>3</v>
      </c>
      <c r="B4" s="92" t="s">
        <v>151</v>
      </c>
      <c r="C4" s="89" t="s">
        <v>743</v>
      </c>
    </row>
    <row r="5" spans="1:3" s="90" customFormat="1">
      <c r="A5" s="124">
        <v>4</v>
      </c>
      <c r="B5" s="95" t="s">
        <v>152</v>
      </c>
      <c r="C5" s="89" t="s">
        <v>744</v>
      </c>
    </row>
    <row r="6" spans="1:3" s="94" customFormat="1" ht="65.25" customHeight="1">
      <c r="A6" s="767" t="s">
        <v>211</v>
      </c>
      <c r="B6" s="768"/>
      <c r="C6" s="768"/>
    </row>
    <row r="7" spans="1:3">
      <c r="A7" s="208" t="s">
        <v>177</v>
      </c>
      <c r="B7" s="209" t="s">
        <v>153</v>
      </c>
    </row>
    <row r="8" spans="1:3">
      <c r="A8" s="210">
        <v>1</v>
      </c>
      <c r="B8" s="206" t="s">
        <v>128</v>
      </c>
    </row>
    <row r="9" spans="1:3">
      <c r="A9" s="210">
        <v>2</v>
      </c>
      <c r="B9" s="206" t="s">
        <v>154</v>
      </c>
    </row>
    <row r="10" spans="1:3">
      <c r="A10" s="210">
        <v>3</v>
      </c>
      <c r="B10" s="206" t="s">
        <v>155</v>
      </c>
    </row>
    <row r="11" spans="1:3">
      <c r="A11" s="210">
        <v>4</v>
      </c>
      <c r="B11" s="206" t="s">
        <v>156</v>
      </c>
    </row>
    <row r="12" spans="1:3">
      <c r="A12" s="210">
        <v>5</v>
      </c>
      <c r="B12" s="206" t="s">
        <v>96</v>
      </c>
    </row>
    <row r="13" spans="1:3">
      <c r="A13" s="210">
        <v>6</v>
      </c>
      <c r="B13" s="211" t="s">
        <v>80</v>
      </c>
    </row>
    <row r="14" spans="1:3">
      <c r="A14" s="210">
        <v>7</v>
      </c>
      <c r="B14" s="206" t="s">
        <v>157</v>
      </c>
    </row>
    <row r="15" spans="1:3">
      <c r="A15" s="210">
        <v>8</v>
      </c>
      <c r="B15" s="206" t="s">
        <v>160</v>
      </c>
    </row>
    <row r="16" spans="1:3">
      <c r="A16" s="210">
        <v>9</v>
      </c>
      <c r="B16" s="206" t="s">
        <v>74</v>
      </c>
    </row>
    <row r="17" spans="1:2">
      <c r="A17" s="212" t="s">
        <v>258</v>
      </c>
      <c r="B17" s="206" t="s">
        <v>238</v>
      </c>
    </row>
    <row r="18" spans="1:2">
      <c r="A18" s="210">
        <v>9.1999999999999993</v>
      </c>
      <c r="B18" s="434" t="s">
        <v>699</v>
      </c>
    </row>
    <row r="19" spans="1:2">
      <c r="A19" s="210">
        <v>9.3000000000000007</v>
      </c>
      <c r="B19" s="434" t="s">
        <v>700</v>
      </c>
    </row>
    <row r="20" spans="1:2">
      <c r="A20" s="210">
        <v>10</v>
      </c>
      <c r="B20" s="206" t="s">
        <v>161</v>
      </c>
    </row>
    <row r="21" spans="1:2">
      <c r="A21" s="210">
        <v>11</v>
      </c>
      <c r="B21" s="211" t="s">
        <v>144</v>
      </c>
    </row>
    <row r="22" spans="1:2">
      <c r="A22" s="210">
        <v>12</v>
      </c>
      <c r="B22" s="211" t="s">
        <v>141</v>
      </c>
    </row>
    <row r="23" spans="1:2">
      <c r="A23" s="210">
        <v>13</v>
      </c>
      <c r="B23" s="213" t="s">
        <v>206</v>
      </c>
    </row>
    <row r="24" spans="1:2">
      <c r="A24" s="210">
        <v>14</v>
      </c>
      <c r="B24" s="206" t="s">
        <v>232</v>
      </c>
    </row>
    <row r="25" spans="1:2">
      <c r="A25" s="210">
        <v>15</v>
      </c>
      <c r="B25" s="206" t="s">
        <v>73</v>
      </c>
    </row>
    <row r="26" spans="1:2">
      <c r="A26" s="210">
        <v>15.1</v>
      </c>
      <c r="B26" s="206" t="s">
        <v>267</v>
      </c>
    </row>
    <row r="27" spans="1:2">
      <c r="A27" s="433">
        <v>15.2</v>
      </c>
      <c r="B27" s="434" t="s">
        <v>713</v>
      </c>
    </row>
    <row r="28" spans="1:2">
      <c r="A28" s="210">
        <v>16</v>
      </c>
      <c r="B28" s="206" t="s">
        <v>314</v>
      </c>
    </row>
    <row r="29" spans="1:2">
      <c r="A29" s="210">
        <v>17</v>
      </c>
      <c r="B29" s="206" t="s">
        <v>464</v>
      </c>
    </row>
    <row r="30" spans="1:2">
      <c r="A30" s="210">
        <v>18</v>
      </c>
      <c r="B30" s="206" t="s">
        <v>661</v>
      </c>
    </row>
    <row r="31" spans="1:2">
      <c r="A31" s="210">
        <v>19</v>
      </c>
      <c r="B31" s="206" t="s">
        <v>662</v>
      </c>
    </row>
    <row r="32" spans="1:2">
      <c r="A32" s="210">
        <v>20</v>
      </c>
      <c r="B32" s="206" t="s">
        <v>663</v>
      </c>
    </row>
    <row r="33" spans="1:2">
      <c r="A33" s="210">
        <v>21</v>
      </c>
      <c r="B33" s="206" t="s">
        <v>403</v>
      </c>
    </row>
    <row r="34" spans="1:2">
      <c r="A34" s="210">
        <v>22</v>
      </c>
      <c r="B34" s="206" t="s">
        <v>664</v>
      </c>
    </row>
    <row r="35" spans="1:2" ht="26.4">
      <c r="A35" s="210">
        <v>23</v>
      </c>
      <c r="B35" s="395" t="s">
        <v>660</v>
      </c>
    </row>
    <row r="36" spans="1:2">
      <c r="A36" s="210">
        <v>24</v>
      </c>
      <c r="B36" s="206" t="s">
        <v>665</v>
      </c>
    </row>
    <row r="37" spans="1:2">
      <c r="A37" s="210">
        <v>25</v>
      </c>
      <c r="B37" s="206" t="s">
        <v>666</v>
      </c>
    </row>
    <row r="38" spans="1:2">
      <c r="A38" s="210">
        <v>26</v>
      </c>
      <c r="B38" s="206" t="s">
        <v>488</v>
      </c>
    </row>
  </sheetData>
  <mergeCells count="1">
    <mergeCell ref="A6:C6"/>
  </mergeCells>
  <hyperlinks>
    <hyperlink ref="B8" location="'1. key ratios'!A1" display="ცხრილი 1: ძირითადი მაჩვენებლები" xr:uid="{00000000-0004-0000-0000-000000000000}"/>
    <hyperlink ref="B9" location="'2. SOFP'!A1" display="საბალანსო უწყისი" xr:uid="{00000000-0004-0000-0000-000001000000}"/>
    <hyperlink ref="B10" location="'3. SOPL'!A1" display="მოგება-ზარალის ანგარიშგება" xr:uid="{00000000-0004-0000-0000-000002000000}"/>
    <hyperlink ref="B11" location="'4. Off-Balance'!A1" display="ბალანსგარეშე ანგარიშების უწყისი " xr:uid="{00000000-0004-0000-0000-000003000000}"/>
    <hyperlink ref="B12" location="'5. RWA'!A1" display="ცხრილი 5: რისკის მიხედვით შეწონილი რისკის პოზიციები" xr:uid="{00000000-0004-0000-0000-000004000000}"/>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xr:uid="{00000000-0004-0000-0000-000005000000}"/>
    <hyperlink ref="B13" location="'6. Administrators-shareholders'!A1" display="ინფორმაცია ბანკის სამეთვალყურეო საბჭოს, დირექტორატის და აქციონერთა შესახებ" xr:uid="{00000000-0004-0000-0000-000006000000}"/>
    <hyperlink ref="B15" location="'8. LI2'!A1" display="ცხრილი 8: საზედამხედველო რისკის პოზიციების სიდიდესა და ფინანსური ანგარიშგების საბალანსო ღირებულებებს შორის განსხვავებების მთავარი წყარო" xr:uid="{00000000-0004-0000-0000-000007000000}"/>
    <hyperlink ref="B16" location="'9. Capital'!A1" display="ცხრილი 9: საზედამხედველო კაპიტალი" xr:uid="{00000000-0004-0000-0000-000008000000}"/>
    <hyperlink ref="B20" location="'10. CC2'!A1" display="ცხრილი 10: კავშირი საზედამხედველო კაპიტალსა და ფინანსური მდგომარეობის ანგარიშგებას შორის" xr:uid="{00000000-0004-0000-0000-000009000000}"/>
    <hyperlink ref="B22" location="'12. CRM'!A1" display="საკრედიტო რისკის მიტიგაცია" xr:uid="{00000000-0004-0000-0000-00000A000000}"/>
    <hyperlink ref="B21" location="'11. CRWA'!A1" display="საკრედიტო რისკის მიხედვით შეწონილი რისკის პოზიციები" xr:uid="{00000000-0004-0000-0000-00000B000000}"/>
    <hyperlink ref="B23" location="'13. CRME'!A1" display="სტანდარტიზებული მიდგომა - საკრედიტო რისკი საკრედიტო რისკის მიტიგაციის ეფექტი" xr:uid="{00000000-0004-0000-0000-00000C000000}"/>
    <hyperlink ref="B25" location="'15. CCR'!A1" display="კონტრაგენტთან დაკავშირებული საკრედიტო რისკის მიხედვით შეწონილი რისკის პოზიციები" xr:uid="{00000000-0004-0000-0000-00000D000000}"/>
    <hyperlink ref="B24" location="'14. LCR'!A1" display="ლიკვიდობის გადაფარვის კოეფიციენტი" xr:uid="{00000000-0004-0000-0000-00000E000000}"/>
    <hyperlink ref="B17" location="'9.1. Capital Requirements'!A1" display="კაპიტალის ადეკვატურობის მოთხოვნები" xr:uid="{00000000-0004-0000-0000-00000F000000}"/>
    <hyperlink ref="B26" location="'15.1. LR'!A1" display="ლევერიჯის კოეფიციენტი" xr:uid="{00000000-0004-0000-0000-000010000000}"/>
    <hyperlink ref="B28" location="'16. NSFR'!A1" display="წმინდა სტაბილური დაფინანსების კოეფიციენტი" xr:uid="{00000000-0004-0000-0000-000011000000}"/>
    <hyperlink ref="B29" location="' 17. Residual Maturity'!A1" display="რისკის პოზიციის ღირებულება ნარჩენი ვადიანობის  და რისკის კლასების მიხედვით" xr:uid="{00000000-0004-0000-0000-000012000000}"/>
    <hyperlink ref="B30" location="'18. Assets by Exposure classe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რისკის კლასების მიხედვით" xr:uid="{00000000-0004-0000-0000-000013000000}"/>
    <hyperlink ref="B31" location="'19. Assets by Risk Sector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დაფარვის წყაროს სექტორების მიხედვით" xr:uid="{00000000-0004-0000-0000-000014000000}"/>
    <hyperlink ref="B33" location="'21. NPL'!A1" display="უმოქმედო სესხების ცვლილება" xr:uid="{00000000-0004-0000-0000-000015000000}"/>
    <hyperlink ref="B34" location="'22. Quality'!A1" display="სესხების, სავალო ფასიანი ქაღალდების და გარესაბალანსო ვალდებულებების განაწილება, კლასიფიკაციის, ვადაგადაცილების და მსესხებლის ტიპის მიხედვით" xr:uid="{00000000-0004-0000-0000-000016000000}"/>
    <hyperlink ref="B35" location="'23. LTV'!A1" display="სესხების, უზრუნველყოფის კოეფიციენტის მიხედვით განაწილებული სესხების, სესხებზე რეზერვების, სესხებზე უზრუნველყოფის ღირებულების და გარანტით უზრუნველყოფილი სესხების განაწილება კლასიფიკაციისა და ვადაგადაცილებების მიხედვით" xr:uid="{00000000-0004-0000-0000-000017000000}"/>
    <hyperlink ref="B36" location="'24. Risk Sector'!A1" display="სესხების და სესხებზე რეზერვის განაწილება, დაფარვის წყაროს სექტორების და კლასიფიკაციის მიხედვით" xr:uid="{00000000-0004-0000-0000-000018000000}"/>
    <hyperlink ref="B37" location="'25. Collateral'!A1" display="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 xr:uid="{00000000-0004-0000-0000-000019000000}"/>
    <hyperlink ref="B32" location="'20. Reserves'!A1" display="რეზერვის ცვლილება სესხებზე და კორპორატიულ სავალო ფასიანი ქაღალდებზე" xr:uid="{00000000-0004-0000-0000-00001A000000}"/>
    <hyperlink ref="B38" location="'26. Retail Products'!A1" display="ზოგადი ინფორმაცია საცალო პროდუქტებზე" xr:uid="{00000000-0004-0000-0000-00001B000000}"/>
    <hyperlink ref="B18" location="'9.2. MREL1'!A1" display="დაშვებული ვალდებულებებისა და კაპიტალის ინსტრუმენტების მინიმალური მოთხოვნასთან (MREL) დაკავშირებული შემაჯამებელი ინფორმაცია" xr:uid="{00000000-0004-0000-0000-00001C000000}"/>
    <hyperlink ref="B19" location="'9.3. MREL2'!A1" display="MREL-ის კომპონენტების ვადიანობისა და მარეგულირებელი კანონმდებლობის მიხედვით დეტალიზაცია" xr:uid="{00000000-0004-0000-0000-00001D000000}"/>
    <hyperlink ref="B27" location="'15.2. CVA'!A1" display="საკრედიტო გადაფასების კორექტირება" xr:uid="{00000000-0004-0000-0000-00001E000000}"/>
  </hyperlinks>
  <pageMargins left="0.7" right="0.7" top="0.75" bottom="0.75" header="0.3" footer="0.3"/>
  <pageSetup paperSize="9" scale="43" orientation="portrait" horizontalDpi="300" verticalDpi="300" r:id="rId1"/>
  <headerFooter>
    <oddFooter>&amp;C_x000D_&amp;1#&amp;"Aptos"&amp;10&amp;K000000 C4 - EXTERNAL CONFIDENTIAL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6"/>
  <sheetViews>
    <sheetView zoomScale="83" zoomScaleNormal="83" workbookViewId="0">
      <pane xSplit="1" ySplit="5" topLeftCell="B6" activePane="bottomRight" state="frozen"/>
      <selection activeCell="E12" sqref="E12"/>
      <selection pane="topRight" activeCell="E12" sqref="E12"/>
      <selection pane="bottomLeft" activeCell="E12" sqref="E12"/>
      <selection pane="bottomRight" activeCell="E18" sqref="E18"/>
    </sheetView>
  </sheetViews>
  <sheetFormatPr defaultRowHeight="14.4"/>
  <cols>
    <col min="1" max="1" width="9.5546875" style="2" bestFit="1" customWidth="1"/>
    <col min="2" max="2" width="132.44140625" style="2" customWidth="1"/>
    <col min="3" max="3" width="18.44140625" style="2" customWidth="1"/>
  </cols>
  <sheetData>
    <row r="1" spans="1:6">
      <c r="A1" s="14" t="s">
        <v>97</v>
      </c>
      <c r="B1" s="13" t="str">
        <f>Info!C2</f>
        <v>სს " პაშა ბანკი საქართველო"</v>
      </c>
      <c r="D1" s="2"/>
      <c r="E1" s="2"/>
      <c r="F1" s="2"/>
    </row>
    <row r="2" spans="1:6" s="14" customFormat="1" ht="15.75" customHeight="1">
      <c r="A2" s="14" t="s">
        <v>98</v>
      </c>
      <c r="B2" s="258">
        <f>'1. key ratios'!B2</f>
        <v>46112</v>
      </c>
    </row>
    <row r="3" spans="1:6" s="14" customFormat="1" ht="15.75" customHeight="1"/>
    <row r="4" spans="1:6" ht="15" thickBot="1">
      <c r="A4" s="2" t="s">
        <v>183</v>
      </c>
      <c r="B4" s="23" t="s">
        <v>74</v>
      </c>
    </row>
    <row r="5" spans="1:6">
      <c r="A5" s="66" t="s">
        <v>25</v>
      </c>
      <c r="B5" s="67"/>
      <c r="C5" s="68" t="s">
        <v>26</v>
      </c>
    </row>
    <row r="6" spans="1:6">
      <c r="A6" s="69">
        <v>1</v>
      </c>
      <c r="B6" s="43" t="s">
        <v>27</v>
      </c>
      <c r="C6" s="132">
        <f>SUM(C7:C11)</f>
        <v>129419898.97</v>
      </c>
    </row>
    <row r="7" spans="1:6">
      <c r="A7" s="69">
        <v>2</v>
      </c>
      <c r="B7" s="40" t="s">
        <v>28</v>
      </c>
      <c r="C7" s="133">
        <v>136800000</v>
      </c>
    </row>
    <row r="8" spans="1:6">
      <c r="A8" s="69">
        <v>3</v>
      </c>
      <c r="B8" s="35" t="s">
        <v>29</v>
      </c>
      <c r="C8" s="133"/>
    </row>
    <row r="9" spans="1:6">
      <c r="A9" s="69">
        <v>4</v>
      </c>
      <c r="B9" s="35" t="s">
        <v>30</v>
      </c>
      <c r="C9" s="133"/>
    </row>
    <row r="10" spans="1:6">
      <c r="A10" s="69">
        <v>5</v>
      </c>
      <c r="B10" s="35" t="s">
        <v>31</v>
      </c>
      <c r="C10" s="133"/>
    </row>
    <row r="11" spans="1:6">
      <c r="A11" s="69">
        <v>6</v>
      </c>
      <c r="B11" s="41" t="s">
        <v>32</v>
      </c>
      <c r="C11" s="133">
        <v>-7380101.0300000003</v>
      </c>
    </row>
    <row r="12" spans="1:6" s="3" customFormat="1">
      <c r="A12" s="69">
        <v>7</v>
      </c>
      <c r="B12" s="43" t="s">
        <v>33</v>
      </c>
      <c r="C12" s="134">
        <f>SUM(C13:C28)</f>
        <v>5422910.7300000004</v>
      </c>
    </row>
    <row r="13" spans="1:6" s="3" customFormat="1">
      <c r="A13" s="69">
        <v>8</v>
      </c>
      <c r="B13" s="42" t="s">
        <v>34</v>
      </c>
      <c r="C13" s="135"/>
    </row>
    <row r="14" spans="1:6" s="3" customFormat="1" ht="27.6">
      <c r="A14" s="69">
        <v>9</v>
      </c>
      <c r="B14" s="36" t="s">
        <v>35</v>
      </c>
      <c r="C14" s="135"/>
    </row>
    <row r="15" spans="1:6" s="3" customFormat="1">
      <c r="A15" s="69">
        <v>10</v>
      </c>
      <c r="B15" s="37" t="s">
        <v>36</v>
      </c>
      <c r="C15" s="135">
        <v>3179177.82</v>
      </c>
    </row>
    <row r="16" spans="1:6" s="3" customFormat="1">
      <c r="A16" s="69">
        <v>11</v>
      </c>
      <c r="B16" s="38" t="s">
        <v>37</v>
      </c>
      <c r="C16" s="135"/>
    </row>
    <row r="17" spans="1:3" s="3" customFormat="1">
      <c r="A17" s="69">
        <v>12</v>
      </c>
      <c r="B17" s="37" t="s">
        <v>38</v>
      </c>
      <c r="C17" s="135"/>
    </row>
    <row r="18" spans="1:3" s="3" customFormat="1">
      <c r="A18" s="69">
        <v>13</v>
      </c>
      <c r="B18" s="37" t="s">
        <v>39</v>
      </c>
      <c r="C18" s="135"/>
    </row>
    <row r="19" spans="1:3" s="3" customFormat="1">
      <c r="A19" s="69">
        <v>14</v>
      </c>
      <c r="B19" s="37" t="s">
        <v>40</v>
      </c>
      <c r="C19" s="135"/>
    </row>
    <row r="20" spans="1:3" s="3" customFormat="1" ht="27.6">
      <c r="A20" s="69">
        <v>15</v>
      </c>
      <c r="B20" s="37" t="s">
        <v>41</v>
      </c>
      <c r="C20" s="135">
        <v>2243732.91</v>
      </c>
    </row>
    <row r="21" spans="1:3" s="3" customFormat="1" ht="27.6">
      <c r="A21" s="69">
        <v>16</v>
      </c>
      <c r="B21" s="36" t="s">
        <v>42</v>
      </c>
      <c r="C21" s="135"/>
    </row>
    <row r="22" spans="1:3" s="3" customFormat="1">
      <c r="A22" s="69">
        <v>17</v>
      </c>
      <c r="B22" s="70" t="s">
        <v>43</v>
      </c>
      <c r="C22" s="135"/>
    </row>
    <row r="23" spans="1:3" s="3" customFormat="1">
      <c r="A23" s="69">
        <v>18</v>
      </c>
      <c r="B23" s="429" t="s">
        <v>490</v>
      </c>
      <c r="C23" s="312"/>
    </row>
    <row r="24" spans="1:3" s="3" customFormat="1" ht="27.6">
      <c r="A24" s="69">
        <v>19</v>
      </c>
      <c r="B24" s="36" t="s">
        <v>44</v>
      </c>
      <c r="C24" s="135"/>
    </row>
    <row r="25" spans="1:3" s="3" customFormat="1" ht="27.6">
      <c r="A25" s="69">
        <v>20</v>
      </c>
      <c r="B25" s="36" t="s">
        <v>45</v>
      </c>
      <c r="C25" s="135"/>
    </row>
    <row r="26" spans="1:3" s="3" customFormat="1" ht="27.6">
      <c r="A26" s="69">
        <v>21</v>
      </c>
      <c r="B26" s="38" t="s">
        <v>46</v>
      </c>
      <c r="C26" s="135"/>
    </row>
    <row r="27" spans="1:3" s="3" customFormat="1">
      <c r="A27" s="69">
        <v>22</v>
      </c>
      <c r="B27" s="38" t="s">
        <v>47</v>
      </c>
      <c r="C27" s="135"/>
    </row>
    <row r="28" spans="1:3" s="3" customFormat="1" ht="27.6">
      <c r="A28" s="69">
        <v>23</v>
      </c>
      <c r="B28" s="38" t="s">
        <v>48</v>
      </c>
      <c r="C28" s="135"/>
    </row>
    <row r="29" spans="1:3" s="3" customFormat="1">
      <c r="A29" s="69">
        <v>24</v>
      </c>
      <c r="B29" s="44" t="s">
        <v>22</v>
      </c>
      <c r="C29" s="134">
        <f>C6-C12</f>
        <v>123996988.23999999</v>
      </c>
    </row>
    <row r="30" spans="1:3" s="3" customFormat="1">
      <c r="A30" s="71"/>
      <c r="B30" s="39"/>
      <c r="C30" s="135"/>
    </row>
    <row r="31" spans="1:3" s="3" customFormat="1">
      <c r="A31" s="71">
        <v>25</v>
      </c>
      <c r="B31" s="44" t="s">
        <v>49</v>
      </c>
      <c r="C31" s="134">
        <f>C32+C35</f>
        <v>13499000</v>
      </c>
    </row>
    <row r="32" spans="1:3" s="3" customFormat="1">
      <c r="A32" s="71">
        <v>26</v>
      </c>
      <c r="B32" s="35" t="s">
        <v>50</v>
      </c>
      <c r="C32" s="136">
        <f>C33+C34</f>
        <v>0</v>
      </c>
    </row>
    <row r="33" spans="1:3" s="3" customFormat="1">
      <c r="A33" s="71">
        <v>27</v>
      </c>
      <c r="B33" s="87" t="s">
        <v>51</v>
      </c>
      <c r="C33" s="135"/>
    </row>
    <row r="34" spans="1:3" s="3" customFormat="1">
      <c r="A34" s="71">
        <v>28</v>
      </c>
      <c r="B34" s="87" t="s">
        <v>52</v>
      </c>
      <c r="C34" s="135"/>
    </row>
    <row r="35" spans="1:3" s="3" customFormat="1">
      <c r="A35" s="71">
        <v>29</v>
      </c>
      <c r="B35" s="35" t="s">
        <v>53</v>
      </c>
      <c r="C35" s="135">
        <v>13499000</v>
      </c>
    </row>
    <row r="36" spans="1:3" s="3" customFormat="1">
      <c r="A36" s="71">
        <v>30</v>
      </c>
      <c r="B36" s="44" t="s">
        <v>54</v>
      </c>
      <c r="C36" s="134">
        <f>SUM(C37:C41)</f>
        <v>0</v>
      </c>
    </row>
    <row r="37" spans="1:3" s="3" customFormat="1">
      <c r="A37" s="71">
        <v>31</v>
      </c>
      <c r="B37" s="36" t="s">
        <v>55</v>
      </c>
      <c r="C37" s="135"/>
    </row>
    <row r="38" spans="1:3" s="3" customFormat="1">
      <c r="A38" s="71">
        <v>32</v>
      </c>
      <c r="B38" s="37" t="s">
        <v>56</v>
      </c>
      <c r="C38" s="135"/>
    </row>
    <row r="39" spans="1:3" s="3" customFormat="1" ht="27.6">
      <c r="A39" s="71">
        <v>33</v>
      </c>
      <c r="B39" s="36" t="s">
        <v>57</v>
      </c>
      <c r="C39" s="135"/>
    </row>
    <row r="40" spans="1:3" s="3" customFormat="1" ht="27.6">
      <c r="A40" s="71">
        <v>34</v>
      </c>
      <c r="B40" s="36" t="s">
        <v>45</v>
      </c>
      <c r="C40" s="135"/>
    </row>
    <row r="41" spans="1:3" s="3" customFormat="1" ht="27.6">
      <c r="A41" s="71">
        <v>35</v>
      </c>
      <c r="B41" s="38" t="s">
        <v>58</v>
      </c>
      <c r="C41" s="135"/>
    </row>
    <row r="42" spans="1:3" s="3" customFormat="1">
      <c r="A42" s="71">
        <v>36</v>
      </c>
      <c r="B42" s="44" t="s">
        <v>23</v>
      </c>
      <c r="C42" s="134">
        <f>C31-C36</f>
        <v>13499000</v>
      </c>
    </row>
    <row r="43" spans="1:3" s="3" customFormat="1">
      <c r="A43" s="71"/>
      <c r="B43" s="39"/>
      <c r="C43" s="135"/>
    </row>
    <row r="44" spans="1:3" s="3" customFormat="1">
      <c r="A44" s="71">
        <v>37</v>
      </c>
      <c r="B44" s="45" t="s">
        <v>59</v>
      </c>
      <c r="C44" s="134">
        <f>SUM(C45:C47)</f>
        <v>27539882.136500001</v>
      </c>
    </row>
    <row r="45" spans="1:3" s="3" customFormat="1">
      <c r="A45" s="71">
        <v>38</v>
      </c>
      <c r="B45" s="35" t="s">
        <v>60</v>
      </c>
      <c r="C45" s="135">
        <v>27539882.136500001</v>
      </c>
    </row>
    <row r="46" spans="1:3" s="3" customFormat="1">
      <c r="A46" s="71">
        <v>39</v>
      </c>
      <c r="B46" s="35" t="s">
        <v>61</v>
      </c>
      <c r="C46" s="135"/>
    </row>
    <row r="47" spans="1:3" s="3" customFormat="1">
      <c r="A47" s="71">
        <v>40</v>
      </c>
      <c r="B47" s="430" t="s">
        <v>489</v>
      </c>
      <c r="C47" s="135"/>
    </row>
    <row r="48" spans="1:3" s="3" customFormat="1">
      <c r="A48" s="71">
        <v>41</v>
      </c>
      <c r="B48" s="45" t="s">
        <v>62</v>
      </c>
      <c r="C48" s="134">
        <f>SUM(C49:C52)</f>
        <v>0</v>
      </c>
    </row>
    <row r="49" spans="1:3" s="3" customFormat="1">
      <c r="A49" s="71">
        <v>42</v>
      </c>
      <c r="B49" s="36" t="s">
        <v>63</v>
      </c>
      <c r="C49" s="135"/>
    </row>
    <row r="50" spans="1:3" s="3" customFormat="1">
      <c r="A50" s="71">
        <v>43</v>
      </c>
      <c r="B50" s="37" t="s">
        <v>64</v>
      </c>
      <c r="C50" s="135"/>
    </row>
    <row r="51" spans="1:3" s="3" customFormat="1" ht="27.6">
      <c r="A51" s="71">
        <v>44</v>
      </c>
      <c r="B51" s="36" t="s">
        <v>65</v>
      </c>
      <c r="C51" s="135"/>
    </row>
    <row r="52" spans="1:3" s="3" customFormat="1" ht="27.6">
      <c r="A52" s="71">
        <v>45</v>
      </c>
      <c r="B52" s="36" t="s">
        <v>45</v>
      </c>
      <c r="C52" s="135"/>
    </row>
    <row r="53" spans="1:3" s="3" customFormat="1" ht="15" thickBot="1">
      <c r="A53" s="71">
        <v>46</v>
      </c>
      <c r="B53" s="72" t="s">
        <v>24</v>
      </c>
      <c r="C53" s="137">
        <f>C44-C48</f>
        <v>27539882.136500001</v>
      </c>
    </row>
    <row r="56" spans="1:3">
      <c r="B56" s="2" t="s">
        <v>130</v>
      </c>
    </row>
  </sheetData>
  <dataValidations count="1">
    <dataValidation operator="lessThanOrEqual" allowBlank="1" showInputMessage="1" showErrorMessage="1" errorTitle="Should be negative number" error="Should be whole negative number or 0" sqref="C13:C53" xr:uid="{00000000-0002-0000-0900-000000000000}"/>
  </dataValidations>
  <pageMargins left="0.7" right="0.7" top="0.75" bottom="0.75" header="0.3" footer="0.3"/>
  <pageSetup paperSize="9" scale="54" orientation="portrait" horizontalDpi="300" verticalDpi="300" r:id="rId1"/>
  <headerFooter>
    <oddFooter>&amp;C_x000D_&amp;1#&amp;"Aptos"&amp;10&amp;K000000 C4 - EXTERNAL CONFIDENTIAL</oddFooter>
  </headerFooter>
  <ignoredErrors>
    <ignoredError sqref="C32"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3"/>
  <sheetViews>
    <sheetView zoomScale="91" zoomScaleNormal="91" workbookViewId="0">
      <selection activeCell="F21" sqref="F21"/>
    </sheetView>
  </sheetViews>
  <sheetFormatPr defaultColWidth="9.21875" defaultRowHeight="13.8"/>
  <cols>
    <col min="1" max="1" width="10.77734375" style="2" bestFit="1" customWidth="1"/>
    <col min="2" max="2" width="59" style="2" customWidth="1"/>
    <col min="3" max="3" width="16.77734375" style="2" bestFit="1" customWidth="1"/>
    <col min="4" max="4" width="22.21875" style="2" customWidth="1"/>
    <col min="5" max="16384" width="9.21875" style="2"/>
  </cols>
  <sheetData>
    <row r="1" spans="1:5">
      <c r="A1" s="14" t="s">
        <v>97</v>
      </c>
      <c r="B1" s="13" t="str">
        <f>Info!C2</f>
        <v>სს " პაშა ბანკი საქართველო"</v>
      </c>
    </row>
    <row r="2" spans="1:5" s="14" customFormat="1" ht="15.75" customHeight="1">
      <c r="A2" s="14" t="s">
        <v>98</v>
      </c>
      <c r="B2" s="258">
        <f>'1. key ratios'!B2</f>
        <v>46112</v>
      </c>
    </row>
    <row r="3" spans="1:5" s="14" customFormat="1" ht="15.75" customHeight="1"/>
    <row r="4" spans="1:5" ht="14.4" thickBot="1">
      <c r="A4" s="2" t="s">
        <v>237</v>
      </c>
      <c r="B4" s="196" t="s">
        <v>238</v>
      </c>
    </row>
    <row r="5" spans="1:5" s="31" customFormat="1">
      <c r="A5" s="798" t="s">
        <v>239</v>
      </c>
      <c r="B5" s="799"/>
      <c r="C5" s="186" t="s">
        <v>240</v>
      </c>
      <c r="D5" s="187" t="s">
        <v>241</v>
      </c>
    </row>
    <row r="6" spans="1:5" s="197" customFormat="1">
      <c r="A6" s="188">
        <v>1</v>
      </c>
      <c r="B6" s="189" t="s">
        <v>242</v>
      </c>
      <c r="C6" s="189"/>
      <c r="D6" s="190"/>
    </row>
    <row r="7" spans="1:5" s="197" customFormat="1">
      <c r="A7" s="191" t="s">
        <v>243</v>
      </c>
      <c r="B7" s="192" t="s">
        <v>244</v>
      </c>
      <c r="C7" s="214">
        <v>4.4999999999999998E-2</v>
      </c>
      <c r="D7" s="616">
        <f>C7*'5. RWA'!$C$13</f>
        <v>29930357.754852969</v>
      </c>
      <c r="E7" s="621"/>
    </row>
    <row r="8" spans="1:5" s="197" customFormat="1">
      <c r="A8" s="191" t="s">
        <v>245</v>
      </c>
      <c r="B8" s="192" t="s">
        <v>246</v>
      </c>
      <c r="C8" s="215">
        <v>0.06</v>
      </c>
      <c r="D8" s="616">
        <f>C8*'5. RWA'!$C$13</f>
        <v>39907143.673137292</v>
      </c>
      <c r="E8" s="621"/>
    </row>
    <row r="9" spans="1:5" s="197" customFormat="1">
      <c r="A9" s="191" t="s">
        <v>247</v>
      </c>
      <c r="B9" s="192" t="s">
        <v>248</v>
      </c>
      <c r="C9" s="215">
        <v>0.08</v>
      </c>
      <c r="D9" s="616">
        <f>C9*'5. RWA'!$C$13</f>
        <v>53209524.897516392</v>
      </c>
      <c r="E9" s="621"/>
    </row>
    <row r="10" spans="1:5" s="197" customFormat="1">
      <c r="A10" s="188" t="s">
        <v>249</v>
      </c>
      <c r="B10" s="189" t="s">
        <v>250</v>
      </c>
      <c r="C10" s="216"/>
      <c r="D10" s="617"/>
      <c r="E10" s="621"/>
    </row>
    <row r="11" spans="1:5" s="198" customFormat="1">
      <c r="A11" s="193" t="s">
        <v>251</v>
      </c>
      <c r="B11" s="194" t="s">
        <v>740</v>
      </c>
      <c r="C11" s="217">
        <v>2.5000000000000001E-2</v>
      </c>
      <c r="D11" s="618">
        <f>C11*'5. RWA'!$C$13</f>
        <v>16627976.530473873</v>
      </c>
      <c r="E11" s="621"/>
    </row>
    <row r="12" spans="1:5" s="198" customFormat="1">
      <c r="A12" s="193" t="s">
        <v>252</v>
      </c>
      <c r="B12" s="194" t="s">
        <v>253</v>
      </c>
      <c r="C12" s="217">
        <v>7.4999999999999997E-3</v>
      </c>
      <c r="D12" s="618">
        <f>C12*'5. RWA'!$C$13</f>
        <v>4988392.9591421615</v>
      </c>
      <c r="E12" s="621"/>
    </row>
    <row r="13" spans="1:5" s="198" customFormat="1">
      <c r="A13" s="193" t="s">
        <v>254</v>
      </c>
      <c r="B13" s="194" t="s">
        <v>255</v>
      </c>
      <c r="C13" s="217"/>
      <c r="D13" s="618">
        <f>C13*'5. RWA'!$C$13</f>
        <v>0</v>
      </c>
      <c r="E13" s="621"/>
    </row>
    <row r="14" spans="1:5" s="197" customFormat="1">
      <c r="A14" s="188" t="s">
        <v>256</v>
      </c>
      <c r="B14" s="189" t="s">
        <v>301</v>
      </c>
      <c r="C14" s="218"/>
      <c r="D14" s="617"/>
      <c r="E14" s="621"/>
    </row>
    <row r="15" spans="1:5" s="197" customFormat="1">
      <c r="A15" s="207" t="s">
        <v>259</v>
      </c>
      <c r="B15" s="194" t="s">
        <v>302</v>
      </c>
      <c r="C15" s="217">
        <v>7.7728926354576122E-2</v>
      </c>
      <c r="D15" s="618">
        <f>C15*'5. RWA'!$C$13</f>
        <v>51698990.526512951</v>
      </c>
      <c r="E15" s="621"/>
    </row>
    <row r="16" spans="1:5" s="197" customFormat="1">
      <c r="A16" s="207" t="s">
        <v>260</v>
      </c>
      <c r="B16" s="194" t="s">
        <v>262</v>
      </c>
      <c r="C16" s="217">
        <v>9.636178253151495E-2</v>
      </c>
      <c r="D16" s="618">
        <f>C16*'5. RWA'!$C$13</f>
        <v>64092058.334746316</v>
      </c>
      <c r="E16" s="621"/>
    </row>
    <row r="17" spans="1:5" s="197" customFormat="1">
      <c r="A17" s="207" t="s">
        <v>261</v>
      </c>
      <c r="B17" s="194" t="s">
        <v>299</v>
      </c>
      <c r="C17" s="217">
        <v>0.12087869855380287</v>
      </c>
      <c r="D17" s="618">
        <f>C17*'5. RWA'!$C$13</f>
        <v>80398726.503474414</v>
      </c>
      <c r="E17" s="621"/>
    </row>
    <row r="18" spans="1:5" s="31" customFormat="1">
      <c r="A18" s="800" t="s">
        <v>300</v>
      </c>
      <c r="B18" s="801"/>
      <c r="C18" s="219" t="s">
        <v>240</v>
      </c>
      <c r="D18" s="619" t="s">
        <v>241</v>
      </c>
      <c r="E18" s="621"/>
    </row>
    <row r="19" spans="1:5" s="197" customFormat="1">
      <c r="A19" s="195">
        <v>4</v>
      </c>
      <c r="B19" s="194" t="s">
        <v>22</v>
      </c>
      <c r="C19" s="217">
        <v>0.15522892635457614</v>
      </c>
      <c r="D19" s="616">
        <f>C19*'5. RWA'!$C$13</f>
        <v>103245717.77098197</v>
      </c>
      <c r="E19" s="621"/>
    </row>
    <row r="20" spans="1:5" s="197" customFormat="1">
      <c r="A20" s="195">
        <v>5</v>
      </c>
      <c r="B20" s="194" t="s">
        <v>75</v>
      </c>
      <c r="C20" s="217">
        <v>0.18886178253151495</v>
      </c>
      <c r="D20" s="616">
        <f>C20*'5. RWA'!$C$13</f>
        <v>125615571.49749964</v>
      </c>
      <c r="E20" s="621"/>
    </row>
    <row r="21" spans="1:5" s="197" customFormat="1" ht="14.4" thickBot="1">
      <c r="A21" s="199" t="s">
        <v>257</v>
      </c>
      <c r="B21" s="200" t="s">
        <v>74</v>
      </c>
      <c r="C21" s="220">
        <v>0.23337869855380289</v>
      </c>
      <c r="D21" s="620">
        <f>C21*'5. RWA'!$C$13</f>
        <v>155224620.89060685</v>
      </c>
      <c r="E21" s="621"/>
    </row>
    <row r="23" spans="1:5">
      <c r="B23" s="18"/>
    </row>
  </sheetData>
  <mergeCells count="2">
    <mergeCell ref="A5:B5"/>
    <mergeCell ref="A18:B18"/>
  </mergeCells>
  <conditionalFormatting sqref="C21">
    <cfRule type="cellIs" dxfId="27" priority="1" operator="lessThan">
      <formula>#REF!</formula>
    </cfRule>
  </conditionalFormatting>
  <pageMargins left="0.7" right="0.7" top="0.75" bottom="0.75" header="0.3" footer="0.3"/>
  <pageSetup paperSize="9" scale="80" orientation="portrait" horizontalDpi="300" verticalDpi="300" r:id="rId1"/>
  <headerFooter>
    <oddFooter>&amp;C_x000D_&amp;1#&amp;"Aptos"&amp;10&amp;K000000 C4 - EXTERNAL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7"/>
  <sheetViews>
    <sheetView showGridLines="0" zoomScaleNormal="100" workbookViewId="0">
      <selection activeCell="B18" sqref="B18"/>
    </sheetView>
  </sheetViews>
  <sheetFormatPr defaultRowHeight="14.4"/>
  <cols>
    <col min="1" max="1" width="107.109375" bestFit="1" customWidth="1"/>
    <col min="2" max="2" width="54.21875" customWidth="1"/>
    <col min="3" max="3" width="28.109375" bestFit="1" customWidth="1"/>
    <col min="4" max="4" width="28.21875" customWidth="1"/>
    <col min="5" max="7" width="28.109375" customWidth="1"/>
  </cols>
  <sheetData>
    <row r="1" spans="1:2">
      <c r="A1" s="400" t="s">
        <v>97</v>
      </c>
      <c r="B1" s="13" t="str">
        <f>Info!C2</f>
        <v>სს " პაშა ბანკი საქართველო"</v>
      </c>
    </row>
    <row r="2" spans="1:2">
      <c r="A2" s="400" t="s">
        <v>98</v>
      </c>
      <c r="B2" s="258">
        <f>'1. key ratios'!B2</f>
        <v>46112</v>
      </c>
    </row>
    <row r="3" spans="1:2">
      <c r="A3" s="401" t="s">
        <v>701</v>
      </c>
      <c r="B3" s="396" t="s">
        <v>672</v>
      </c>
    </row>
    <row r="4" spans="1:2" ht="15" thickBot="1"/>
    <row r="5" spans="1:2">
      <c r="A5" s="406"/>
      <c r="B5" s="407" t="s">
        <v>673</v>
      </c>
    </row>
    <row r="6" spans="1:2">
      <c r="A6" s="402" t="s">
        <v>674</v>
      </c>
      <c r="B6" s="408">
        <f>SUM(B7,B11)</f>
        <v>165035870.37650001</v>
      </c>
    </row>
    <row r="7" spans="1:2" ht="15.6">
      <c r="A7" s="402" t="s">
        <v>705</v>
      </c>
      <c r="B7" s="408">
        <f>SUM(B8:B10)</f>
        <v>165035870.37650001</v>
      </c>
    </row>
    <row r="8" spans="1:2">
      <c r="A8" s="403" t="s">
        <v>675</v>
      </c>
      <c r="B8" s="409">
        <f>'9. Capital'!C29</f>
        <v>123996988.23999999</v>
      </c>
    </row>
    <row r="9" spans="1:2">
      <c r="A9" s="403" t="s">
        <v>676</v>
      </c>
      <c r="B9" s="409">
        <f>'9. Capital'!C42</f>
        <v>13499000</v>
      </c>
    </row>
    <row r="10" spans="1:2">
      <c r="A10" s="403" t="s">
        <v>677</v>
      </c>
      <c r="B10" s="409">
        <f>'9. Capital'!C53</f>
        <v>27539882.136500001</v>
      </c>
    </row>
    <row r="11" spans="1:2">
      <c r="A11" s="402" t="s">
        <v>678</v>
      </c>
      <c r="B11" s="408">
        <f>SUM(B12:B13)</f>
        <v>0</v>
      </c>
    </row>
    <row r="12" spans="1:2" ht="15.6">
      <c r="A12" s="403" t="s">
        <v>706</v>
      </c>
      <c r="B12" s="409"/>
    </row>
    <row r="13" spans="1:2" ht="15.6">
      <c r="A13" s="403" t="s">
        <v>707</v>
      </c>
      <c r="B13" s="409"/>
    </row>
    <row r="14" spans="1:2">
      <c r="A14" s="402" t="s">
        <v>679</v>
      </c>
      <c r="B14" s="408">
        <f>SUM(B15:B16)</f>
        <v>165035870.37650001</v>
      </c>
    </row>
    <row r="15" spans="1:2">
      <c r="A15" s="404" t="s">
        <v>680</v>
      </c>
      <c r="B15" s="409"/>
    </row>
    <row r="16" spans="1:2">
      <c r="A16" s="404" t="s">
        <v>74</v>
      </c>
      <c r="B16" s="409">
        <f>B7</f>
        <v>165035870.37650001</v>
      </c>
    </row>
    <row r="17" spans="1:5">
      <c r="A17" s="402" t="s">
        <v>681</v>
      </c>
      <c r="B17" s="408"/>
    </row>
    <row r="18" spans="1:5">
      <c r="A18" s="404" t="s">
        <v>682</v>
      </c>
      <c r="B18" s="409">
        <f>'5. RWA'!C13</f>
        <v>665119061.21895492</v>
      </c>
    </row>
    <row r="19" spans="1:5">
      <c r="A19" s="404" t="s">
        <v>683</v>
      </c>
      <c r="B19" s="409">
        <f>'15.1. LR'!C32</f>
        <v>705657563.71998119</v>
      </c>
    </row>
    <row r="20" spans="1:5">
      <c r="A20" s="402" t="s">
        <v>684</v>
      </c>
      <c r="B20" s="408"/>
    </row>
    <row r="21" spans="1:5">
      <c r="A21" s="405" t="s">
        <v>685</v>
      </c>
      <c r="B21" s="410">
        <f>IFERROR(B6/B18,0)</f>
        <v>0.24812981614756455</v>
      </c>
    </row>
    <row r="22" spans="1:5">
      <c r="A22" s="405" t="s">
        <v>686</v>
      </c>
      <c r="B22" s="410">
        <f>IFERROR(B6/B19,0)</f>
        <v>0.23387529428082413</v>
      </c>
    </row>
    <row r="23" spans="1:5" ht="15" thickBot="1">
      <c r="A23" s="411" t="s">
        <v>687</v>
      </c>
      <c r="B23" s="412">
        <f>IFERROR(B6/B14,0)</f>
        <v>1</v>
      </c>
    </row>
    <row r="24" spans="1:5" ht="16.5" customHeight="1">
      <c r="A24" s="399" t="s">
        <v>708</v>
      </c>
      <c r="B24" s="397"/>
      <c r="C24" s="397"/>
      <c r="D24" s="397"/>
      <c r="E24" s="397"/>
    </row>
    <row r="25" spans="1:5" ht="25.5" customHeight="1">
      <c r="A25" s="399" t="s">
        <v>709</v>
      </c>
    </row>
    <row r="26" spans="1:5" ht="57" customHeight="1">
      <c r="A26" s="399" t="s">
        <v>710</v>
      </c>
    </row>
    <row r="27" spans="1:5">
      <c r="A27" s="398"/>
    </row>
  </sheetData>
  <pageMargins left="0.7" right="0.7" top="0.75" bottom="0.75" header="0.3" footer="0.3"/>
  <pageSetup paperSize="9" scale="54" orientation="portrait" horizontalDpi="300" verticalDpi="300" r:id="rId1"/>
  <headerFooter>
    <oddFooter>&amp;C_x000D_&amp;1#&amp;"Aptos"&amp;10&amp;K000000 C4 - EXTERNAL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0"/>
  <sheetViews>
    <sheetView showGridLines="0" zoomScale="90" zoomScaleNormal="90" workbookViewId="0">
      <selection activeCell="E38" sqref="E38"/>
    </sheetView>
  </sheetViews>
  <sheetFormatPr defaultRowHeight="14.4"/>
  <cols>
    <col min="1" max="1" width="82" customWidth="1"/>
    <col min="2" max="2" width="28.109375" bestFit="1" customWidth="1"/>
    <col min="3" max="3" width="28.21875" customWidth="1"/>
    <col min="4" max="6" width="28.109375" customWidth="1"/>
  </cols>
  <sheetData>
    <row r="1" spans="1:6">
      <c r="A1" s="400" t="s">
        <v>97</v>
      </c>
      <c r="B1" s="13" t="str">
        <f>Info!C2</f>
        <v>სს " პაშა ბანკი საქართველო"</v>
      </c>
      <c r="C1" s="2"/>
    </row>
    <row r="2" spans="1:6">
      <c r="A2" s="400" t="s">
        <v>98</v>
      </c>
      <c r="B2" s="258">
        <f>'1. key ratios'!B2</f>
        <v>46112</v>
      </c>
      <c r="C2" s="2"/>
    </row>
    <row r="3" spans="1:6">
      <c r="A3" s="401" t="s">
        <v>702</v>
      </c>
      <c r="B3" s="396" t="s">
        <v>672</v>
      </c>
      <c r="C3" s="2"/>
    </row>
    <row r="5" spans="1:6">
      <c r="A5" s="398"/>
    </row>
    <row r="6" spans="1:6" ht="15" thickBot="1">
      <c r="A6" s="413"/>
      <c r="B6" s="413"/>
      <c r="C6" s="413"/>
      <c r="D6" s="413"/>
      <c r="E6" s="413"/>
      <c r="F6" s="413"/>
    </row>
    <row r="7" spans="1:6">
      <c r="A7" s="802"/>
      <c r="B7" s="804" t="s">
        <v>688</v>
      </c>
      <c r="C7" s="804"/>
      <c r="D7" s="804"/>
      <c r="E7" s="804"/>
      <c r="F7" s="805" t="s">
        <v>689</v>
      </c>
    </row>
    <row r="8" spans="1:6" ht="27.6">
      <c r="A8" s="803"/>
      <c r="B8" s="414" t="s">
        <v>690</v>
      </c>
      <c r="C8" s="414" t="s">
        <v>691</v>
      </c>
      <c r="D8" s="414" t="s">
        <v>692</v>
      </c>
      <c r="E8" s="414" t="s">
        <v>693</v>
      </c>
      <c r="F8" s="806"/>
    </row>
    <row r="9" spans="1:6">
      <c r="A9" s="415" t="s">
        <v>694</v>
      </c>
      <c r="B9" s="416">
        <f>B13+B17</f>
        <v>0</v>
      </c>
      <c r="C9" s="416">
        <f t="shared" ref="C9:E9" si="0">C13+C17</f>
        <v>0</v>
      </c>
      <c r="D9" s="416">
        <f t="shared" si="0"/>
        <v>0</v>
      </c>
      <c r="E9" s="416">
        <f t="shared" si="0"/>
        <v>0</v>
      </c>
      <c r="F9" s="417">
        <f>F13+F17</f>
        <v>0</v>
      </c>
    </row>
    <row r="10" spans="1:6">
      <c r="A10" s="418" t="s">
        <v>695</v>
      </c>
      <c r="B10" s="419">
        <f t="shared" ref="B10:E12" si="1">B14+B18</f>
        <v>0</v>
      </c>
      <c r="C10" s="419">
        <f t="shared" si="1"/>
        <v>0</v>
      </c>
      <c r="D10" s="419">
        <f t="shared" si="1"/>
        <v>0</v>
      </c>
      <c r="E10" s="419">
        <f t="shared" si="1"/>
        <v>0</v>
      </c>
      <c r="F10" s="417">
        <f>SUM(B10:E10)</f>
        <v>0</v>
      </c>
    </row>
    <row r="11" spans="1:6">
      <c r="A11" s="418" t="s">
        <v>696</v>
      </c>
      <c r="B11" s="419">
        <f t="shared" si="1"/>
        <v>0</v>
      </c>
      <c r="C11" s="419">
        <f t="shared" si="1"/>
        <v>0</v>
      </c>
      <c r="D11" s="419">
        <f t="shared" si="1"/>
        <v>0</v>
      </c>
      <c r="E11" s="419">
        <f t="shared" si="1"/>
        <v>0</v>
      </c>
      <c r="F11" s="417">
        <f t="shared" ref="F11:F12" si="2">SUM(B11:E11)</f>
        <v>0</v>
      </c>
    </row>
    <row r="12" spans="1:6">
      <c r="A12" s="420" t="s">
        <v>697</v>
      </c>
      <c r="B12" s="419">
        <f t="shared" si="1"/>
        <v>0</v>
      </c>
      <c r="C12" s="419">
        <f t="shared" si="1"/>
        <v>0</v>
      </c>
      <c r="D12" s="419">
        <f t="shared" si="1"/>
        <v>0</v>
      </c>
      <c r="E12" s="419">
        <f t="shared" si="1"/>
        <v>0</v>
      </c>
      <c r="F12" s="417">
        <f t="shared" si="2"/>
        <v>0</v>
      </c>
    </row>
    <row r="13" spans="1:6">
      <c r="A13" s="421" t="s">
        <v>698</v>
      </c>
      <c r="B13" s="422"/>
      <c r="C13" s="422"/>
      <c r="D13" s="422"/>
      <c r="E13" s="422"/>
      <c r="F13" s="423"/>
    </row>
    <row r="14" spans="1:6">
      <c r="A14" s="418" t="s">
        <v>695</v>
      </c>
      <c r="B14" s="424"/>
      <c r="C14" s="424"/>
      <c r="D14" s="424"/>
      <c r="E14" s="424"/>
      <c r="F14" s="425"/>
    </row>
    <row r="15" spans="1:6">
      <c r="A15" s="418" t="s">
        <v>696</v>
      </c>
      <c r="B15" s="424"/>
      <c r="C15" s="424"/>
      <c r="D15" s="424"/>
      <c r="E15" s="424"/>
      <c r="F15" s="425"/>
    </row>
    <row r="16" spans="1:6">
      <c r="A16" s="420" t="s">
        <v>697</v>
      </c>
      <c r="B16" s="424"/>
      <c r="C16" s="424"/>
      <c r="D16" s="424"/>
      <c r="E16" s="424"/>
      <c r="F16" s="425"/>
    </row>
    <row r="17" spans="1:6">
      <c r="A17" s="421" t="s">
        <v>678</v>
      </c>
      <c r="B17" s="422"/>
      <c r="C17" s="422"/>
      <c r="D17" s="422"/>
      <c r="E17" s="422"/>
      <c r="F17" s="425"/>
    </row>
    <row r="18" spans="1:6">
      <c r="A18" s="418" t="s">
        <v>695</v>
      </c>
      <c r="B18" s="424"/>
      <c r="C18" s="424"/>
      <c r="D18" s="424"/>
      <c r="E18" s="424"/>
      <c r="F18" s="425"/>
    </row>
    <row r="19" spans="1:6">
      <c r="A19" s="418" t="s">
        <v>696</v>
      </c>
      <c r="B19" s="424"/>
      <c r="C19" s="424"/>
      <c r="D19" s="424"/>
      <c r="E19" s="424"/>
      <c r="F19" s="425"/>
    </row>
    <row r="20" spans="1:6" ht="15" thickBot="1">
      <c r="A20" s="426" t="s">
        <v>697</v>
      </c>
      <c r="B20" s="427"/>
      <c r="C20" s="427"/>
      <c r="D20" s="427"/>
      <c r="E20" s="427"/>
      <c r="F20" s="428"/>
    </row>
  </sheetData>
  <mergeCells count="3">
    <mergeCell ref="A7:A8"/>
    <mergeCell ref="B7:E7"/>
    <mergeCell ref="F7:F8"/>
  </mergeCells>
  <pageMargins left="0.7" right="0.7" top="0.75" bottom="0.75" header="0.3" footer="0.3"/>
  <pageSetup paperSize="9" scale="39" orientation="portrait" horizontalDpi="300" verticalDpi="300" r:id="rId1"/>
  <headerFooter>
    <oddFooter>&amp;C_x000D_&amp;1#&amp;"Aptos"&amp;10&amp;K000000 C4 - EXTERNAL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8"/>
  <sheetViews>
    <sheetView zoomScale="80" zoomScaleNormal="80" workbookViewId="0">
      <pane xSplit="1" ySplit="5" topLeftCell="B64" activePane="bottomRight" state="frozen"/>
      <selection activeCell="E12" sqref="E12"/>
      <selection pane="topRight" activeCell="E12" sqref="E12"/>
      <selection pane="bottomLeft" activeCell="E12" sqref="E12"/>
      <selection pane="bottomRight" activeCell="C38" sqref="C38"/>
    </sheetView>
  </sheetViews>
  <sheetFormatPr defaultRowHeight="14.4"/>
  <cols>
    <col min="1" max="1" width="10.77734375" style="32" customWidth="1"/>
    <col min="2" max="2" width="91.77734375" style="32" customWidth="1"/>
    <col min="3" max="3" width="53.21875" style="546" customWidth="1"/>
    <col min="4" max="4" width="32.21875" style="32" customWidth="1"/>
    <col min="5" max="5" width="9.44140625" customWidth="1"/>
  </cols>
  <sheetData>
    <row r="1" spans="1:6">
      <c r="A1" s="14" t="s">
        <v>97</v>
      </c>
      <c r="B1" s="15" t="str">
        <f>Info!C2</f>
        <v>სს " პაშა ბანკი საქართველო"</v>
      </c>
      <c r="E1" s="2"/>
      <c r="F1" s="2"/>
    </row>
    <row r="2" spans="1:6" s="14" customFormat="1" ht="15.75" customHeight="1">
      <c r="A2" s="14" t="s">
        <v>98</v>
      </c>
      <c r="B2" s="258">
        <f>'1. key ratios'!B2</f>
        <v>46112</v>
      </c>
      <c r="C2" s="547"/>
    </row>
    <row r="3" spans="1:6" s="14" customFormat="1" ht="15.75" customHeight="1">
      <c r="A3" s="20"/>
      <c r="C3" s="547"/>
    </row>
    <row r="4" spans="1:6" s="14" customFormat="1" ht="15.75" customHeight="1" thickBot="1">
      <c r="A4" s="14" t="s">
        <v>184</v>
      </c>
      <c r="B4" s="110" t="s">
        <v>161</v>
      </c>
      <c r="C4" s="547"/>
      <c r="D4" s="112" t="s">
        <v>76</v>
      </c>
    </row>
    <row r="5" spans="1:6" ht="27.6">
      <c r="A5" s="76" t="s">
        <v>25</v>
      </c>
      <c r="B5" s="77" t="s">
        <v>133</v>
      </c>
      <c r="C5" s="539" t="s">
        <v>609</v>
      </c>
      <c r="D5" s="111" t="s">
        <v>162</v>
      </c>
    </row>
    <row r="6" spans="1:6">
      <c r="A6" s="512">
        <v>1</v>
      </c>
      <c r="B6" s="513" t="s">
        <v>607</v>
      </c>
      <c r="C6" s="622">
        <f>SUM(C7:C9)</f>
        <v>110713357.3037</v>
      </c>
      <c r="D6" s="623"/>
      <c r="E6" s="5"/>
    </row>
    <row r="7" spans="1:6">
      <c r="A7" s="512">
        <v>1.1000000000000001</v>
      </c>
      <c r="B7" s="500" t="s">
        <v>85</v>
      </c>
      <c r="C7" s="540">
        <v>2634717.5414</v>
      </c>
      <c r="D7" s="73"/>
      <c r="E7" s="5"/>
    </row>
    <row r="8" spans="1:6">
      <c r="A8" s="512">
        <v>1.2</v>
      </c>
      <c r="B8" s="500" t="s">
        <v>86</v>
      </c>
      <c r="C8" s="540">
        <v>31754937.185200002</v>
      </c>
      <c r="D8" s="73"/>
      <c r="E8" s="5"/>
    </row>
    <row r="9" spans="1:6">
      <c r="A9" s="512">
        <v>1.3</v>
      </c>
      <c r="B9" s="500" t="s">
        <v>87</v>
      </c>
      <c r="C9" s="540">
        <v>76323702.577100009</v>
      </c>
      <c r="D9" s="73"/>
      <c r="E9" s="5"/>
    </row>
    <row r="10" spans="1:6">
      <c r="A10" s="512">
        <v>2</v>
      </c>
      <c r="B10" s="501" t="s">
        <v>494</v>
      </c>
      <c r="C10" s="541">
        <f>C11</f>
        <v>2402357.3711000001</v>
      </c>
      <c r="D10" s="73"/>
      <c r="E10" s="5"/>
    </row>
    <row r="11" spans="1:6">
      <c r="A11" s="512">
        <v>2.1</v>
      </c>
      <c r="B11" s="502" t="s">
        <v>495</v>
      </c>
      <c r="C11" s="538">
        <v>2402357.3711000001</v>
      </c>
      <c r="D11" s="74"/>
      <c r="E11" s="6"/>
    </row>
    <row r="12" spans="1:6" ht="23.55" customHeight="1">
      <c r="A12" s="512">
        <v>3</v>
      </c>
      <c r="B12" s="503" t="s">
        <v>496</v>
      </c>
      <c r="C12" s="542"/>
      <c r="D12" s="74"/>
      <c r="E12" s="6"/>
    </row>
    <row r="13" spans="1:6" ht="22.95" customHeight="1">
      <c r="A13" s="512">
        <v>4</v>
      </c>
      <c r="B13" s="495" t="s">
        <v>497</v>
      </c>
      <c r="C13" s="542"/>
      <c r="D13" s="74"/>
      <c r="E13" s="6"/>
    </row>
    <row r="14" spans="1:6">
      <c r="A14" s="512">
        <v>5</v>
      </c>
      <c r="B14" s="495" t="s">
        <v>498</v>
      </c>
      <c r="C14" s="542">
        <f>SUM(C15:C17)</f>
        <v>0</v>
      </c>
      <c r="D14" s="74"/>
      <c r="E14" s="6"/>
    </row>
    <row r="15" spans="1:6">
      <c r="A15" s="512">
        <v>5.0999999999999996</v>
      </c>
      <c r="B15" s="496" t="s">
        <v>499</v>
      </c>
      <c r="C15" s="540"/>
      <c r="D15" s="74"/>
      <c r="E15" s="5"/>
    </row>
    <row r="16" spans="1:6">
      <c r="A16" s="512">
        <v>5.2</v>
      </c>
      <c r="B16" s="496" t="s">
        <v>426</v>
      </c>
      <c r="C16" s="540"/>
      <c r="D16" s="73"/>
      <c r="E16" s="5"/>
    </row>
    <row r="17" spans="1:5">
      <c r="A17" s="512">
        <v>5.3</v>
      </c>
      <c r="B17" s="496" t="s">
        <v>500</v>
      </c>
      <c r="C17" s="540"/>
      <c r="D17" s="73"/>
      <c r="E17" s="5"/>
    </row>
    <row r="18" spans="1:5">
      <c r="A18" s="512">
        <v>6</v>
      </c>
      <c r="B18" s="503" t="s">
        <v>501</v>
      </c>
      <c r="C18" s="541">
        <f>SUM(C19:C20)</f>
        <v>531937659.14129996</v>
      </c>
      <c r="D18" s="73"/>
      <c r="E18" s="5"/>
    </row>
    <row r="19" spans="1:5">
      <c r="A19" s="512">
        <v>6.1</v>
      </c>
      <c r="B19" s="496" t="s">
        <v>426</v>
      </c>
      <c r="C19" s="538">
        <v>114659026.10439999</v>
      </c>
      <c r="D19" s="73"/>
      <c r="E19" s="5"/>
    </row>
    <row r="20" spans="1:5">
      <c r="A20" s="512">
        <v>6.2</v>
      </c>
      <c r="B20" s="496" t="s">
        <v>500</v>
      </c>
      <c r="C20" s="538">
        <v>417278633.03689998</v>
      </c>
      <c r="D20" s="73"/>
      <c r="E20" s="5"/>
    </row>
    <row r="21" spans="1:5">
      <c r="A21" s="512">
        <v>7</v>
      </c>
      <c r="B21" s="504" t="s">
        <v>502</v>
      </c>
      <c r="C21" s="542"/>
      <c r="D21" s="73"/>
      <c r="E21" s="5"/>
    </row>
    <row r="22" spans="1:5">
      <c r="A22" s="512">
        <v>8</v>
      </c>
      <c r="B22" s="504" t="s">
        <v>503</v>
      </c>
      <c r="C22" s="541"/>
      <c r="D22" s="73"/>
      <c r="E22" s="5"/>
    </row>
    <row r="23" spans="1:5">
      <c r="A23" s="512">
        <v>9</v>
      </c>
      <c r="B23" s="495" t="s">
        <v>504</v>
      </c>
      <c r="C23" s="541">
        <f>SUM(C24:C25)</f>
        <v>4352788.33</v>
      </c>
      <c r="D23" s="338"/>
      <c r="E23" s="5"/>
    </row>
    <row r="24" spans="1:5">
      <c r="A24" s="512">
        <v>9.1</v>
      </c>
      <c r="B24" s="498" t="s">
        <v>505</v>
      </c>
      <c r="C24" s="543">
        <v>4352788.33</v>
      </c>
      <c r="D24" s="75"/>
      <c r="E24" s="5"/>
    </row>
    <row r="25" spans="1:5">
      <c r="A25" s="512">
        <v>9.1999999999999993</v>
      </c>
      <c r="B25" s="498" t="s">
        <v>506</v>
      </c>
      <c r="C25" s="624">
        <v>0</v>
      </c>
      <c r="D25" s="625"/>
      <c r="E25" s="4"/>
    </row>
    <row r="26" spans="1:5">
      <c r="A26" s="512">
        <v>10</v>
      </c>
      <c r="B26" s="495" t="s">
        <v>36</v>
      </c>
      <c r="C26" s="544">
        <f>SUM(C27:C28)</f>
        <v>3179177.82</v>
      </c>
      <c r="D26" s="394" t="s">
        <v>658</v>
      </c>
      <c r="E26" s="5"/>
    </row>
    <row r="27" spans="1:5">
      <c r="A27" s="512">
        <v>10.1</v>
      </c>
      <c r="B27" s="498" t="s">
        <v>507</v>
      </c>
      <c r="C27" s="540"/>
      <c r="D27" s="73"/>
      <c r="E27" s="5"/>
    </row>
    <row r="28" spans="1:5">
      <c r="A28" s="512">
        <v>10.199999999999999</v>
      </c>
      <c r="B28" s="498" t="s">
        <v>508</v>
      </c>
      <c r="C28" s="540">
        <v>3179177.82</v>
      </c>
      <c r="D28" s="73"/>
      <c r="E28" s="5"/>
    </row>
    <row r="29" spans="1:5">
      <c r="A29" s="512">
        <v>11</v>
      </c>
      <c r="B29" s="495" t="s">
        <v>509</v>
      </c>
      <c r="C29" s="541">
        <f>SUM(C30:C31)</f>
        <v>2243732.91</v>
      </c>
      <c r="D29" s="394" t="s">
        <v>769</v>
      </c>
      <c r="E29" s="5"/>
    </row>
    <row r="30" spans="1:5">
      <c r="A30" s="512">
        <v>11.1</v>
      </c>
      <c r="B30" s="498" t="s">
        <v>510</v>
      </c>
      <c r="C30" s="540"/>
      <c r="D30" s="73"/>
      <c r="E30" s="5"/>
    </row>
    <row r="31" spans="1:5">
      <c r="A31" s="512">
        <v>11.2</v>
      </c>
      <c r="B31" s="498" t="s">
        <v>511</v>
      </c>
      <c r="C31" s="540">
        <v>2243732.91</v>
      </c>
      <c r="D31" s="73"/>
      <c r="E31" s="5"/>
    </row>
    <row r="32" spans="1:5">
      <c r="A32" s="512">
        <v>13</v>
      </c>
      <c r="B32" s="495" t="s">
        <v>88</v>
      </c>
      <c r="C32" s="541">
        <v>14217401.7498</v>
      </c>
      <c r="D32" s="73"/>
      <c r="E32" s="5"/>
    </row>
    <row r="33" spans="1:5">
      <c r="A33" s="512">
        <v>13.1</v>
      </c>
      <c r="B33" s="505" t="s">
        <v>512</v>
      </c>
      <c r="C33" s="540">
        <v>11874297.84</v>
      </c>
      <c r="D33" s="73"/>
      <c r="E33" s="5"/>
    </row>
    <row r="34" spans="1:5">
      <c r="A34" s="512">
        <v>13.2</v>
      </c>
      <c r="B34" s="505" t="s">
        <v>513</v>
      </c>
      <c r="C34" s="543"/>
      <c r="D34" s="75"/>
      <c r="E34" s="5"/>
    </row>
    <row r="35" spans="1:5">
      <c r="A35" s="512">
        <v>14</v>
      </c>
      <c r="B35" s="431" t="s">
        <v>514</v>
      </c>
      <c r="C35" s="545">
        <f>SUM(C6,C10,C12,C13,C14,C18,C21,C22,C23,C26,C29,C32)</f>
        <v>669046474.62590003</v>
      </c>
      <c r="D35" s="73"/>
      <c r="E35" s="5"/>
    </row>
    <row r="36" spans="1:5">
      <c r="A36" s="512"/>
      <c r="B36" s="515" t="s">
        <v>93</v>
      </c>
      <c r="C36" s="548"/>
      <c r="D36" s="73"/>
      <c r="E36" s="5"/>
    </row>
    <row r="37" spans="1:5">
      <c r="A37" s="512">
        <v>15</v>
      </c>
      <c r="B37" s="504" t="s">
        <v>515</v>
      </c>
      <c r="C37" s="624">
        <f>C38</f>
        <v>190805.30929999999</v>
      </c>
      <c r="D37" s="625"/>
      <c r="E37" s="4"/>
    </row>
    <row r="38" spans="1:5">
      <c r="A38" s="512">
        <v>15.1</v>
      </c>
      <c r="B38" s="502" t="s">
        <v>495</v>
      </c>
      <c r="C38" s="540">
        <v>190805.30929999999</v>
      </c>
      <c r="D38" s="73"/>
      <c r="E38" s="5"/>
    </row>
    <row r="39" spans="1:5" ht="20.399999999999999">
      <c r="A39" s="512">
        <v>16</v>
      </c>
      <c r="B39" s="504" t="s">
        <v>516</v>
      </c>
      <c r="C39" s="541"/>
      <c r="D39" s="73"/>
      <c r="E39" s="5"/>
    </row>
    <row r="40" spans="1:5">
      <c r="A40" s="512">
        <v>17</v>
      </c>
      <c r="B40" s="504" t="s">
        <v>517</v>
      </c>
      <c r="C40" s="541">
        <f>SUM(C41:C44)</f>
        <v>481542142.46069992</v>
      </c>
      <c r="D40" s="73"/>
      <c r="E40" s="5"/>
    </row>
    <row r="41" spans="1:5">
      <c r="A41" s="512">
        <v>17.100000000000001</v>
      </c>
      <c r="B41" s="499" t="s">
        <v>518</v>
      </c>
      <c r="C41" s="540">
        <v>426731032.92139995</v>
      </c>
      <c r="D41" s="73"/>
      <c r="E41" s="5"/>
    </row>
    <row r="42" spans="1:5">
      <c r="A42" s="626">
        <v>17.2</v>
      </c>
      <c r="B42" s="500" t="s">
        <v>89</v>
      </c>
      <c r="C42" s="543">
        <v>51331099.986200005</v>
      </c>
      <c r="D42" s="75"/>
      <c r="E42" s="5"/>
    </row>
    <row r="43" spans="1:5">
      <c r="A43" s="512">
        <v>17.3</v>
      </c>
      <c r="B43" s="499" t="s">
        <v>519</v>
      </c>
      <c r="C43" s="627"/>
      <c r="D43" s="536"/>
      <c r="E43" s="5"/>
    </row>
    <row r="44" spans="1:5">
      <c r="A44" s="512">
        <v>17.399999999999999</v>
      </c>
      <c r="B44" s="499" t="s">
        <v>520</v>
      </c>
      <c r="C44" s="627">
        <v>3480009.5530999997</v>
      </c>
      <c r="D44" s="536"/>
      <c r="E44" s="5"/>
    </row>
    <row r="45" spans="1:5">
      <c r="A45" s="512">
        <v>18</v>
      </c>
      <c r="B45" s="495" t="s">
        <v>521</v>
      </c>
      <c r="C45" s="628">
        <v>295888.89679999999</v>
      </c>
      <c r="D45" s="536"/>
      <c r="E45" s="4"/>
    </row>
    <row r="46" spans="1:5">
      <c r="A46" s="512">
        <v>19</v>
      </c>
      <c r="B46" s="495" t="s">
        <v>522</v>
      </c>
      <c r="C46" s="629">
        <f>SUM(C47:C48)</f>
        <v>0</v>
      </c>
      <c r="D46" s="537"/>
    </row>
    <row r="47" spans="1:5">
      <c r="A47" s="512">
        <v>19.100000000000001</v>
      </c>
      <c r="B47" s="497" t="s">
        <v>523</v>
      </c>
      <c r="C47" s="630"/>
      <c r="D47" s="537"/>
    </row>
    <row r="48" spans="1:5">
      <c r="A48" s="512">
        <v>19.2</v>
      </c>
      <c r="B48" s="497" t="s">
        <v>524</v>
      </c>
      <c r="C48" s="630"/>
      <c r="D48" s="537"/>
    </row>
    <row r="49" spans="1:4">
      <c r="A49" s="512">
        <v>20</v>
      </c>
      <c r="B49" s="431" t="s">
        <v>90</v>
      </c>
      <c r="C49" s="629">
        <v>33018455.823399998</v>
      </c>
      <c r="D49" s="394" t="s">
        <v>766</v>
      </c>
    </row>
    <row r="50" spans="1:4">
      <c r="A50" s="512">
        <v>21</v>
      </c>
      <c r="B50" s="501" t="s">
        <v>78</v>
      </c>
      <c r="C50" s="629">
        <v>9925372.6597000007</v>
      </c>
      <c r="D50" s="537"/>
    </row>
    <row r="51" spans="1:4">
      <c r="A51" s="512">
        <v>21.1</v>
      </c>
      <c r="B51" s="500" t="s">
        <v>525</v>
      </c>
      <c r="C51" s="630"/>
      <c r="D51" s="537"/>
    </row>
    <row r="52" spans="1:4">
      <c r="A52" s="512">
        <v>22</v>
      </c>
      <c r="B52" s="431" t="s">
        <v>526</v>
      </c>
      <c r="C52" s="629">
        <f>SUM(C37,C39,C40,C45,C46,C49,C50)</f>
        <v>524972665.1498999</v>
      </c>
      <c r="D52" s="537"/>
    </row>
    <row r="53" spans="1:4">
      <c r="A53" s="512"/>
      <c r="B53" s="515" t="s">
        <v>527</v>
      </c>
      <c r="C53" s="630"/>
      <c r="D53" s="537"/>
    </row>
    <row r="54" spans="1:4">
      <c r="A54" s="512">
        <v>23</v>
      </c>
      <c r="B54" s="431" t="s">
        <v>94</v>
      </c>
      <c r="C54" s="628">
        <v>136800000</v>
      </c>
      <c r="D54" s="394" t="s">
        <v>767</v>
      </c>
    </row>
    <row r="55" spans="1:4">
      <c r="A55" s="512">
        <v>24</v>
      </c>
      <c r="B55" s="431" t="s">
        <v>528</v>
      </c>
      <c r="C55" s="628"/>
      <c r="D55" s="537"/>
    </row>
    <row r="56" spans="1:4">
      <c r="A56" s="512">
        <v>25</v>
      </c>
      <c r="B56" s="431" t="s">
        <v>91</v>
      </c>
      <c r="C56" s="628"/>
      <c r="D56" s="537"/>
    </row>
    <row r="57" spans="1:4">
      <c r="A57" s="512">
        <v>26</v>
      </c>
      <c r="B57" s="495" t="s">
        <v>529</v>
      </c>
      <c r="C57" s="628"/>
      <c r="D57" s="537"/>
    </row>
    <row r="58" spans="1:4">
      <c r="A58" s="512">
        <v>27</v>
      </c>
      <c r="B58" s="495" t="s">
        <v>530</v>
      </c>
      <c r="C58" s="628">
        <f>SUM(C59:C60)</f>
        <v>14653910.5</v>
      </c>
      <c r="D58" s="537"/>
    </row>
    <row r="59" spans="1:4">
      <c r="A59" s="512">
        <v>27.1</v>
      </c>
      <c r="B59" s="497" t="s">
        <v>531</v>
      </c>
      <c r="C59" s="627">
        <v>1154910.5</v>
      </c>
      <c r="D59" s="537"/>
    </row>
    <row r="60" spans="1:4">
      <c r="A60" s="512">
        <v>27.2</v>
      </c>
      <c r="B60" s="499" t="s">
        <v>532</v>
      </c>
      <c r="C60" s="627">
        <v>13499000</v>
      </c>
      <c r="D60" s="537"/>
    </row>
    <row r="61" spans="1:4">
      <c r="A61" s="512">
        <v>28</v>
      </c>
      <c r="B61" s="501" t="s">
        <v>533</v>
      </c>
      <c r="C61" s="628"/>
      <c r="D61" s="537"/>
    </row>
    <row r="62" spans="1:4">
      <c r="A62" s="512">
        <v>29</v>
      </c>
      <c r="B62" s="495" t="s">
        <v>534</v>
      </c>
      <c r="C62" s="628">
        <f>SUM(C63:C65)</f>
        <v>0</v>
      </c>
      <c r="D62" s="537"/>
    </row>
    <row r="63" spans="1:4">
      <c r="A63" s="512">
        <v>29.1</v>
      </c>
      <c r="B63" s="496" t="s">
        <v>535</v>
      </c>
      <c r="C63" s="627"/>
      <c r="D63" s="537"/>
    </row>
    <row r="64" spans="1:4" ht="24" customHeight="1">
      <c r="A64" s="512">
        <v>29.2</v>
      </c>
      <c r="B64" s="497" t="s">
        <v>536</v>
      </c>
      <c r="C64" s="627"/>
      <c r="D64" s="537"/>
    </row>
    <row r="65" spans="1:4" ht="22.05" customHeight="1">
      <c r="A65" s="512">
        <v>29.3</v>
      </c>
      <c r="B65" s="498" t="s">
        <v>537</v>
      </c>
      <c r="C65" s="627"/>
      <c r="D65" s="537"/>
    </row>
    <row r="66" spans="1:4">
      <c r="A66" s="512">
        <v>30</v>
      </c>
      <c r="B66" s="495" t="s">
        <v>92</v>
      </c>
      <c r="C66" s="628">
        <v>-7380101.0300000003</v>
      </c>
      <c r="D66" s="394" t="s">
        <v>768</v>
      </c>
    </row>
    <row r="67" spans="1:4">
      <c r="A67" s="512">
        <v>31</v>
      </c>
      <c r="B67" s="516" t="s">
        <v>538</v>
      </c>
      <c r="C67" s="628">
        <f>SUM(C54,C55,C56,C57,C58,C61,C62,C66)</f>
        <v>144073809.47</v>
      </c>
      <c r="D67" s="537"/>
    </row>
    <row r="68" spans="1:4" ht="15" thickBot="1">
      <c r="A68" s="631">
        <v>32</v>
      </c>
      <c r="B68" s="632" t="s">
        <v>539</v>
      </c>
      <c r="C68" s="633">
        <f>SUM(C52,C67)</f>
        <v>669046474.61989987</v>
      </c>
      <c r="D68" s="634"/>
    </row>
  </sheetData>
  <pageMargins left="0.7" right="0.7" top="0.75" bottom="0.75" header="0.3" footer="0.3"/>
  <pageSetup paperSize="9" scale="46" orientation="portrait" horizontalDpi="300" verticalDpi="300" r:id="rId1"/>
  <headerFooter>
    <oddFooter>&amp;C_x000D_&amp;1#&amp;"Aptos"&amp;10&amp;K000000 C4 - EXTERNAL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2"/>
  <sheetViews>
    <sheetView zoomScale="80" zoomScaleNormal="80" workbookViewId="0">
      <pane xSplit="2" ySplit="7" topLeftCell="C8" activePane="bottomRight" state="frozen"/>
      <selection activeCell="E12" sqref="E12"/>
      <selection pane="topRight" activeCell="E12" sqref="E12"/>
      <selection pane="bottomLeft" activeCell="E12" sqref="E12"/>
      <selection pane="bottomRight" activeCell="R25" sqref="R25"/>
    </sheetView>
  </sheetViews>
  <sheetFormatPr defaultColWidth="9.21875" defaultRowHeight="13.8"/>
  <cols>
    <col min="1" max="1" width="10.5546875" style="2" bestFit="1" customWidth="1"/>
    <col min="2" max="2" width="97" style="2" bestFit="1" customWidth="1"/>
    <col min="3" max="3" width="12.33203125" style="2" customWidth="1"/>
    <col min="4" max="4" width="13.21875" style="2" bestFit="1" customWidth="1"/>
    <col min="5" max="5" width="12.88671875" style="2" customWidth="1"/>
    <col min="6" max="6" width="13.21875" style="2" bestFit="1" customWidth="1"/>
    <col min="7" max="7" width="9.44140625" style="2" bestFit="1" customWidth="1"/>
    <col min="8" max="8" width="13.21875" style="2" bestFit="1" customWidth="1"/>
    <col min="9" max="9" width="12.77734375" style="2" customWidth="1"/>
    <col min="10" max="10" width="13.21875" style="2" bestFit="1" customWidth="1"/>
    <col min="11" max="11" width="11.6640625" style="2" customWidth="1"/>
    <col min="12" max="12" width="13.21875" style="2" bestFit="1" customWidth="1"/>
    <col min="13" max="13" width="12.33203125" style="2" customWidth="1"/>
    <col min="14" max="14" width="13.21875" style="2" bestFit="1" customWidth="1"/>
    <col min="15" max="15" width="12.44140625" style="2" customWidth="1"/>
    <col min="16" max="16" width="13.21875" style="2" bestFit="1" customWidth="1"/>
    <col min="17" max="17" width="9.44140625" style="2" bestFit="1" customWidth="1"/>
    <col min="18" max="18" width="13.21875" style="2" bestFit="1" customWidth="1"/>
    <col min="19" max="19" width="31.5546875" style="2" bestFit="1" customWidth="1"/>
    <col min="20" max="16384" width="9.21875" style="9"/>
  </cols>
  <sheetData>
    <row r="1" spans="1:19">
      <c r="A1" s="2" t="s">
        <v>97</v>
      </c>
      <c r="B1" s="2" t="str">
        <f>Info!C2</f>
        <v>სს " პაშა ბანკი საქართველო"</v>
      </c>
    </row>
    <row r="2" spans="1:19">
      <c r="A2" s="2" t="s">
        <v>98</v>
      </c>
      <c r="B2" s="258">
        <f>'1. key ratios'!B2</f>
        <v>46112</v>
      </c>
    </row>
    <row r="4" spans="1:19" ht="28.2" thickBot="1">
      <c r="A4" s="31" t="s">
        <v>185</v>
      </c>
      <c r="B4" s="153" t="s">
        <v>203</v>
      </c>
    </row>
    <row r="5" spans="1:19">
      <c r="A5" s="63"/>
      <c r="B5" s="65"/>
      <c r="C5" s="57" t="s">
        <v>0</v>
      </c>
      <c r="D5" s="57" t="s">
        <v>1</v>
      </c>
      <c r="E5" s="57" t="s">
        <v>2</v>
      </c>
      <c r="F5" s="57" t="s">
        <v>3</v>
      </c>
      <c r="G5" s="57" t="s">
        <v>4</v>
      </c>
      <c r="H5" s="57" t="s">
        <v>5</v>
      </c>
      <c r="I5" s="57" t="s">
        <v>134</v>
      </c>
      <c r="J5" s="57" t="s">
        <v>135</v>
      </c>
      <c r="K5" s="57" t="s">
        <v>136</v>
      </c>
      <c r="L5" s="57" t="s">
        <v>137</v>
      </c>
      <c r="M5" s="57" t="s">
        <v>138</v>
      </c>
      <c r="N5" s="57" t="s">
        <v>139</v>
      </c>
      <c r="O5" s="57" t="s">
        <v>190</v>
      </c>
      <c r="P5" s="57" t="s">
        <v>191</v>
      </c>
      <c r="Q5" s="57" t="s">
        <v>192</v>
      </c>
      <c r="R5" s="146" t="s">
        <v>193</v>
      </c>
      <c r="S5" s="58" t="s">
        <v>194</v>
      </c>
    </row>
    <row r="6" spans="1:19" ht="46.5" customHeight="1">
      <c r="A6" s="78"/>
      <c r="B6" s="811" t="s">
        <v>195</v>
      </c>
      <c r="C6" s="809">
        <v>0</v>
      </c>
      <c r="D6" s="810"/>
      <c r="E6" s="809">
        <v>0.2</v>
      </c>
      <c r="F6" s="810"/>
      <c r="G6" s="809">
        <v>0.35</v>
      </c>
      <c r="H6" s="810"/>
      <c r="I6" s="809">
        <v>0.5</v>
      </c>
      <c r="J6" s="810"/>
      <c r="K6" s="809">
        <v>0.75</v>
      </c>
      <c r="L6" s="810"/>
      <c r="M6" s="809">
        <v>1</v>
      </c>
      <c r="N6" s="810"/>
      <c r="O6" s="809">
        <v>1.5</v>
      </c>
      <c r="P6" s="810"/>
      <c r="Q6" s="809">
        <v>2.5</v>
      </c>
      <c r="R6" s="810"/>
      <c r="S6" s="807" t="s">
        <v>145</v>
      </c>
    </row>
    <row r="7" spans="1:19">
      <c r="A7" s="78"/>
      <c r="B7" s="812"/>
      <c r="C7" s="152" t="s">
        <v>188</v>
      </c>
      <c r="D7" s="152" t="s">
        <v>189</v>
      </c>
      <c r="E7" s="152" t="s">
        <v>188</v>
      </c>
      <c r="F7" s="152" t="s">
        <v>189</v>
      </c>
      <c r="G7" s="152" t="s">
        <v>188</v>
      </c>
      <c r="H7" s="152" t="s">
        <v>189</v>
      </c>
      <c r="I7" s="152" t="s">
        <v>188</v>
      </c>
      <c r="J7" s="152" t="s">
        <v>189</v>
      </c>
      <c r="K7" s="152" t="s">
        <v>188</v>
      </c>
      <c r="L7" s="152" t="s">
        <v>189</v>
      </c>
      <c r="M7" s="152" t="s">
        <v>188</v>
      </c>
      <c r="N7" s="152" t="s">
        <v>189</v>
      </c>
      <c r="O7" s="152" t="s">
        <v>188</v>
      </c>
      <c r="P7" s="152" t="s">
        <v>189</v>
      </c>
      <c r="Q7" s="152" t="s">
        <v>188</v>
      </c>
      <c r="R7" s="152" t="s">
        <v>189</v>
      </c>
      <c r="S7" s="808"/>
    </row>
    <row r="8" spans="1:19">
      <c r="A8" s="61">
        <v>1</v>
      </c>
      <c r="B8" s="86" t="s">
        <v>123</v>
      </c>
      <c r="C8" s="138">
        <v>10049329.57</v>
      </c>
      <c r="D8" s="138"/>
      <c r="E8" s="138">
        <v>0</v>
      </c>
      <c r="F8" s="147"/>
      <c r="G8" s="138">
        <v>0</v>
      </c>
      <c r="H8" s="138"/>
      <c r="I8" s="138">
        <v>0</v>
      </c>
      <c r="J8" s="138"/>
      <c r="K8" s="138">
        <v>0</v>
      </c>
      <c r="L8" s="138"/>
      <c r="M8" s="138">
        <v>27052007.615200002</v>
      </c>
      <c r="N8" s="138"/>
      <c r="O8" s="138">
        <v>0</v>
      </c>
      <c r="P8" s="138"/>
      <c r="Q8" s="138">
        <v>0</v>
      </c>
      <c r="R8" s="147"/>
      <c r="S8" s="156">
        <f>$C$6*SUM(C8:D8)+$E$6*SUM(E8:F8)+$G$6*SUM(G8:H8)+$I$6*SUM(I8:J8)+$K$6*SUM(K8:L8)+$M$6*SUM(M8:N8)+$O$6*SUM(O8:P8)+$Q$6*SUM(Q8:R8)</f>
        <v>27052007.615200002</v>
      </c>
    </row>
    <row r="9" spans="1:19">
      <c r="A9" s="61">
        <v>2</v>
      </c>
      <c r="B9" s="86" t="s">
        <v>124</v>
      </c>
      <c r="C9" s="138">
        <v>0</v>
      </c>
      <c r="D9" s="138"/>
      <c r="E9" s="138">
        <v>0</v>
      </c>
      <c r="F9" s="138"/>
      <c r="G9" s="138">
        <v>0</v>
      </c>
      <c r="H9" s="138"/>
      <c r="I9" s="138">
        <v>0</v>
      </c>
      <c r="J9" s="138"/>
      <c r="K9" s="138">
        <v>0</v>
      </c>
      <c r="L9" s="138"/>
      <c r="M9" s="138">
        <v>0</v>
      </c>
      <c r="N9" s="138"/>
      <c r="O9" s="138">
        <v>0</v>
      </c>
      <c r="P9" s="138"/>
      <c r="Q9" s="138">
        <v>0</v>
      </c>
      <c r="R9" s="147"/>
      <c r="S9" s="156">
        <f t="shared" ref="S9:S21" si="0">$C$6*SUM(C9:D9)+$E$6*SUM(E9:F9)+$G$6*SUM(G9:H9)+$I$6*SUM(I9:J9)+$K$6*SUM(K9:L9)+$M$6*SUM(M9:N9)+$O$6*SUM(O9:P9)+$Q$6*SUM(Q9:R9)</f>
        <v>0</v>
      </c>
    </row>
    <row r="10" spans="1:19">
      <c r="A10" s="61">
        <v>3</v>
      </c>
      <c r="B10" s="86" t="s">
        <v>125</v>
      </c>
      <c r="C10" s="138">
        <v>0</v>
      </c>
      <c r="D10" s="138"/>
      <c r="E10" s="138">
        <v>0</v>
      </c>
      <c r="F10" s="138"/>
      <c r="G10" s="138">
        <v>0</v>
      </c>
      <c r="H10" s="138"/>
      <c r="I10" s="138">
        <v>0</v>
      </c>
      <c r="J10" s="138"/>
      <c r="K10" s="138">
        <v>0</v>
      </c>
      <c r="L10" s="138"/>
      <c r="M10" s="138">
        <v>0</v>
      </c>
      <c r="N10" s="138"/>
      <c r="O10" s="138">
        <v>0</v>
      </c>
      <c r="P10" s="138"/>
      <c r="Q10" s="138">
        <v>0</v>
      </c>
      <c r="R10" s="147"/>
      <c r="S10" s="156">
        <f t="shared" si="0"/>
        <v>0</v>
      </c>
    </row>
    <row r="11" spans="1:19">
      <c r="A11" s="61">
        <v>4</v>
      </c>
      <c r="B11" s="86" t="s">
        <v>126</v>
      </c>
      <c r="C11" s="138">
        <v>0</v>
      </c>
      <c r="D11" s="138"/>
      <c r="E11" s="138">
        <v>0</v>
      </c>
      <c r="F11" s="138"/>
      <c r="G11" s="138">
        <v>0</v>
      </c>
      <c r="H11" s="138"/>
      <c r="I11" s="138">
        <v>0</v>
      </c>
      <c r="J11" s="138"/>
      <c r="K11" s="138">
        <v>0</v>
      </c>
      <c r="L11" s="138"/>
      <c r="M11" s="138">
        <v>0</v>
      </c>
      <c r="N11" s="138"/>
      <c r="O11" s="138">
        <v>0</v>
      </c>
      <c r="P11" s="138"/>
      <c r="Q11" s="138">
        <v>0</v>
      </c>
      <c r="R11" s="147"/>
      <c r="S11" s="156">
        <f t="shared" si="0"/>
        <v>0</v>
      </c>
    </row>
    <row r="12" spans="1:19">
      <c r="A12" s="61">
        <v>5</v>
      </c>
      <c r="B12" s="86" t="s">
        <v>667</v>
      </c>
      <c r="C12" s="138">
        <v>0</v>
      </c>
      <c r="D12" s="138"/>
      <c r="E12" s="138">
        <v>0</v>
      </c>
      <c r="F12" s="138"/>
      <c r="G12" s="138">
        <v>0</v>
      </c>
      <c r="H12" s="138"/>
      <c r="I12" s="138">
        <v>0</v>
      </c>
      <c r="J12" s="138"/>
      <c r="K12" s="138">
        <v>0</v>
      </c>
      <c r="L12" s="138"/>
      <c r="M12" s="138">
        <v>0</v>
      </c>
      <c r="N12" s="138"/>
      <c r="O12" s="138">
        <v>0</v>
      </c>
      <c r="P12" s="138"/>
      <c r="Q12" s="138">
        <v>0</v>
      </c>
      <c r="R12" s="147"/>
      <c r="S12" s="156">
        <f t="shared" si="0"/>
        <v>0</v>
      </c>
    </row>
    <row r="13" spans="1:19">
      <c r="A13" s="61">
        <v>6</v>
      </c>
      <c r="B13" s="86" t="s">
        <v>127</v>
      </c>
      <c r="C13" s="138">
        <v>0</v>
      </c>
      <c r="D13" s="138"/>
      <c r="E13" s="138">
        <v>52060512.737199999</v>
      </c>
      <c r="F13" s="138"/>
      <c r="G13" s="138">
        <v>0</v>
      </c>
      <c r="H13" s="138"/>
      <c r="I13" s="138">
        <v>23398432.3484</v>
      </c>
      <c r="J13" s="138"/>
      <c r="K13" s="138">
        <v>0</v>
      </c>
      <c r="L13" s="138"/>
      <c r="M13" s="138">
        <v>11062227.8904</v>
      </c>
      <c r="N13" s="138">
        <v>697791.4656</v>
      </c>
      <c r="O13" s="138">
        <v>1720968.1824</v>
      </c>
      <c r="P13" s="138"/>
      <c r="Q13" s="138">
        <v>0</v>
      </c>
      <c r="R13" s="147"/>
      <c r="S13" s="156">
        <f t="shared" si="0"/>
        <v>36452790.351239994</v>
      </c>
    </row>
    <row r="14" spans="1:19">
      <c r="A14" s="61">
        <v>7</v>
      </c>
      <c r="B14" s="86" t="s">
        <v>71</v>
      </c>
      <c r="C14" s="138">
        <v>0</v>
      </c>
      <c r="D14" s="138"/>
      <c r="E14" s="138">
        <v>0</v>
      </c>
      <c r="F14" s="138"/>
      <c r="G14" s="138">
        <v>0</v>
      </c>
      <c r="H14" s="138"/>
      <c r="I14" s="138">
        <v>0</v>
      </c>
      <c r="J14" s="138"/>
      <c r="K14" s="138">
        <v>0</v>
      </c>
      <c r="L14" s="138"/>
      <c r="M14" s="138">
        <v>500133626.94150001</v>
      </c>
      <c r="N14" s="138">
        <v>36101530.048100002</v>
      </c>
      <c r="O14" s="138">
        <v>0</v>
      </c>
      <c r="P14" s="138"/>
      <c r="Q14" s="138">
        <v>0</v>
      </c>
      <c r="R14" s="147"/>
      <c r="S14" s="156">
        <f t="shared" si="0"/>
        <v>536235156.9896</v>
      </c>
    </row>
    <row r="15" spans="1:19">
      <c r="A15" s="61">
        <v>8</v>
      </c>
      <c r="B15" s="86" t="s">
        <v>72</v>
      </c>
      <c r="C15" s="138">
        <v>0</v>
      </c>
      <c r="D15" s="138"/>
      <c r="E15" s="138">
        <v>0</v>
      </c>
      <c r="F15" s="138"/>
      <c r="G15" s="138">
        <v>0</v>
      </c>
      <c r="H15" s="138"/>
      <c r="I15" s="138">
        <v>0</v>
      </c>
      <c r="J15" s="138"/>
      <c r="K15" s="138">
        <v>0</v>
      </c>
      <c r="L15" s="138"/>
      <c r="M15" s="138">
        <v>0</v>
      </c>
      <c r="N15" s="138">
        <v>0</v>
      </c>
      <c r="O15" s="138">
        <v>0</v>
      </c>
      <c r="P15" s="138"/>
      <c r="Q15" s="138">
        <v>0</v>
      </c>
      <c r="R15" s="147"/>
      <c r="S15" s="156">
        <f t="shared" si="0"/>
        <v>0</v>
      </c>
    </row>
    <row r="16" spans="1:19">
      <c r="A16" s="61">
        <v>9</v>
      </c>
      <c r="B16" s="86" t="s">
        <v>668</v>
      </c>
      <c r="C16" s="138">
        <v>0</v>
      </c>
      <c r="D16" s="138"/>
      <c r="E16" s="138">
        <v>0</v>
      </c>
      <c r="F16" s="138"/>
      <c r="G16" s="138">
        <v>0</v>
      </c>
      <c r="H16" s="138"/>
      <c r="I16" s="138">
        <v>0</v>
      </c>
      <c r="J16" s="138"/>
      <c r="K16" s="138">
        <v>0</v>
      </c>
      <c r="L16" s="138"/>
      <c r="M16" s="138">
        <v>0</v>
      </c>
      <c r="N16" s="138"/>
      <c r="O16" s="138">
        <v>0</v>
      </c>
      <c r="P16" s="138"/>
      <c r="Q16" s="138">
        <v>0</v>
      </c>
      <c r="R16" s="147"/>
      <c r="S16" s="156">
        <f t="shared" si="0"/>
        <v>0</v>
      </c>
    </row>
    <row r="17" spans="1:19">
      <c r="A17" s="61">
        <v>10</v>
      </c>
      <c r="B17" s="86" t="s">
        <v>67</v>
      </c>
      <c r="C17" s="138">
        <v>0</v>
      </c>
      <c r="D17" s="138"/>
      <c r="E17" s="138">
        <v>0</v>
      </c>
      <c r="F17" s="138"/>
      <c r="G17" s="138">
        <v>0</v>
      </c>
      <c r="H17" s="138"/>
      <c r="I17" s="138">
        <v>0</v>
      </c>
      <c r="J17" s="138"/>
      <c r="K17" s="138">
        <v>0</v>
      </c>
      <c r="L17" s="138"/>
      <c r="M17" s="138">
        <v>4748931.8870999999</v>
      </c>
      <c r="N17" s="138"/>
      <c r="O17" s="138">
        <v>10743859.024899999</v>
      </c>
      <c r="P17" s="138"/>
      <c r="Q17" s="138">
        <v>0</v>
      </c>
      <c r="R17" s="147"/>
      <c r="S17" s="156">
        <f t="shared" si="0"/>
        <v>20864720.424449999</v>
      </c>
    </row>
    <row r="18" spans="1:19">
      <c r="A18" s="61">
        <v>11</v>
      </c>
      <c r="B18" s="86" t="s">
        <v>68</v>
      </c>
      <c r="C18" s="138">
        <v>0</v>
      </c>
      <c r="D18" s="138"/>
      <c r="E18" s="138">
        <v>0</v>
      </c>
      <c r="F18" s="138"/>
      <c r="G18" s="138">
        <v>0</v>
      </c>
      <c r="H18" s="138"/>
      <c r="I18" s="138">
        <v>0</v>
      </c>
      <c r="J18" s="138"/>
      <c r="K18" s="138">
        <v>0</v>
      </c>
      <c r="L18" s="138"/>
      <c r="M18" s="138">
        <v>0</v>
      </c>
      <c r="N18" s="138"/>
      <c r="O18" s="138">
        <v>0</v>
      </c>
      <c r="P18" s="138"/>
      <c r="Q18" s="138">
        <v>0</v>
      </c>
      <c r="R18" s="147"/>
      <c r="S18" s="156">
        <f t="shared" si="0"/>
        <v>0</v>
      </c>
    </row>
    <row r="19" spans="1:19">
      <c r="A19" s="61">
        <v>12</v>
      </c>
      <c r="B19" s="86" t="s">
        <v>69</v>
      </c>
      <c r="C19" s="138">
        <v>0</v>
      </c>
      <c r="D19" s="138"/>
      <c r="E19" s="138">
        <v>0</v>
      </c>
      <c r="F19" s="138"/>
      <c r="G19" s="138">
        <v>0</v>
      </c>
      <c r="H19" s="138"/>
      <c r="I19" s="138">
        <v>0</v>
      </c>
      <c r="J19" s="138"/>
      <c r="K19" s="138">
        <v>0</v>
      </c>
      <c r="L19" s="138"/>
      <c r="M19" s="138">
        <v>0</v>
      </c>
      <c r="N19" s="138"/>
      <c r="O19" s="138">
        <v>0</v>
      </c>
      <c r="P19" s="138"/>
      <c r="Q19" s="138">
        <v>0</v>
      </c>
      <c r="R19" s="147"/>
      <c r="S19" s="156">
        <f t="shared" si="0"/>
        <v>0</v>
      </c>
    </row>
    <row r="20" spans="1:19">
      <c r="A20" s="61">
        <v>13</v>
      </c>
      <c r="B20" s="86" t="s">
        <v>70</v>
      </c>
      <c r="C20" s="138">
        <v>0</v>
      </c>
      <c r="D20" s="138"/>
      <c r="E20" s="138">
        <v>0</v>
      </c>
      <c r="F20" s="138"/>
      <c r="G20" s="138">
        <v>0</v>
      </c>
      <c r="H20" s="138"/>
      <c r="I20" s="138">
        <v>0</v>
      </c>
      <c r="J20" s="138"/>
      <c r="K20" s="138">
        <v>0</v>
      </c>
      <c r="L20" s="138"/>
      <c r="M20" s="138">
        <v>0</v>
      </c>
      <c r="N20" s="138"/>
      <c r="O20" s="138">
        <v>0</v>
      </c>
      <c r="P20" s="138"/>
      <c r="Q20" s="138">
        <v>0</v>
      </c>
      <c r="R20" s="147"/>
      <c r="S20" s="156">
        <f t="shared" si="0"/>
        <v>0</v>
      </c>
    </row>
    <row r="21" spans="1:19">
      <c r="A21" s="61">
        <v>14</v>
      </c>
      <c r="B21" s="86" t="s">
        <v>143</v>
      </c>
      <c r="C21" s="138">
        <v>2634717.5414</v>
      </c>
      <c r="D21" s="138"/>
      <c r="E21" s="138">
        <v>0</v>
      </c>
      <c r="F21" s="138"/>
      <c r="G21" s="138">
        <v>0</v>
      </c>
      <c r="H21" s="138"/>
      <c r="I21" s="138">
        <v>0</v>
      </c>
      <c r="J21" s="138"/>
      <c r="K21" s="138">
        <v>0</v>
      </c>
      <c r="L21" s="138"/>
      <c r="M21" s="138">
        <v>20018950.169399999</v>
      </c>
      <c r="N21" s="138"/>
      <c r="O21" s="138">
        <v>0</v>
      </c>
      <c r="P21" s="138"/>
      <c r="Q21" s="138">
        <v>0</v>
      </c>
      <c r="R21" s="147"/>
      <c r="S21" s="156">
        <f t="shared" si="0"/>
        <v>20018950.169399999</v>
      </c>
    </row>
    <row r="22" spans="1:19" ht="14.4" thickBot="1">
      <c r="A22" s="55"/>
      <c r="B22" s="82" t="s">
        <v>66</v>
      </c>
      <c r="C22" s="139">
        <f>SUM(C8:C21)</f>
        <v>12684047.111400001</v>
      </c>
      <c r="D22" s="139">
        <f t="shared" ref="D22:S22" si="1">SUM(D8:D21)</f>
        <v>0</v>
      </c>
      <c r="E22" s="139">
        <f t="shared" si="1"/>
        <v>52060512.737199999</v>
      </c>
      <c r="F22" s="139">
        <f t="shared" si="1"/>
        <v>0</v>
      </c>
      <c r="G22" s="139">
        <f t="shared" si="1"/>
        <v>0</v>
      </c>
      <c r="H22" s="139">
        <f t="shared" si="1"/>
        <v>0</v>
      </c>
      <c r="I22" s="139">
        <f t="shared" si="1"/>
        <v>23398432.3484</v>
      </c>
      <c r="J22" s="139">
        <f t="shared" si="1"/>
        <v>0</v>
      </c>
      <c r="K22" s="139">
        <f t="shared" si="1"/>
        <v>0</v>
      </c>
      <c r="L22" s="139">
        <f t="shared" si="1"/>
        <v>0</v>
      </c>
      <c r="M22" s="139">
        <f t="shared" si="1"/>
        <v>563015744.5036</v>
      </c>
      <c r="N22" s="139">
        <f t="shared" si="1"/>
        <v>36799321.513700001</v>
      </c>
      <c r="O22" s="139">
        <f t="shared" si="1"/>
        <v>12464827.207299998</v>
      </c>
      <c r="P22" s="139">
        <f t="shared" si="1"/>
        <v>0</v>
      </c>
      <c r="Q22" s="139">
        <f t="shared" si="1"/>
        <v>0</v>
      </c>
      <c r="R22" s="139">
        <f t="shared" si="1"/>
        <v>0</v>
      </c>
      <c r="S22" s="944">
        <f t="shared" si="1"/>
        <v>640623625.54989004</v>
      </c>
    </row>
  </sheetData>
  <mergeCells count="10">
    <mergeCell ref="S6:S7"/>
    <mergeCell ref="O6:P6"/>
    <mergeCell ref="Q6:R6"/>
    <mergeCell ref="B6:B7"/>
    <mergeCell ref="C6:D6"/>
    <mergeCell ref="E6:F6"/>
    <mergeCell ref="G6:H6"/>
    <mergeCell ref="I6:J6"/>
    <mergeCell ref="K6:L6"/>
    <mergeCell ref="M6:N6"/>
  </mergeCells>
  <pageMargins left="0.7" right="0.7" top="0.75" bottom="0.75" header="0.3" footer="0.3"/>
  <pageSetup paperSize="9" scale="25" orientation="portrait" horizontalDpi="300" verticalDpi="300" r:id="rId1"/>
  <headerFooter>
    <oddFooter>&amp;C_x000D_&amp;1#&amp;"Aptos"&amp;10&amp;K000000 C4 - EXTERNAL CONFIDENTIAL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28"/>
  <sheetViews>
    <sheetView zoomScale="80" zoomScaleNormal="80" workbookViewId="0">
      <pane xSplit="2" ySplit="6" topLeftCell="S7" activePane="bottomRight" state="frozen"/>
      <selection activeCell="E12" sqref="E12"/>
      <selection pane="topRight" activeCell="E12" sqref="E12"/>
      <selection pane="bottomLeft" activeCell="E12" sqref="E12"/>
      <selection pane="bottomRight" activeCell="X12" sqref="X12"/>
    </sheetView>
  </sheetViews>
  <sheetFormatPr defaultColWidth="9.21875" defaultRowHeight="13.8"/>
  <cols>
    <col min="1" max="1" width="10.5546875" style="2" bestFit="1" customWidth="1"/>
    <col min="2" max="2" width="97" style="2" bestFit="1" customWidth="1"/>
    <col min="3" max="3" width="19" style="2" customWidth="1"/>
    <col min="4" max="4" width="19.5546875" style="2" customWidth="1"/>
    <col min="5" max="5" width="31.21875" style="2" customWidth="1"/>
    <col min="6" max="6" width="29.21875" style="2" customWidth="1"/>
    <col min="7" max="7" width="28.5546875" style="2" customWidth="1"/>
    <col min="8" max="8" width="26.44140625" style="2" customWidth="1"/>
    <col min="9" max="9" width="23.77734375" style="2" customWidth="1"/>
    <col min="10" max="10" width="21.5546875" style="2" customWidth="1"/>
    <col min="11" max="11" width="15.77734375" style="2" customWidth="1"/>
    <col min="12" max="12" width="13.21875" style="2" customWidth="1"/>
    <col min="13" max="13" width="20.77734375" style="2" customWidth="1"/>
    <col min="14" max="14" width="19.21875" style="2" customWidth="1"/>
    <col min="15" max="15" width="18.44140625" style="2" customWidth="1"/>
    <col min="16" max="16" width="19" style="2" customWidth="1"/>
    <col min="17" max="17" width="20.21875" style="2" customWidth="1"/>
    <col min="18" max="18" width="18" style="2" customWidth="1"/>
    <col min="19" max="19" width="36" style="2" customWidth="1"/>
    <col min="20" max="20" width="19.44140625" style="2" customWidth="1"/>
    <col min="21" max="21" width="19.21875" style="2" customWidth="1"/>
    <col min="22" max="22" width="20" style="2" customWidth="1"/>
    <col min="23" max="16384" width="9.21875" style="9"/>
  </cols>
  <sheetData>
    <row r="1" spans="1:22">
      <c r="A1" s="2" t="s">
        <v>97</v>
      </c>
      <c r="B1" s="2" t="str">
        <f>Info!C2</f>
        <v>სს " პაშა ბანკი საქართველო"</v>
      </c>
    </row>
    <row r="2" spans="1:22">
      <c r="A2" s="2" t="s">
        <v>98</v>
      </c>
      <c r="B2" s="258">
        <f>'1. key ratios'!B2</f>
        <v>46112</v>
      </c>
    </row>
    <row r="4" spans="1:22" ht="28.2" thickBot="1">
      <c r="A4" s="2" t="s">
        <v>186</v>
      </c>
      <c r="B4" s="153" t="s">
        <v>204</v>
      </c>
      <c r="V4" s="112" t="s">
        <v>76</v>
      </c>
    </row>
    <row r="5" spans="1:22">
      <c r="A5" s="53"/>
      <c r="B5" s="54"/>
      <c r="C5" s="813" t="s">
        <v>105</v>
      </c>
      <c r="D5" s="814"/>
      <c r="E5" s="814"/>
      <c r="F5" s="814"/>
      <c r="G5" s="814"/>
      <c r="H5" s="814"/>
      <c r="I5" s="814"/>
      <c r="J5" s="814"/>
      <c r="K5" s="814"/>
      <c r="L5" s="815"/>
      <c r="M5" s="813" t="s">
        <v>106</v>
      </c>
      <c r="N5" s="814"/>
      <c r="O5" s="814"/>
      <c r="P5" s="814"/>
      <c r="Q5" s="814"/>
      <c r="R5" s="814"/>
      <c r="S5" s="815"/>
      <c r="T5" s="818" t="s">
        <v>202</v>
      </c>
      <c r="U5" s="818" t="s">
        <v>201</v>
      </c>
      <c r="V5" s="816" t="s">
        <v>107</v>
      </c>
    </row>
    <row r="6" spans="1:22" s="31" customFormat="1" ht="138">
      <c r="A6" s="59"/>
      <c r="B6" s="88"/>
      <c r="C6" s="51" t="s">
        <v>108</v>
      </c>
      <c r="D6" s="50" t="s">
        <v>109</v>
      </c>
      <c r="E6" s="48" t="s">
        <v>110</v>
      </c>
      <c r="F6" s="48" t="s">
        <v>196</v>
      </c>
      <c r="G6" s="50" t="s">
        <v>111</v>
      </c>
      <c r="H6" s="50" t="s">
        <v>112</v>
      </c>
      <c r="I6" s="50" t="s">
        <v>113</v>
      </c>
      <c r="J6" s="50" t="s">
        <v>142</v>
      </c>
      <c r="K6" s="50" t="s">
        <v>114</v>
      </c>
      <c r="L6" s="52" t="s">
        <v>115</v>
      </c>
      <c r="M6" s="51" t="s">
        <v>116</v>
      </c>
      <c r="N6" s="50" t="s">
        <v>117</v>
      </c>
      <c r="O6" s="50" t="s">
        <v>118</v>
      </c>
      <c r="P6" s="50" t="s">
        <v>119</v>
      </c>
      <c r="Q6" s="50" t="s">
        <v>120</v>
      </c>
      <c r="R6" s="50" t="s">
        <v>121</v>
      </c>
      <c r="S6" s="52" t="s">
        <v>122</v>
      </c>
      <c r="T6" s="819"/>
      <c r="U6" s="819"/>
      <c r="V6" s="817"/>
    </row>
    <row r="7" spans="1:22">
      <c r="A7" s="81">
        <v>1</v>
      </c>
      <c r="B7" s="86" t="s">
        <v>123</v>
      </c>
      <c r="C7" s="140"/>
      <c r="D7" s="138"/>
      <c r="E7" s="138"/>
      <c r="F7" s="138"/>
      <c r="G7" s="138"/>
      <c r="H7" s="138"/>
      <c r="I7" s="138"/>
      <c r="J7" s="138"/>
      <c r="K7" s="138"/>
      <c r="L7" s="141"/>
      <c r="M7" s="140"/>
      <c r="N7" s="138"/>
      <c r="O7" s="138"/>
      <c r="P7" s="138"/>
      <c r="Q7" s="138"/>
      <c r="R7" s="138"/>
      <c r="S7" s="141"/>
      <c r="T7" s="150"/>
      <c r="U7" s="149"/>
      <c r="V7" s="142">
        <f>SUM(C7:S7)</f>
        <v>0</v>
      </c>
    </row>
    <row r="8" spans="1:22">
      <c r="A8" s="81">
        <v>2</v>
      </c>
      <c r="B8" s="86" t="s">
        <v>124</v>
      </c>
      <c r="C8" s="140"/>
      <c r="D8" s="138"/>
      <c r="E8" s="138"/>
      <c r="F8" s="138"/>
      <c r="G8" s="138"/>
      <c r="H8" s="138"/>
      <c r="I8" s="138"/>
      <c r="J8" s="138"/>
      <c r="K8" s="138"/>
      <c r="L8" s="141"/>
      <c r="M8" s="140"/>
      <c r="N8" s="138"/>
      <c r="O8" s="138"/>
      <c r="P8" s="138"/>
      <c r="Q8" s="138"/>
      <c r="R8" s="138"/>
      <c r="S8" s="141"/>
      <c r="T8" s="149"/>
      <c r="U8" s="149"/>
      <c r="V8" s="142">
        <f t="shared" ref="V8:V20" si="0">SUM(C8:S8)</f>
        <v>0</v>
      </c>
    </row>
    <row r="9" spans="1:22">
      <c r="A9" s="81">
        <v>3</v>
      </c>
      <c r="B9" s="86" t="s">
        <v>125</v>
      </c>
      <c r="C9" s="140"/>
      <c r="D9" s="138"/>
      <c r="E9" s="138"/>
      <c r="F9" s="138"/>
      <c r="G9" s="138"/>
      <c r="H9" s="138"/>
      <c r="I9" s="138"/>
      <c r="J9" s="138"/>
      <c r="K9" s="138"/>
      <c r="L9" s="141"/>
      <c r="M9" s="140"/>
      <c r="N9" s="138"/>
      <c r="O9" s="138"/>
      <c r="P9" s="138"/>
      <c r="Q9" s="138"/>
      <c r="R9" s="138"/>
      <c r="S9" s="141"/>
      <c r="T9" s="149"/>
      <c r="U9" s="149"/>
      <c r="V9" s="142">
        <f>SUM(C9:S9)</f>
        <v>0</v>
      </c>
    </row>
    <row r="10" spans="1:22">
      <c r="A10" s="81">
        <v>4</v>
      </c>
      <c r="B10" s="86" t="s">
        <v>126</v>
      </c>
      <c r="C10" s="140"/>
      <c r="D10" s="138"/>
      <c r="E10" s="138"/>
      <c r="F10" s="138"/>
      <c r="G10" s="138"/>
      <c r="H10" s="138"/>
      <c r="I10" s="138"/>
      <c r="J10" s="138"/>
      <c r="K10" s="138"/>
      <c r="L10" s="141"/>
      <c r="M10" s="140"/>
      <c r="N10" s="138"/>
      <c r="O10" s="138"/>
      <c r="P10" s="138"/>
      <c r="Q10" s="138"/>
      <c r="R10" s="138"/>
      <c r="S10" s="141"/>
      <c r="T10" s="149"/>
      <c r="U10" s="149"/>
      <c r="V10" s="142">
        <f t="shared" si="0"/>
        <v>0</v>
      </c>
    </row>
    <row r="11" spans="1:22">
      <c r="A11" s="81">
        <v>5</v>
      </c>
      <c r="B11" s="86" t="s">
        <v>667</v>
      </c>
      <c r="C11" s="140"/>
      <c r="D11" s="138"/>
      <c r="E11" s="138"/>
      <c r="F11" s="138"/>
      <c r="G11" s="138"/>
      <c r="H11" s="138"/>
      <c r="I11" s="138"/>
      <c r="J11" s="138"/>
      <c r="K11" s="138"/>
      <c r="L11" s="141"/>
      <c r="M11" s="140"/>
      <c r="N11" s="138"/>
      <c r="O11" s="138"/>
      <c r="P11" s="138"/>
      <c r="Q11" s="138"/>
      <c r="R11" s="138"/>
      <c r="S11" s="141"/>
      <c r="T11" s="149"/>
      <c r="U11" s="149"/>
      <c r="V11" s="142">
        <f t="shared" si="0"/>
        <v>0</v>
      </c>
    </row>
    <row r="12" spans="1:22">
      <c r="A12" s="81">
        <v>6</v>
      </c>
      <c r="B12" s="86" t="s">
        <v>127</v>
      </c>
      <c r="C12" s="140"/>
      <c r="D12" s="138"/>
      <c r="E12" s="138"/>
      <c r="F12" s="138"/>
      <c r="G12" s="138"/>
      <c r="H12" s="138"/>
      <c r="I12" s="138"/>
      <c r="J12" s="138"/>
      <c r="K12" s="138"/>
      <c r="L12" s="141"/>
      <c r="M12" s="140"/>
      <c r="N12" s="138"/>
      <c r="O12" s="138"/>
      <c r="P12" s="138"/>
      <c r="Q12" s="138"/>
      <c r="R12" s="138"/>
      <c r="S12" s="141"/>
      <c r="T12" s="149"/>
      <c r="U12" s="149"/>
      <c r="V12" s="142">
        <f t="shared" si="0"/>
        <v>0</v>
      </c>
    </row>
    <row r="13" spans="1:22">
      <c r="A13" s="81">
        <v>7</v>
      </c>
      <c r="B13" s="86" t="s">
        <v>71</v>
      </c>
      <c r="C13" s="140"/>
      <c r="D13" s="549">
        <v>56559344.155299999</v>
      </c>
      <c r="E13" s="138"/>
      <c r="F13" s="138"/>
      <c r="G13" s="138"/>
      <c r="H13" s="138"/>
      <c r="I13" s="138"/>
      <c r="J13" s="138"/>
      <c r="K13" s="138"/>
      <c r="L13" s="141"/>
      <c r="M13" s="140"/>
      <c r="N13" s="138"/>
      <c r="O13" s="138"/>
      <c r="P13" s="138"/>
      <c r="Q13" s="138"/>
      <c r="R13" s="138"/>
      <c r="S13" s="141"/>
      <c r="T13" s="149">
        <v>55320435.870499998</v>
      </c>
      <c r="U13" s="149">
        <v>1238908.2848</v>
      </c>
      <c r="V13" s="142">
        <f t="shared" si="0"/>
        <v>56559344.155299999</v>
      </c>
    </row>
    <row r="14" spans="1:22">
      <c r="A14" s="81">
        <v>8</v>
      </c>
      <c r="B14" s="86" t="s">
        <v>72</v>
      </c>
      <c r="C14" s="140"/>
      <c r="D14" s="138"/>
      <c r="E14" s="138"/>
      <c r="F14" s="138"/>
      <c r="G14" s="138"/>
      <c r="H14" s="138"/>
      <c r="I14" s="138"/>
      <c r="J14" s="138"/>
      <c r="K14" s="138"/>
      <c r="L14" s="141"/>
      <c r="M14" s="140"/>
      <c r="N14" s="138"/>
      <c r="O14" s="138"/>
      <c r="P14" s="138"/>
      <c r="Q14" s="138"/>
      <c r="R14" s="138"/>
      <c r="S14" s="141"/>
      <c r="T14" s="149"/>
      <c r="U14" s="149"/>
      <c r="V14" s="142">
        <f t="shared" si="0"/>
        <v>0</v>
      </c>
    </row>
    <row r="15" spans="1:22">
      <c r="A15" s="81">
        <v>9</v>
      </c>
      <c r="B15" s="86" t="s">
        <v>668</v>
      </c>
      <c r="C15" s="140"/>
      <c r="D15" s="138"/>
      <c r="E15" s="138"/>
      <c r="F15" s="138"/>
      <c r="G15" s="138"/>
      <c r="H15" s="138"/>
      <c r="I15" s="138"/>
      <c r="J15" s="138"/>
      <c r="K15" s="138"/>
      <c r="L15" s="141"/>
      <c r="M15" s="140"/>
      <c r="N15" s="138"/>
      <c r="O15" s="138"/>
      <c r="P15" s="138"/>
      <c r="Q15" s="138"/>
      <c r="R15" s="138"/>
      <c r="S15" s="141"/>
      <c r="T15" s="149"/>
      <c r="U15" s="149"/>
      <c r="V15" s="142">
        <f t="shared" si="0"/>
        <v>0</v>
      </c>
    </row>
    <row r="16" spans="1:22">
      <c r="A16" s="81">
        <v>10</v>
      </c>
      <c r="B16" s="86" t="s">
        <v>67</v>
      </c>
      <c r="C16" s="140"/>
      <c r="D16" s="138"/>
      <c r="E16" s="138"/>
      <c r="F16" s="138"/>
      <c r="G16" s="138"/>
      <c r="H16" s="138"/>
      <c r="I16" s="138"/>
      <c r="J16" s="138"/>
      <c r="K16" s="138"/>
      <c r="L16" s="141"/>
      <c r="M16" s="140"/>
      <c r="N16" s="138"/>
      <c r="O16" s="138"/>
      <c r="P16" s="138"/>
      <c r="Q16" s="138"/>
      <c r="R16" s="138"/>
      <c r="S16" s="141"/>
      <c r="T16" s="149"/>
      <c r="U16" s="149"/>
      <c r="V16" s="142">
        <f t="shared" si="0"/>
        <v>0</v>
      </c>
    </row>
    <row r="17" spans="1:22">
      <c r="A17" s="81">
        <v>11</v>
      </c>
      <c r="B17" s="86" t="s">
        <v>68</v>
      </c>
      <c r="C17" s="140"/>
      <c r="D17" s="138"/>
      <c r="E17" s="138"/>
      <c r="F17" s="138"/>
      <c r="G17" s="138"/>
      <c r="H17" s="138"/>
      <c r="I17" s="138"/>
      <c r="J17" s="138"/>
      <c r="K17" s="138"/>
      <c r="L17" s="141"/>
      <c r="M17" s="140"/>
      <c r="N17" s="138"/>
      <c r="O17" s="138"/>
      <c r="P17" s="138"/>
      <c r="Q17" s="138"/>
      <c r="R17" s="138"/>
      <c r="S17" s="141"/>
      <c r="T17" s="149"/>
      <c r="U17" s="149"/>
      <c r="V17" s="142">
        <f t="shared" si="0"/>
        <v>0</v>
      </c>
    </row>
    <row r="18" spans="1:22">
      <c r="A18" s="81">
        <v>12</v>
      </c>
      <c r="B18" s="86" t="s">
        <v>69</v>
      </c>
      <c r="C18" s="140"/>
      <c r="D18" s="138"/>
      <c r="E18" s="138"/>
      <c r="F18" s="138"/>
      <c r="G18" s="138"/>
      <c r="H18" s="138"/>
      <c r="I18" s="138"/>
      <c r="J18" s="138"/>
      <c r="K18" s="138"/>
      <c r="L18" s="141"/>
      <c r="M18" s="140"/>
      <c r="N18" s="138"/>
      <c r="O18" s="138"/>
      <c r="P18" s="138"/>
      <c r="Q18" s="138"/>
      <c r="R18" s="138"/>
      <c r="S18" s="141"/>
      <c r="T18" s="149"/>
      <c r="U18" s="149"/>
      <c r="V18" s="142">
        <f t="shared" si="0"/>
        <v>0</v>
      </c>
    </row>
    <row r="19" spans="1:22">
      <c r="A19" s="81">
        <v>13</v>
      </c>
      <c r="B19" s="86" t="s">
        <v>70</v>
      </c>
      <c r="C19" s="140"/>
      <c r="D19" s="138"/>
      <c r="E19" s="138"/>
      <c r="F19" s="138"/>
      <c r="G19" s="138"/>
      <c r="H19" s="138"/>
      <c r="I19" s="138"/>
      <c r="J19" s="138"/>
      <c r="K19" s="138"/>
      <c r="L19" s="141"/>
      <c r="M19" s="140"/>
      <c r="N19" s="138"/>
      <c r="O19" s="138"/>
      <c r="P19" s="138"/>
      <c r="Q19" s="138"/>
      <c r="R19" s="138"/>
      <c r="S19" s="141"/>
      <c r="T19" s="149"/>
      <c r="U19" s="149"/>
      <c r="V19" s="142">
        <f t="shared" si="0"/>
        <v>0</v>
      </c>
    </row>
    <row r="20" spans="1:22">
      <c r="A20" s="81">
        <v>14</v>
      </c>
      <c r="B20" s="86" t="s">
        <v>143</v>
      </c>
      <c r="C20" s="140"/>
      <c r="D20" s="138"/>
      <c r="E20" s="138"/>
      <c r="F20" s="138"/>
      <c r="G20" s="138"/>
      <c r="H20" s="138"/>
      <c r="I20" s="138"/>
      <c r="J20" s="138"/>
      <c r="K20" s="138"/>
      <c r="L20" s="141"/>
      <c r="M20" s="140"/>
      <c r="N20" s="138"/>
      <c r="O20" s="138"/>
      <c r="P20" s="138"/>
      <c r="Q20" s="138"/>
      <c r="R20" s="138"/>
      <c r="S20" s="141"/>
      <c r="T20" s="149"/>
      <c r="U20" s="149"/>
      <c r="V20" s="142">
        <f t="shared" si="0"/>
        <v>0</v>
      </c>
    </row>
    <row r="21" spans="1:22" ht="14.4" thickBot="1">
      <c r="A21" s="55"/>
      <c r="B21" s="56" t="s">
        <v>66</v>
      </c>
      <c r="C21" s="143">
        <f>SUM(C7:C20)</f>
        <v>0</v>
      </c>
      <c r="D21" s="139">
        <f t="shared" ref="D21:V21" si="1">SUM(D7:D20)</f>
        <v>56559344.155299999</v>
      </c>
      <c r="E21" s="139">
        <f t="shared" si="1"/>
        <v>0</v>
      </c>
      <c r="F21" s="139">
        <f t="shared" si="1"/>
        <v>0</v>
      </c>
      <c r="G21" s="139">
        <f t="shared" si="1"/>
        <v>0</v>
      </c>
      <c r="H21" s="139">
        <f t="shared" si="1"/>
        <v>0</v>
      </c>
      <c r="I21" s="139">
        <f t="shared" si="1"/>
        <v>0</v>
      </c>
      <c r="J21" s="139">
        <f t="shared" si="1"/>
        <v>0</v>
      </c>
      <c r="K21" s="139">
        <f t="shared" si="1"/>
        <v>0</v>
      </c>
      <c r="L21" s="144">
        <f t="shared" si="1"/>
        <v>0</v>
      </c>
      <c r="M21" s="143">
        <f t="shared" si="1"/>
        <v>0</v>
      </c>
      <c r="N21" s="139">
        <f t="shared" si="1"/>
        <v>0</v>
      </c>
      <c r="O21" s="139">
        <f t="shared" si="1"/>
        <v>0</v>
      </c>
      <c r="P21" s="139">
        <f t="shared" si="1"/>
        <v>0</v>
      </c>
      <c r="Q21" s="139">
        <f t="shared" si="1"/>
        <v>0</v>
      </c>
      <c r="R21" s="139">
        <f t="shared" si="1"/>
        <v>0</v>
      </c>
      <c r="S21" s="144">
        <f t="shared" si="1"/>
        <v>0</v>
      </c>
      <c r="T21" s="144">
        <f>SUM(T7:T20)</f>
        <v>55320435.870499998</v>
      </c>
      <c r="U21" s="144">
        <f t="shared" si="1"/>
        <v>1238908.2848</v>
      </c>
      <c r="V21" s="145">
        <f t="shared" si="1"/>
        <v>56559344.155299999</v>
      </c>
    </row>
    <row r="24" spans="1:22">
      <c r="C24" s="34"/>
      <c r="D24" s="34"/>
      <c r="E24" s="34"/>
    </row>
    <row r="25" spans="1:22">
      <c r="A25" s="30"/>
      <c r="B25" s="30"/>
      <c r="D25" s="34"/>
      <c r="E25" s="34"/>
    </row>
    <row r="26" spans="1:22">
      <c r="A26" s="30"/>
      <c r="B26" s="49"/>
      <c r="D26" s="34"/>
      <c r="E26" s="34"/>
    </row>
    <row r="27" spans="1:22">
      <c r="A27" s="30"/>
      <c r="B27" s="30"/>
      <c r="D27" s="34"/>
      <c r="E27" s="34"/>
    </row>
    <row r="28" spans="1:22">
      <c r="A28" s="30"/>
      <c r="B28" s="49"/>
      <c r="D28" s="34"/>
      <c r="E28" s="34"/>
    </row>
  </sheetData>
  <mergeCells count="5">
    <mergeCell ref="C5:L5"/>
    <mergeCell ref="M5:S5"/>
    <mergeCell ref="V5:V6"/>
    <mergeCell ref="T5:T6"/>
    <mergeCell ref="U5:U6"/>
  </mergeCells>
  <pageMargins left="0.7" right="0.7" top="0.75" bottom="0.75" header="0.3" footer="0.3"/>
  <pageSetup paperSize="9" scale="16" orientation="portrait" horizontalDpi="300" verticalDpi="300" r:id="rId1"/>
  <headerFooter>
    <oddFooter>&amp;C_x000D_&amp;1#&amp;"Aptos"&amp;10&amp;K000000 C4 - EXTERNAL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8"/>
  <sheetViews>
    <sheetView zoomScale="80" zoomScaleNormal="80" workbookViewId="0">
      <pane xSplit="1" ySplit="7" topLeftCell="B8" activePane="bottomRight" state="frozen"/>
      <selection activeCell="E12" sqref="E12"/>
      <selection pane="topRight" activeCell="E12" sqref="E12"/>
      <selection pane="bottomLeft" activeCell="E12" sqref="E12"/>
      <selection pane="bottomRight" activeCell="C27" sqref="C27"/>
    </sheetView>
  </sheetViews>
  <sheetFormatPr defaultColWidth="9.21875" defaultRowHeight="13.8"/>
  <cols>
    <col min="1" max="1" width="10.5546875" style="2" bestFit="1" customWidth="1"/>
    <col min="2" max="2" width="101.77734375" style="2" customWidth="1"/>
    <col min="3" max="3" width="13.77734375" style="2" customWidth="1"/>
    <col min="4" max="4" width="14.77734375" style="2" bestFit="1" customWidth="1"/>
    <col min="5" max="5" width="17.77734375" style="2" customWidth="1"/>
    <col min="6" max="6" width="15.77734375" style="2" customWidth="1"/>
    <col min="7" max="7" width="17.44140625" style="2" customWidth="1"/>
    <col min="8" max="8" width="15.21875" style="2" customWidth="1"/>
    <col min="9" max="16384" width="9.21875" style="9"/>
  </cols>
  <sheetData>
    <row r="1" spans="1:9">
      <c r="A1" s="2" t="s">
        <v>97</v>
      </c>
      <c r="B1" s="2" t="str">
        <f>Info!C2</f>
        <v>სს " პაშა ბანკი საქართველო"</v>
      </c>
    </row>
    <row r="2" spans="1:9">
      <c r="A2" s="2" t="s">
        <v>98</v>
      </c>
      <c r="B2" s="258">
        <f>'1. key ratios'!B2</f>
        <v>46112</v>
      </c>
    </row>
    <row r="4" spans="1:9" ht="14.4" thickBot="1">
      <c r="A4" s="2" t="s">
        <v>187</v>
      </c>
      <c r="B4" s="23" t="s">
        <v>205</v>
      </c>
    </row>
    <row r="5" spans="1:9">
      <c r="A5" s="53"/>
      <c r="B5" s="79"/>
      <c r="C5" s="83" t="s">
        <v>0</v>
      </c>
      <c r="D5" s="83" t="s">
        <v>1</v>
      </c>
      <c r="E5" s="83" t="s">
        <v>2</v>
      </c>
      <c r="F5" s="83" t="s">
        <v>3</v>
      </c>
      <c r="G5" s="148" t="s">
        <v>4</v>
      </c>
      <c r="H5" s="84" t="s">
        <v>5</v>
      </c>
      <c r="I5" s="19"/>
    </row>
    <row r="6" spans="1:9" ht="15" customHeight="1">
      <c r="A6" s="78"/>
      <c r="B6" s="17"/>
      <c r="C6" s="811" t="s">
        <v>197</v>
      </c>
      <c r="D6" s="822" t="s">
        <v>207</v>
      </c>
      <c r="E6" s="823"/>
      <c r="F6" s="811" t="s">
        <v>208</v>
      </c>
      <c r="G6" s="811" t="s">
        <v>209</v>
      </c>
      <c r="H6" s="820" t="s">
        <v>199</v>
      </c>
      <c r="I6" s="19"/>
    </row>
    <row r="7" spans="1:9" ht="69">
      <c r="A7" s="78"/>
      <c r="B7" s="17"/>
      <c r="C7" s="812"/>
      <c r="D7" s="151" t="s">
        <v>200</v>
      </c>
      <c r="E7" s="151" t="s">
        <v>198</v>
      </c>
      <c r="F7" s="812"/>
      <c r="G7" s="812"/>
      <c r="H7" s="821"/>
      <c r="I7" s="19"/>
    </row>
    <row r="8" spans="1:9">
      <c r="A8" s="46">
        <v>1</v>
      </c>
      <c r="B8" s="86" t="s">
        <v>123</v>
      </c>
      <c r="C8" s="138">
        <v>37101337.185200006</v>
      </c>
      <c r="D8" s="138"/>
      <c r="E8" s="138"/>
      <c r="F8" s="138">
        <v>27052007.615200002</v>
      </c>
      <c r="G8" s="147">
        <v>27052007.615200002</v>
      </c>
      <c r="H8" s="154">
        <f>G8/(C8+E8)</f>
        <v>0.7291383456117384</v>
      </c>
    </row>
    <row r="9" spans="1:9" ht="15" customHeight="1">
      <c r="A9" s="46">
        <v>2</v>
      </c>
      <c r="B9" s="86" t="s">
        <v>124</v>
      </c>
      <c r="C9" s="138">
        <v>0</v>
      </c>
      <c r="D9" s="138"/>
      <c r="E9" s="138"/>
      <c r="F9" s="138">
        <v>0</v>
      </c>
      <c r="G9" s="147">
        <v>0</v>
      </c>
      <c r="H9" s="154" t="e">
        <f t="shared" ref="H9:H21" si="0">G9/(C9+E9)</f>
        <v>#DIV/0!</v>
      </c>
    </row>
    <row r="10" spans="1:9">
      <c r="A10" s="46">
        <v>3</v>
      </c>
      <c r="B10" s="86" t="s">
        <v>125</v>
      </c>
      <c r="C10" s="138">
        <v>0</v>
      </c>
      <c r="D10" s="138"/>
      <c r="E10" s="138"/>
      <c r="F10" s="138">
        <v>0</v>
      </c>
      <c r="G10" s="147">
        <v>0</v>
      </c>
      <c r="H10" s="154" t="e">
        <f t="shared" si="0"/>
        <v>#DIV/0!</v>
      </c>
    </row>
    <row r="11" spans="1:9">
      <c r="A11" s="46">
        <v>4</v>
      </c>
      <c r="B11" s="86" t="s">
        <v>126</v>
      </c>
      <c r="C11" s="138">
        <v>0</v>
      </c>
      <c r="D11" s="138"/>
      <c r="E11" s="138"/>
      <c r="F11" s="138">
        <v>0</v>
      </c>
      <c r="G11" s="147">
        <v>0</v>
      </c>
      <c r="H11" s="154" t="e">
        <f t="shared" si="0"/>
        <v>#DIV/0!</v>
      </c>
    </row>
    <row r="12" spans="1:9">
      <c r="A12" s="46">
        <v>5</v>
      </c>
      <c r="B12" s="86" t="s">
        <v>667</v>
      </c>
      <c r="C12" s="138">
        <v>0</v>
      </c>
      <c r="D12" s="138"/>
      <c r="E12" s="138"/>
      <c r="F12" s="138">
        <v>0</v>
      </c>
      <c r="G12" s="147">
        <v>0</v>
      </c>
      <c r="H12" s="154" t="e">
        <f t="shared" si="0"/>
        <v>#DIV/0!</v>
      </c>
    </row>
    <row r="13" spans="1:9">
      <c r="A13" s="46">
        <v>6</v>
      </c>
      <c r="B13" s="86" t="s">
        <v>127</v>
      </c>
      <c r="C13" s="138">
        <v>88242141.158400014</v>
      </c>
      <c r="D13" s="138">
        <v>1395582.9313000001</v>
      </c>
      <c r="E13" s="138">
        <v>697791.4656</v>
      </c>
      <c r="F13" s="138">
        <v>36452790.351239994</v>
      </c>
      <c r="G13" s="147">
        <v>36452790.351239994</v>
      </c>
      <c r="H13" s="154">
        <f t="shared" si="0"/>
        <v>0.40985853345928197</v>
      </c>
    </row>
    <row r="14" spans="1:9">
      <c r="A14" s="46">
        <v>7</v>
      </c>
      <c r="B14" s="86" t="s">
        <v>71</v>
      </c>
      <c r="C14" s="138">
        <v>500133626.94150001</v>
      </c>
      <c r="D14" s="138">
        <v>99182971.672900006</v>
      </c>
      <c r="E14" s="138">
        <v>36101530.048100002</v>
      </c>
      <c r="F14" s="138">
        <v>536235156.9896</v>
      </c>
      <c r="G14" s="147">
        <v>479675812.83429998</v>
      </c>
      <c r="H14" s="154">
        <f>G14/(C14+E14)</f>
        <v>0.89452511007890334</v>
      </c>
    </row>
    <row r="15" spans="1:9">
      <c r="A15" s="46">
        <v>8</v>
      </c>
      <c r="B15" s="86" t="s">
        <v>72</v>
      </c>
      <c r="C15" s="138">
        <v>0</v>
      </c>
      <c r="D15" s="138">
        <v>0</v>
      </c>
      <c r="E15" s="138">
        <v>0</v>
      </c>
      <c r="F15" s="138">
        <v>0</v>
      </c>
      <c r="G15" s="147">
        <v>0</v>
      </c>
      <c r="H15" s="154" t="e">
        <f t="shared" si="0"/>
        <v>#DIV/0!</v>
      </c>
    </row>
    <row r="16" spans="1:9">
      <c r="A16" s="46">
        <v>9</v>
      </c>
      <c r="B16" s="86" t="s">
        <v>668</v>
      </c>
      <c r="C16" s="138">
        <v>0</v>
      </c>
      <c r="D16" s="138">
        <v>0</v>
      </c>
      <c r="E16" s="138">
        <v>0</v>
      </c>
      <c r="F16" s="138">
        <v>0</v>
      </c>
      <c r="G16" s="147">
        <v>0</v>
      </c>
      <c r="H16" s="154" t="e">
        <f t="shared" si="0"/>
        <v>#DIV/0!</v>
      </c>
    </row>
    <row r="17" spans="1:8">
      <c r="A17" s="46">
        <v>10</v>
      </c>
      <c r="B17" s="86" t="s">
        <v>67</v>
      </c>
      <c r="C17" s="138">
        <v>15492790.911999999</v>
      </c>
      <c r="D17" s="138"/>
      <c r="E17" s="138"/>
      <c r="F17" s="138">
        <v>20864720.424449999</v>
      </c>
      <c r="G17" s="147">
        <v>20864720.424449999</v>
      </c>
      <c r="H17" s="154">
        <f t="shared" si="0"/>
        <v>1.3467373659764008</v>
      </c>
    </row>
    <row r="18" spans="1:8">
      <c r="A18" s="46">
        <v>11</v>
      </c>
      <c r="B18" s="86" t="s">
        <v>68</v>
      </c>
      <c r="C18" s="138">
        <v>0</v>
      </c>
      <c r="D18" s="138"/>
      <c r="E18" s="138"/>
      <c r="F18" s="138">
        <v>0</v>
      </c>
      <c r="G18" s="147">
        <v>0</v>
      </c>
      <c r="H18" s="154" t="e">
        <f t="shared" si="0"/>
        <v>#DIV/0!</v>
      </c>
    </row>
    <row r="19" spans="1:8">
      <c r="A19" s="46">
        <v>12</v>
      </c>
      <c r="B19" s="86" t="s">
        <v>69</v>
      </c>
      <c r="C19" s="138">
        <v>0</v>
      </c>
      <c r="D19" s="138"/>
      <c r="E19" s="138"/>
      <c r="F19" s="138">
        <v>0</v>
      </c>
      <c r="G19" s="147">
        <v>0</v>
      </c>
      <c r="H19" s="154" t="e">
        <f t="shared" si="0"/>
        <v>#DIV/0!</v>
      </c>
    </row>
    <row r="20" spans="1:8">
      <c r="A20" s="46">
        <v>13</v>
      </c>
      <c r="B20" s="86" t="s">
        <v>70</v>
      </c>
      <c r="C20" s="138">
        <v>0</v>
      </c>
      <c r="D20" s="138"/>
      <c r="E20" s="138"/>
      <c r="F20" s="138">
        <v>0</v>
      </c>
      <c r="G20" s="147">
        <v>0</v>
      </c>
      <c r="H20" s="154" t="e">
        <f t="shared" si="0"/>
        <v>#DIV/0!</v>
      </c>
    </row>
    <row r="21" spans="1:8">
      <c r="A21" s="46">
        <v>14</v>
      </c>
      <c r="B21" s="86" t="s">
        <v>143</v>
      </c>
      <c r="C21" s="138">
        <v>22653667.7108</v>
      </c>
      <c r="D21" s="138"/>
      <c r="E21" s="138"/>
      <c r="F21" s="138">
        <v>20018950.169399999</v>
      </c>
      <c r="G21" s="147">
        <v>20018950.169399999</v>
      </c>
      <c r="H21" s="154">
        <f t="shared" si="0"/>
        <v>0.88369576286563456</v>
      </c>
    </row>
    <row r="22" spans="1:8" ht="14.4" thickBot="1">
      <c r="A22" s="80"/>
      <c r="B22" s="85" t="s">
        <v>66</v>
      </c>
      <c r="C22" s="139">
        <f>SUM(C8:C21)</f>
        <v>663623563.90789998</v>
      </c>
      <c r="D22" s="139">
        <f>SUM(D8:D21)</f>
        <v>100578554.60420001</v>
      </c>
      <c r="E22" s="139">
        <f>SUM(E8:E21)</f>
        <v>36799321.513700001</v>
      </c>
      <c r="F22" s="139">
        <f>SUM(F8:F21)</f>
        <v>640623625.54989004</v>
      </c>
      <c r="G22" s="139">
        <f>SUM(G8:G21)</f>
        <v>584064281.39459002</v>
      </c>
      <c r="H22" s="155">
        <f>G22/(C22+E22)</f>
        <v>0.83387378332595297</v>
      </c>
    </row>
    <row r="28" spans="1:8" ht="10.5" customHeight="1"/>
  </sheetData>
  <mergeCells count="5">
    <mergeCell ref="C6:C7"/>
    <mergeCell ref="F6:F7"/>
    <mergeCell ref="G6:G7"/>
    <mergeCell ref="H6:H7"/>
    <mergeCell ref="D6:E6"/>
  </mergeCells>
  <pageMargins left="0.7" right="0.7" top="0.75" bottom="0.75" header="0.3" footer="0.3"/>
  <pageSetup paperSize="9" scale="42" orientation="portrait" horizontalDpi="300" verticalDpi="300" r:id="rId1"/>
  <headerFooter>
    <oddFooter>&amp;C_x000D_&amp;1#&amp;"Aptos"&amp;10&amp;K000000 C4 - EXTERNAL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8"/>
  <sheetViews>
    <sheetView zoomScale="80" zoomScaleNormal="80" workbookViewId="0">
      <pane xSplit="2" ySplit="6" topLeftCell="C7" activePane="bottomRight" state="frozen"/>
      <selection activeCell="E12" sqref="E12"/>
      <selection pane="topRight" activeCell="E12" sqref="E12"/>
      <selection pane="bottomLeft" activeCell="E12" sqref="E12"/>
      <selection pane="bottomRight" activeCell="L22" sqref="L22"/>
    </sheetView>
  </sheetViews>
  <sheetFormatPr defaultColWidth="9.21875" defaultRowHeight="13.8"/>
  <cols>
    <col min="1" max="1" width="10.5546875" style="2" bestFit="1" customWidth="1"/>
    <col min="2" max="2" width="104.21875" style="2" customWidth="1"/>
    <col min="3" max="11" width="13.88671875" style="2" customWidth="1"/>
    <col min="12" max="16384" width="9.21875" style="2"/>
  </cols>
  <sheetData>
    <row r="1" spans="1:11">
      <c r="A1" s="2" t="s">
        <v>97</v>
      </c>
      <c r="B1" s="2" t="str">
        <f>Info!C2</f>
        <v>სს " პაშა ბანკი საქართველო"</v>
      </c>
    </row>
    <row r="2" spans="1:11">
      <c r="A2" s="2" t="s">
        <v>98</v>
      </c>
      <c r="B2" s="258">
        <f>'1. key ratios'!B2</f>
        <v>46112</v>
      </c>
    </row>
    <row r="4" spans="1:11" ht="14.4" thickBot="1">
      <c r="A4" s="2" t="s">
        <v>233</v>
      </c>
      <c r="B4" s="23" t="s">
        <v>232</v>
      </c>
    </row>
    <row r="5" spans="1:11" ht="30" customHeight="1">
      <c r="A5" s="827"/>
      <c r="B5" s="828"/>
      <c r="C5" s="825" t="s">
        <v>264</v>
      </c>
      <c r="D5" s="825"/>
      <c r="E5" s="825"/>
      <c r="F5" s="825" t="s">
        <v>265</v>
      </c>
      <c r="G5" s="825"/>
      <c r="H5" s="825"/>
      <c r="I5" s="825" t="s">
        <v>266</v>
      </c>
      <c r="J5" s="825"/>
      <c r="K5" s="826"/>
    </row>
    <row r="6" spans="1:11">
      <c r="A6" s="173"/>
      <c r="B6" s="550"/>
      <c r="C6" s="551" t="s">
        <v>26</v>
      </c>
      <c r="D6" s="551" t="s">
        <v>79</v>
      </c>
      <c r="E6" s="551" t="s">
        <v>66</v>
      </c>
      <c r="F6" s="551" t="s">
        <v>26</v>
      </c>
      <c r="G6" s="551" t="s">
        <v>79</v>
      </c>
      <c r="H6" s="551" t="s">
        <v>66</v>
      </c>
      <c r="I6" s="551" t="s">
        <v>26</v>
      </c>
      <c r="J6" s="551" t="s">
        <v>79</v>
      </c>
      <c r="K6" s="552" t="s">
        <v>66</v>
      </c>
    </row>
    <row r="7" spans="1:11">
      <c r="A7" s="174" t="s">
        <v>212</v>
      </c>
      <c r="B7" s="553"/>
      <c r="C7" s="553"/>
      <c r="D7" s="553"/>
      <c r="E7" s="553"/>
      <c r="F7" s="553"/>
      <c r="G7" s="553"/>
      <c r="H7" s="553"/>
      <c r="I7" s="553"/>
      <c r="J7" s="553"/>
      <c r="K7" s="175"/>
    </row>
    <row r="8" spans="1:11">
      <c r="A8" s="172">
        <v>1</v>
      </c>
      <c r="B8" s="162" t="s">
        <v>212</v>
      </c>
      <c r="C8" s="594"/>
      <c r="D8" s="594"/>
      <c r="E8" s="594"/>
      <c r="F8" s="595">
        <v>98031518.302395508</v>
      </c>
      <c r="G8" s="595">
        <v>96733723.325324476</v>
      </c>
      <c r="H8" s="595">
        <v>194765241.62771997</v>
      </c>
      <c r="I8" s="595">
        <v>71987752.991999984</v>
      </c>
      <c r="J8" s="595">
        <v>33120588.493577767</v>
      </c>
      <c r="K8" s="596">
        <v>105108341.48557778</v>
      </c>
    </row>
    <row r="9" spans="1:11">
      <c r="A9" s="174" t="s">
        <v>213</v>
      </c>
      <c r="B9" s="553"/>
      <c r="C9" s="597"/>
      <c r="D9" s="597"/>
      <c r="E9" s="597"/>
      <c r="F9" s="597"/>
      <c r="G9" s="597"/>
      <c r="H9" s="597"/>
      <c r="I9" s="597"/>
      <c r="J9" s="597"/>
      <c r="K9" s="598"/>
    </row>
    <row r="10" spans="1:11">
      <c r="A10" s="554">
        <v>2</v>
      </c>
      <c r="B10" s="555" t="s">
        <v>214</v>
      </c>
      <c r="C10" s="566">
        <v>26277870.057155546</v>
      </c>
      <c r="D10" s="599">
        <v>54744399.817805573</v>
      </c>
      <c r="E10" s="599">
        <v>81022269.874961108</v>
      </c>
      <c r="F10" s="599">
        <v>8009860.8302705539</v>
      </c>
      <c r="G10" s="599">
        <v>10314204.557689561</v>
      </c>
      <c r="H10" s="599">
        <v>18324065.387960117</v>
      </c>
      <c r="I10" s="599">
        <v>1744097.3372166667</v>
      </c>
      <c r="J10" s="599">
        <v>2571870.1329082209</v>
      </c>
      <c r="K10" s="600">
        <v>4315967.4701248901</v>
      </c>
    </row>
    <row r="11" spans="1:11">
      <c r="A11" s="554">
        <v>3</v>
      </c>
      <c r="B11" s="555" t="s">
        <v>215</v>
      </c>
      <c r="C11" s="566">
        <v>189916453.66422218</v>
      </c>
      <c r="D11" s="599">
        <v>212952867.77713886</v>
      </c>
      <c r="E11" s="599">
        <v>402869321.44136125</v>
      </c>
      <c r="F11" s="599">
        <v>55377305.52761668</v>
      </c>
      <c r="G11" s="599">
        <v>41682484.382703744</v>
      </c>
      <c r="H11" s="599">
        <v>97059789.910320476</v>
      </c>
      <c r="I11" s="599">
        <v>49523765.286065556</v>
      </c>
      <c r="J11" s="599">
        <v>31212664.701674901</v>
      </c>
      <c r="K11" s="600">
        <v>80736429.987740457</v>
      </c>
    </row>
    <row r="12" spans="1:11">
      <c r="A12" s="554">
        <v>4</v>
      </c>
      <c r="B12" s="555" t="s">
        <v>216</v>
      </c>
      <c r="C12" s="566">
        <v>18055555.555555556</v>
      </c>
      <c r="D12" s="599">
        <v>0</v>
      </c>
      <c r="E12" s="599">
        <v>18055555.555555556</v>
      </c>
      <c r="F12" s="599">
        <v>0</v>
      </c>
      <c r="G12" s="599">
        <v>0</v>
      </c>
      <c r="H12" s="599">
        <v>0</v>
      </c>
      <c r="I12" s="599">
        <v>0</v>
      </c>
      <c r="J12" s="599">
        <v>0</v>
      </c>
      <c r="K12" s="600">
        <v>0</v>
      </c>
    </row>
    <row r="13" spans="1:11">
      <c r="A13" s="554">
        <v>5</v>
      </c>
      <c r="B13" s="555" t="s">
        <v>217</v>
      </c>
      <c r="C13" s="566">
        <v>30246235.998777788</v>
      </c>
      <c r="D13" s="599">
        <v>59854895.561104402</v>
      </c>
      <c r="E13" s="599">
        <v>90101131.559882224</v>
      </c>
      <c r="F13" s="599">
        <v>4041821.8388588899</v>
      </c>
      <c r="G13" s="599">
        <v>13962799.155154161</v>
      </c>
      <c r="H13" s="599">
        <v>18004620.994013052</v>
      </c>
      <c r="I13" s="599">
        <v>1885538.8656666677</v>
      </c>
      <c r="J13" s="599">
        <v>5156905.3095347797</v>
      </c>
      <c r="K13" s="600">
        <v>7042444.1752014384</v>
      </c>
    </row>
    <row r="14" spans="1:11">
      <c r="A14" s="554">
        <v>6</v>
      </c>
      <c r="B14" s="555" t="s">
        <v>231</v>
      </c>
      <c r="C14" s="566">
        <v>0</v>
      </c>
      <c r="D14" s="599">
        <v>0</v>
      </c>
      <c r="E14" s="599">
        <v>0</v>
      </c>
      <c r="F14" s="599">
        <v>0</v>
      </c>
      <c r="G14" s="599">
        <v>0</v>
      </c>
      <c r="H14" s="599">
        <v>0</v>
      </c>
      <c r="I14" s="599">
        <v>0</v>
      </c>
      <c r="J14" s="599">
        <v>0</v>
      </c>
      <c r="K14" s="600">
        <v>0</v>
      </c>
    </row>
    <row r="15" spans="1:11">
      <c r="A15" s="554">
        <v>7</v>
      </c>
      <c r="B15" s="555" t="s">
        <v>218</v>
      </c>
      <c r="C15" s="566">
        <v>10311298.470777778</v>
      </c>
      <c r="D15" s="599">
        <v>10177320.658195559</v>
      </c>
      <c r="E15" s="599">
        <v>20488619.12897332</v>
      </c>
      <c r="F15" s="599">
        <v>5836651.9898888897</v>
      </c>
      <c r="G15" s="599">
        <v>5124736.3986244462</v>
      </c>
      <c r="H15" s="599">
        <v>10961388.388513334</v>
      </c>
      <c r="I15" s="599">
        <v>5836651.9898888897</v>
      </c>
      <c r="J15" s="599">
        <v>5124736.3986244462</v>
      </c>
      <c r="K15" s="600">
        <v>10961388.388513334</v>
      </c>
    </row>
    <row r="16" spans="1:11">
      <c r="A16" s="554">
        <v>8</v>
      </c>
      <c r="B16" s="556" t="s">
        <v>219</v>
      </c>
      <c r="C16" s="593">
        <f t="shared" ref="C16:K16" si="0">SUM(C10:C15)</f>
        <v>274807413.74648881</v>
      </c>
      <c r="D16" s="593">
        <f t="shared" si="0"/>
        <v>337729483.81424439</v>
      </c>
      <c r="E16" s="593">
        <f t="shared" si="0"/>
        <v>612536897.56073344</v>
      </c>
      <c r="F16" s="593">
        <f t="shared" si="0"/>
        <v>73265640.186635017</v>
      </c>
      <c r="G16" s="593">
        <f t="shared" si="0"/>
        <v>71084224.494171917</v>
      </c>
      <c r="H16" s="593">
        <f t="shared" si="0"/>
        <v>144349864.68080699</v>
      </c>
      <c r="I16" s="593">
        <f t="shared" si="0"/>
        <v>58990053.478837781</v>
      </c>
      <c r="J16" s="593">
        <f t="shared" si="0"/>
        <v>44066176.542742342</v>
      </c>
      <c r="K16" s="593">
        <f t="shared" si="0"/>
        <v>103056230.0215801</v>
      </c>
    </row>
    <row r="17" spans="1:11">
      <c r="A17" s="174" t="s">
        <v>220</v>
      </c>
      <c r="B17" s="553"/>
      <c r="C17" s="597"/>
      <c r="D17" s="597"/>
      <c r="E17" s="597"/>
      <c r="F17" s="597"/>
      <c r="G17" s="597"/>
      <c r="H17" s="597"/>
      <c r="I17" s="597"/>
      <c r="J17" s="597"/>
      <c r="K17" s="598"/>
    </row>
    <row r="18" spans="1:11">
      <c r="A18" s="554">
        <v>9</v>
      </c>
      <c r="B18" s="555" t="s">
        <v>221</v>
      </c>
      <c r="C18" s="566">
        <v>0</v>
      </c>
      <c r="D18" s="599">
        <v>0</v>
      </c>
      <c r="E18" s="599">
        <v>0</v>
      </c>
      <c r="F18" s="599">
        <v>0</v>
      </c>
      <c r="G18" s="599">
        <v>0</v>
      </c>
      <c r="H18" s="599">
        <v>0</v>
      </c>
      <c r="I18" s="599">
        <v>0</v>
      </c>
      <c r="J18" s="599">
        <v>0</v>
      </c>
      <c r="K18" s="600">
        <v>0</v>
      </c>
    </row>
    <row r="19" spans="1:11">
      <c r="A19" s="554">
        <v>10</v>
      </c>
      <c r="B19" s="555" t="s">
        <v>222</v>
      </c>
      <c r="C19" s="566">
        <v>146431718.34534118</v>
      </c>
      <c r="D19" s="599">
        <v>330418327.92343986</v>
      </c>
      <c r="E19" s="599">
        <v>476850046.26878095</v>
      </c>
      <c r="F19" s="599">
        <v>1958676.904742222</v>
      </c>
      <c r="G19" s="599">
        <v>3834124.0849827807</v>
      </c>
      <c r="H19" s="599">
        <v>5792800.9897249993</v>
      </c>
      <c r="I19" s="599">
        <v>29635747.100915547</v>
      </c>
      <c r="J19" s="599">
        <v>71086648.891157195</v>
      </c>
      <c r="K19" s="600">
        <v>100722395.99207272</v>
      </c>
    </row>
    <row r="20" spans="1:11">
      <c r="A20" s="554">
        <v>11</v>
      </c>
      <c r="B20" s="555" t="s">
        <v>223</v>
      </c>
      <c r="C20" s="566">
        <v>34922099.639315538</v>
      </c>
      <c r="D20" s="599">
        <v>5582309.8761500046</v>
      </c>
      <c r="E20" s="599">
        <v>40504409.515465565</v>
      </c>
      <c r="F20" s="599">
        <v>800701.73699444428</v>
      </c>
      <c r="G20" s="599">
        <v>337710.48339666653</v>
      </c>
      <c r="H20" s="599">
        <v>1138412.220391111</v>
      </c>
      <c r="I20" s="599">
        <v>800701.73699444428</v>
      </c>
      <c r="J20" s="599">
        <v>337710.48339666653</v>
      </c>
      <c r="K20" s="600">
        <v>1138412.220391111</v>
      </c>
    </row>
    <row r="21" spans="1:11" ht="14.4" thickBot="1">
      <c r="A21" s="557">
        <v>12</v>
      </c>
      <c r="B21" s="558" t="s">
        <v>224</v>
      </c>
      <c r="C21" s="601">
        <f>SUM(C18:C20)</f>
        <v>181353817.98465672</v>
      </c>
      <c r="D21" s="601">
        <f t="shared" ref="D21:K21" si="1">SUM(D18:D20)</f>
        <v>336000637.79958987</v>
      </c>
      <c r="E21" s="601">
        <f t="shared" si="1"/>
        <v>517354455.7842465</v>
      </c>
      <c r="F21" s="601">
        <f t="shared" si="1"/>
        <v>2759378.6417366662</v>
      </c>
      <c r="G21" s="601">
        <f t="shared" si="1"/>
        <v>4171834.5683794473</v>
      </c>
      <c r="H21" s="601">
        <f t="shared" si="1"/>
        <v>6931213.2101161107</v>
      </c>
      <c r="I21" s="601">
        <f t="shared" si="1"/>
        <v>30436448.837909993</v>
      </c>
      <c r="J21" s="601">
        <f t="shared" si="1"/>
        <v>71424359.374553859</v>
      </c>
      <c r="K21" s="601">
        <f t="shared" si="1"/>
        <v>101860808.21246383</v>
      </c>
    </row>
    <row r="22" spans="1:11" ht="38.25" customHeight="1" thickBot="1">
      <c r="A22" s="171"/>
      <c r="B22" s="559"/>
      <c r="C22" s="559"/>
      <c r="D22" s="559"/>
      <c r="E22" s="559"/>
      <c r="F22" s="824" t="s">
        <v>225</v>
      </c>
      <c r="G22" s="825"/>
      <c r="H22" s="825"/>
      <c r="I22" s="824" t="s">
        <v>226</v>
      </c>
      <c r="J22" s="825"/>
      <c r="K22" s="826"/>
    </row>
    <row r="23" spans="1:11">
      <c r="A23" s="165">
        <v>13</v>
      </c>
      <c r="B23" s="163" t="s">
        <v>212</v>
      </c>
      <c r="C23" s="170"/>
      <c r="D23" s="170"/>
      <c r="E23" s="170"/>
      <c r="F23" s="562">
        <f>F8</f>
        <v>98031518.302395508</v>
      </c>
      <c r="G23" s="562">
        <f t="shared" ref="G23:H23" si="2">G8</f>
        <v>96733723.325324476</v>
      </c>
      <c r="H23" s="562">
        <f t="shared" si="2"/>
        <v>194765241.62771997</v>
      </c>
      <c r="I23" s="562">
        <f>I8</f>
        <v>71987752.991999984</v>
      </c>
      <c r="J23" s="562">
        <f t="shared" ref="J23:K23" si="3">J8</f>
        <v>33120588.493577767</v>
      </c>
      <c r="K23" s="563">
        <f t="shared" si="3"/>
        <v>105108341.48557778</v>
      </c>
    </row>
    <row r="24" spans="1:11" ht="14.4" thickBot="1">
      <c r="A24" s="166">
        <v>14</v>
      </c>
      <c r="B24" s="560" t="s">
        <v>227</v>
      </c>
      <c r="C24" s="176"/>
      <c r="D24" s="169"/>
      <c r="E24" s="293"/>
      <c r="F24" s="564">
        <f>MAX(F16-F21,F16*0.25)</f>
        <v>70506261.544898346</v>
      </c>
      <c r="G24" s="564">
        <f t="shared" ref="G24:H24" si="4">MAX(G16-G21,G16*0.25)</f>
        <v>66912389.925792471</v>
      </c>
      <c r="H24" s="564">
        <f t="shared" si="4"/>
        <v>137418651.47069088</v>
      </c>
      <c r="I24" s="564">
        <f>MAX(I16-I21,I16*0.25)</f>
        <v>28553604.640927788</v>
      </c>
      <c r="J24" s="564">
        <f t="shared" ref="J24:K24" si="5">MAX(J16-J21,J16*0.25)</f>
        <v>11016544.135685585</v>
      </c>
      <c r="K24" s="565">
        <f t="shared" si="5"/>
        <v>25764057.505395025</v>
      </c>
    </row>
    <row r="25" spans="1:11" ht="14.4" thickBot="1">
      <c r="A25" s="167">
        <v>15</v>
      </c>
      <c r="B25" s="164" t="s">
        <v>228</v>
      </c>
      <c r="C25" s="168"/>
      <c r="D25" s="168"/>
      <c r="E25" s="168"/>
      <c r="F25" s="561">
        <f>F23/F24</f>
        <v>1.3903945004936773</v>
      </c>
      <c r="G25" s="561">
        <f t="shared" ref="G25:H25" si="6">G23/G24</f>
        <v>1.4456773018062068</v>
      </c>
      <c r="H25" s="561">
        <f t="shared" si="6"/>
        <v>1.4173130033171675</v>
      </c>
      <c r="I25" s="561">
        <f>I23/I24</f>
        <v>2.5211441391471512</v>
      </c>
      <c r="J25" s="561">
        <f t="shared" ref="J25:K25" si="7">J23/J24</f>
        <v>3.0064408661779121</v>
      </c>
      <c r="K25" s="561">
        <f t="shared" si="7"/>
        <v>4.0796501662662399</v>
      </c>
    </row>
    <row r="28" spans="1:11" ht="41.4">
      <c r="B28" s="18" t="s">
        <v>263</v>
      </c>
    </row>
  </sheetData>
  <mergeCells count="6">
    <mergeCell ref="F22:H22"/>
    <mergeCell ref="I22:K22"/>
    <mergeCell ref="A5:B5"/>
    <mergeCell ref="C5:E5"/>
    <mergeCell ref="F5:H5"/>
    <mergeCell ref="I5:K5"/>
  </mergeCells>
  <pageMargins left="0.7" right="0.7" top="0.75" bottom="0.75" header="0.3" footer="0.3"/>
  <pageSetup paperSize="9" scale="36" orientation="portrait" horizontalDpi="300" verticalDpi="300" r:id="rId1"/>
  <headerFooter>
    <oddFooter>&amp;C_x000D_&amp;1#&amp;"Aptos"&amp;10&amp;K000000 C4 - EXTERNAL CONFIDENTIAL</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34"/>
  <sheetViews>
    <sheetView zoomScale="80" zoomScaleNormal="80" workbookViewId="0">
      <pane xSplit="1" ySplit="1" topLeftCell="C19" activePane="bottomRight" state="frozen"/>
      <selection activeCell="E12" sqref="E12"/>
      <selection pane="topRight" activeCell="E12" sqref="E12"/>
      <selection pane="bottomLeft" activeCell="E12" sqref="E12"/>
      <selection pane="bottomRight" activeCell="G39" sqref="G39"/>
    </sheetView>
  </sheetViews>
  <sheetFormatPr defaultColWidth="9.21875" defaultRowHeight="13.8"/>
  <cols>
    <col min="1" max="1" width="10.5546875" style="32" bestFit="1" customWidth="1"/>
    <col min="2" max="2" width="95" style="32" customWidth="1"/>
    <col min="3" max="9" width="15" style="32" customWidth="1"/>
    <col min="10" max="14" width="18.5546875" style="32" customWidth="1"/>
    <col min="15" max="17" width="18.5546875" style="9" customWidth="1"/>
    <col min="18" max="16384" width="9.21875" style="9"/>
  </cols>
  <sheetData>
    <row r="1" spans="1:17">
      <c r="A1" s="13" t="s">
        <v>97</v>
      </c>
      <c r="B1" s="591" t="str">
        <f>'1. key ratios'!B1</f>
        <v>სს " პაშა ბანკი საქართველო"</v>
      </c>
    </row>
    <row r="2" spans="1:17">
      <c r="A2" s="32" t="s">
        <v>98</v>
      </c>
      <c r="B2" s="258">
        <f>'1. key ratios'!B2</f>
        <v>46112</v>
      </c>
    </row>
    <row r="3" spans="1:17">
      <c r="B3" s="9"/>
      <c r="C3" s="9"/>
      <c r="D3" s="9"/>
      <c r="E3" s="9"/>
      <c r="F3" s="9"/>
      <c r="G3" s="9"/>
      <c r="H3" s="9"/>
      <c r="I3" s="9"/>
      <c r="J3" s="9"/>
      <c r="K3" s="9"/>
      <c r="L3" s="9"/>
      <c r="M3" s="9"/>
      <c r="N3" s="9"/>
    </row>
    <row r="4" spans="1:17" ht="14.4">
      <c r="B4" s="466" t="s">
        <v>723</v>
      </c>
      <c r="C4" s="9"/>
      <c r="D4" s="9"/>
      <c r="E4" s="9"/>
      <c r="F4" s="9"/>
      <c r="G4" s="9"/>
      <c r="H4" s="9"/>
      <c r="I4" s="9"/>
      <c r="J4" s="9"/>
      <c r="K4" s="9"/>
      <c r="L4" s="9"/>
      <c r="M4" s="9"/>
      <c r="N4" s="9"/>
    </row>
    <row r="5" spans="1:17" ht="86.4">
      <c r="B5" s="467" t="s">
        <v>724</v>
      </c>
      <c r="C5" s="468" t="s">
        <v>725</v>
      </c>
      <c r="D5" s="468" t="s">
        <v>726</v>
      </c>
      <c r="E5" s="468" t="s">
        <v>727</v>
      </c>
      <c r="F5" s="468" t="s">
        <v>728</v>
      </c>
      <c r="G5" s="468" t="s">
        <v>729</v>
      </c>
      <c r="H5" s="468" t="s">
        <v>730</v>
      </c>
      <c r="I5" s="469" t="s">
        <v>731</v>
      </c>
      <c r="J5" s="470">
        <v>0.02</v>
      </c>
      <c r="K5" s="470">
        <v>0.2</v>
      </c>
      <c r="L5" s="470">
        <v>0.35</v>
      </c>
      <c r="M5" s="470">
        <v>0.5</v>
      </c>
      <c r="N5" s="470">
        <v>0.75</v>
      </c>
      <c r="O5" s="470">
        <v>1</v>
      </c>
      <c r="P5" s="470">
        <v>1.5</v>
      </c>
      <c r="Q5" s="471" t="s">
        <v>73</v>
      </c>
    </row>
    <row r="6" spans="1:17" ht="14.4">
      <c r="B6" s="472"/>
      <c r="C6" s="438">
        <f>IF(C7&gt;0,C7,IF(C8&gt;0,C8,IF(C9&gt;0,C9,0)))</f>
        <v>114272506</v>
      </c>
      <c r="D6" s="438">
        <f>IF(D7&gt;0,D7,IF(D8&gt;0,D8,IF(D9&gt;0,D9,0)))</f>
        <v>2205560.8000000003</v>
      </c>
      <c r="E6" s="438">
        <f>IF(E7&gt;0,E7,IF(E8&gt;0,E8,IF(E9&gt;0,E9,0)))</f>
        <v>29303853.969999999</v>
      </c>
      <c r="F6" s="438">
        <f>IF(F7&gt;0,F7,IF(F8&gt;0,F8,IF(F9&gt;0,F9,0)))</f>
        <v>659074.36</v>
      </c>
      <c r="G6" s="438">
        <f>IF(G7&gt;0,G7,IF(G8&gt;0,G8,IF(G9&gt;0,G9,0)))</f>
        <v>722616.90030811517</v>
      </c>
      <c r="H6" s="438"/>
      <c r="I6" s="438">
        <f t="shared" ref="I6:Q6" si="0">IF(I7&gt;0,I7,IF(I8&gt;0,I8,IF(I9&gt;0,I9,0)))</f>
        <v>1934367.7644313613</v>
      </c>
      <c r="J6" s="438">
        <f t="shared" si="0"/>
        <v>0</v>
      </c>
      <c r="K6" s="438">
        <f t="shared" si="0"/>
        <v>0</v>
      </c>
      <c r="L6" s="438">
        <f t="shared" si="0"/>
        <v>0</v>
      </c>
      <c r="M6" s="438">
        <f t="shared" si="0"/>
        <v>1850438.0163970983</v>
      </c>
      <c r="N6" s="438">
        <f t="shared" si="0"/>
        <v>0</v>
      </c>
      <c r="O6" s="438">
        <f t="shared" si="0"/>
        <v>22883.078431361228</v>
      </c>
      <c r="P6" s="438">
        <f t="shared" si="0"/>
        <v>61046.658509199726</v>
      </c>
      <c r="Q6" s="438">
        <f t="shared" si="0"/>
        <v>1039672.07439371</v>
      </c>
    </row>
    <row r="7" spans="1:17" ht="14.4">
      <c r="B7" s="473" t="s">
        <v>719</v>
      </c>
      <c r="C7" s="438">
        <f>C11+C15+C19+C23+C27+C31</f>
        <v>114272506</v>
      </c>
      <c r="D7" s="438">
        <f t="shared" ref="D7:G9" si="1">D11+D15+D19+D23+D27+D31</f>
        <v>2205560.8000000003</v>
      </c>
      <c r="E7" s="438">
        <f t="shared" si="1"/>
        <v>29303853.969999999</v>
      </c>
      <c r="F7" s="438">
        <f t="shared" si="1"/>
        <v>659074.36</v>
      </c>
      <c r="G7" s="438">
        <f t="shared" si="1"/>
        <v>722616.90030811517</v>
      </c>
      <c r="H7" s="474">
        <v>1.4</v>
      </c>
      <c r="I7" s="475">
        <f t="shared" ref="I7:I33" si="2">(F7+G7)*H7</f>
        <v>1934367.7644313613</v>
      </c>
      <c r="J7" s="438">
        <f>J11+J15+J19+J23+J27+J31</f>
        <v>0</v>
      </c>
      <c r="K7" s="438">
        <f t="shared" ref="J7:Q9" si="3">K11+K15+K19+K23+K27+K31</f>
        <v>0</v>
      </c>
      <c r="L7" s="438">
        <f t="shared" si="3"/>
        <v>0</v>
      </c>
      <c r="M7" s="438">
        <f t="shared" si="3"/>
        <v>1850438.0163970983</v>
      </c>
      <c r="N7" s="438">
        <f t="shared" si="3"/>
        <v>0</v>
      </c>
      <c r="O7" s="438">
        <f t="shared" si="3"/>
        <v>22883.078431361228</v>
      </c>
      <c r="P7" s="438">
        <f t="shared" si="3"/>
        <v>61046.658509199726</v>
      </c>
      <c r="Q7" s="438">
        <f>Q11+Q15+Q19+Q23+Q27+Q31</f>
        <v>1039672.07439371</v>
      </c>
    </row>
    <row r="8" spans="1:17" ht="14.4">
      <c r="B8" s="473" t="s">
        <v>720</v>
      </c>
      <c r="C8" s="438">
        <f>C12+C16+C20+C24+C28+C32</f>
        <v>0</v>
      </c>
      <c r="D8" s="438">
        <f t="shared" si="1"/>
        <v>0</v>
      </c>
      <c r="E8" s="438">
        <f t="shared" si="1"/>
        <v>0</v>
      </c>
      <c r="F8" s="438">
        <f t="shared" si="1"/>
        <v>0</v>
      </c>
      <c r="G8" s="438">
        <f t="shared" si="1"/>
        <v>0</v>
      </c>
      <c r="H8" s="474">
        <v>1.4</v>
      </c>
      <c r="I8" s="475">
        <f t="shared" si="2"/>
        <v>0</v>
      </c>
      <c r="J8" s="438">
        <f t="shared" si="3"/>
        <v>0</v>
      </c>
      <c r="K8" s="438">
        <f t="shared" si="3"/>
        <v>0</v>
      </c>
      <c r="L8" s="438">
        <f t="shared" si="3"/>
        <v>0</v>
      </c>
      <c r="M8" s="438">
        <f t="shared" si="3"/>
        <v>0</v>
      </c>
      <c r="N8" s="438">
        <f t="shared" si="3"/>
        <v>0</v>
      </c>
      <c r="O8" s="438">
        <f t="shared" si="3"/>
        <v>0</v>
      </c>
      <c r="P8" s="438">
        <f t="shared" si="3"/>
        <v>0</v>
      </c>
      <c r="Q8" s="438">
        <f>Q12+Q16+Q20+Q24+Q28+Q32</f>
        <v>0</v>
      </c>
    </row>
    <row r="9" spans="1:17" ht="14.4">
      <c r="B9" s="473" t="s">
        <v>721</v>
      </c>
      <c r="C9" s="438">
        <f>C13+C17+C21+C25+C29+C33</f>
        <v>0</v>
      </c>
      <c r="D9" s="438">
        <f>D13+D17+D21+D25+D29+D33</f>
        <v>0</v>
      </c>
      <c r="E9" s="438">
        <f>E13+E17+E21+E25+E29+E33</f>
        <v>0</v>
      </c>
      <c r="F9" s="438">
        <f t="shared" si="1"/>
        <v>0</v>
      </c>
      <c r="G9" s="438">
        <f t="shared" si="1"/>
        <v>0</v>
      </c>
      <c r="H9" s="474">
        <v>1.4</v>
      </c>
      <c r="I9" s="475">
        <f t="shared" si="2"/>
        <v>0</v>
      </c>
      <c r="J9" s="438">
        <f t="shared" si="3"/>
        <v>0</v>
      </c>
      <c r="K9" s="438">
        <f t="shared" si="3"/>
        <v>0</v>
      </c>
      <c r="L9" s="438">
        <f t="shared" si="3"/>
        <v>0</v>
      </c>
      <c r="M9" s="438">
        <f t="shared" si="3"/>
        <v>0</v>
      </c>
      <c r="N9" s="438">
        <f t="shared" si="3"/>
        <v>0</v>
      </c>
      <c r="O9" s="438">
        <f t="shared" si="3"/>
        <v>0</v>
      </c>
      <c r="P9" s="438">
        <f t="shared" si="3"/>
        <v>0</v>
      </c>
      <c r="Q9" s="438">
        <f t="shared" si="3"/>
        <v>0</v>
      </c>
    </row>
    <row r="10" spans="1:17" ht="14.4">
      <c r="B10" s="476" t="s">
        <v>732</v>
      </c>
      <c r="C10" s="477"/>
      <c r="D10" s="477"/>
      <c r="E10" s="477"/>
      <c r="F10" s="477"/>
      <c r="G10" s="477"/>
      <c r="H10" s="474">
        <v>1.4</v>
      </c>
      <c r="I10" s="475">
        <f t="shared" si="2"/>
        <v>0</v>
      </c>
      <c r="J10" s="435"/>
      <c r="K10" s="435"/>
      <c r="L10" s="435"/>
      <c r="M10" s="435"/>
      <c r="N10" s="435"/>
      <c r="O10" s="435"/>
      <c r="P10" s="435"/>
      <c r="Q10" s="438">
        <f>SUM(Q11:Q13)</f>
        <v>0</v>
      </c>
    </row>
    <row r="11" spans="1:17" ht="14.4">
      <c r="B11" s="478" t="s">
        <v>719</v>
      </c>
      <c r="C11" s="477"/>
      <c r="D11" s="477"/>
      <c r="E11" s="477"/>
      <c r="F11" s="477"/>
      <c r="G11" s="477"/>
      <c r="H11" s="474">
        <v>1.4</v>
      </c>
      <c r="I11" s="475">
        <f t="shared" si="2"/>
        <v>0</v>
      </c>
      <c r="J11" s="435"/>
      <c r="K11" s="435"/>
      <c r="L11" s="435"/>
      <c r="M11" s="435"/>
      <c r="N11" s="435"/>
      <c r="O11" s="435"/>
      <c r="P11" s="435"/>
      <c r="Q11" s="438">
        <f>SUMPRODUCT($J$5:$P$5,J11:P11)</f>
        <v>0</v>
      </c>
    </row>
    <row r="12" spans="1:17" ht="14.4">
      <c r="B12" s="478" t="s">
        <v>720</v>
      </c>
      <c r="C12" s="477"/>
      <c r="D12" s="477"/>
      <c r="E12" s="477"/>
      <c r="F12" s="477"/>
      <c r="G12" s="477"/>
      <c r="H12" s="474">
        <v>1.4</v>
      </c>
      <c r="I12" s="475">
        <f t="shared" si="2"/>
        <v>0</v>
      </c>
      <c r="J12" s="435"/>
      <c r="K12" s="435"/>
      <c r="L12" s="435"/>
      <c r="M12" s="435"/>
      <c r="N12" s="435"/>
      <c r="O12" s="435"/>
      <c r="P12" s="435"/>
      <c r="Q12" s="438">
        <f t="shared" ref="Q12:Q13" si="4">SUMPRODUCT($J$5:$P$5,J12:P12)</f>
        <v>0</v>
      </c>
    </row>
    <row r="13" spans="1:17" ht="14.4">
      <c r="B13" s="478" t="s">
        <v>721</v>
      </c>
      <c r="C13" s="477"/>
      <c r="D13" s="477"/>
      <c r="E13" s="477"/>
      <c r="F13" s="477"/>
      <c r="G13" s="477"/>
      <c r="H13" s="474">
        <v>1.4</v>
      </c>
      <c r="I13" s="475">
        <f t="shared" si="2"/>
        <v>0</v>
      </c>
      <c r="J13" s="435"/>
      <c r="K13" s="435"/>
      <c r="L13" s="435"/>
      <c r="M13" s="435"/>
      <c r="N13" s="435"/>
      <c r="O13" s="435"/>
      <c r="P13" s="435"/>
      <c r="Q13" s="438">
        <f t="shared" si="4"/>
        <v>0</v>
      </c>
    </row>
    <row r="14" spans="1:17" ht="14.4">
      <c r="B14" s="476" t="s">
        <v>733</v>
      </c>
      <c r="C14" s="477"/>
      <c r="D14" s="477"/>
      <c r="E14" s="477"/>
      <c r="F14" s="477"/>
      <c r="G14" s="477"/>
      <c r="H14" s="474">
        <v>1.4</v>
      </c>
      <c r="I14" s="475">
        <f t="shared" si="2"/>
        <v>0</v>
      </c>
      <c r="J14" s="435"/>
      <c r="K14" s="435"/>
      <c r="L14" s="435"/>
      <c r="M14" s="435"/>
      <c r="N14" s="435"/>
      <c r="O14" s="435"/>
      <c r="P14" s="435"/>
      <c r="Q14" s="438">
        <f>SUM(Q15:Q17)</f>
        <v>0</v>
      </c>
    </row>
    <row r="15" spans="1:17" ht="14.4">
      <c r="B15" s="478" t="s">
        <v>719</v>
      </c>
      <c r="C15" s="477"/>
      <c r="D15" s="477"/>
      <c r="E15" s="477"/>
      <c r="F15" s="477"/>
      <c r="G15" s="477"/>
      <c r="H15" s="474">
        <v>1.4</v>
      </c>
      <c r="I15" s="475">
        <f t="shared" si="2"/>
        <v>0</v>
      </c>
      <c r="J15" s="435"/>
      <c r="K15" s="435"/>
      <c r="L15" s="435"/>
      <c r="M15" s="435"/>
      <c r="N15" s="435"/>
      <c r="O15" s="435"/>
      <c r="P15" s="435"/>
      <c r="Q15" s="438">
        <f>SUMPRODUCT($J$5:$P$5,J15:P15)</f>
        <v>0</v>
      </c>
    </row>
    <row r="16" spans="1:17" ht="14.4">
      <c r="B16" s="478" t="s">
        <v>720</v>
      </c>
      <c r="C16" s="477"/>
      <c r="D16" s="477"/>
      <c r="E16" s="477"/>
      <c r="F16" s="477"/>
      <c r="G16" s="477"/>
      <c r="H16" s="474">
        <v>1.4</v>
      </c>
      <c r="I16" s="475">
        <f t="shared" si="2"/>
        <v>0</v>
      </c>
      <c r="J16" s="435"/>
      <c r="K16" s="435"/>
      <c r="L16" s="435"/>
      <c r="M16" s="435"/>
      <c r="N16" s="435"/>
      <c r="O16" s="435"/>
      <c r="P16" s="435"/>
      <c r="Q16" s="438">
        <f t="shared" ref="Q16:Q17" si="5">SUMPRODUCT($J$5:$P$5,J16:P16)</f>
        <v>0</v>
      </c>
    </row>
    <row r="17" spans="2:17" ht="14.4">
      <c r="B17" s="478" t="s">
        <v>721</v>
      </c>
      <c r="C17" s="477"/>
      <c r="D17" s="477"/>
      <c r="E17" s="477"/>
      <c r="F17" s="477"/>
      <c r="G17" s="477"/>
      <c r="H17" s="474">
        <v>1.4</v>
      </c>
      <c r="I17" s="475">
        <f t="shared" si="2"/>
        <v>0</v>
      </c>
      <c r="J17" s="435"/>
      <c r="K17" s="435"/>
      <c r="L17" s="435"/>
      <c r="M17" s="435"/>
      <c r="N17" s="435"/>
      <c r="O17" s="435"/>
      <c r="P17" s="435"/>
      <c r="Q17" s="438">
        <f t="shared" si="5"/>
        <v>0</v>
      </c>
    </row>
    <row r="18" spans="2:17" ht="14.4">
      <c r="B18" s="476" t="s">
        <v>734</v>
      </c>
      <c r="C18" s="635">
        <v>86025850</v>
      </c>
      <c r="D18" s="635">
        <v>659074.36</v>
      </c>
      <c r="E18" s="635">
        <v>0</v>
      </c>
      <c r="F18" s="635">
        <v>659074.36</v>
      </c>
      <c r="G18" s="635">
        <v>698561.03</v>
      </c>
      <c r="H18" s="474">
        <v>1.4</v>
      </c>
      <c r="I18" s="475">
        <f t="shared" si="2"/>
        <v>1900689.5460000001</v>
      </c>
      <c r="J18" s="435"/>
      <c r="K18" s="435"/>
      <c r="L18" s="435"/>
      <c r="M18" s="435"/>
      <c r="N18" s="435"/>
      <c r="O18" s="435"/>
      <c r="P18" s="435"/>
      <c r="Q18" s="438">
        <f>SUM(Q19:Q21)</f>
        <v>1011391.4309623488</v>
      </c>
    </row>
    <row r="19" spans="2:17" ht="14.4">
      <c r="B19" s="478" t="s">
        <v>719</v>
      </c>
      <c r="C19" s="477">
        <v>86025850</v>
      </c>
      <c r="D19" s="477">
        <v>659074.36</v>
      </c>
      <c r="E19" s="477">
        <v>0</v>
      </c>
      <c r="F19" s="477">
        <v>659074.36</v>
      </c>
      <c r="G19" s="477">
        <v>698561.03</v>
      </c>
      <c r="H19" s="474">
        <v>1.4</v>
      </c>
      <c r="I19" s="475">
        <f t="shared" si="2"/>
        <v>1900689.5460000001</v>
      </c>
      <c r="J19" s="435">
        <v>0</v>
      </c>
      <c r="K19" s="435">
        <v>0</v>
      </c>
      <c r="L19" s="435"/>
      <c r="M19" s="435">
        <v>1839642.8863970984</v>
      </c>
      <c r="N19" s="435"/>
      <c r="O19" s="435">
        <v>0</v>
      </c>
      <c r="P19" s="435">
        <v>61046.658509199726</v>
      </c>
      <c r="Q19" s="438">
        <f>SUMPRODUCT($J$5:$P$5,J19:P19)</f>
        <v>1011391.4309623488</v>
      </c>
    </row>
    <row r="20" spans="2:17" ht="14.4">
      <c r="B20" s="478" t="s">
        <v>720</v>
      </c>
      <c r="C20" s="477"/>
      <c r="D20" s="477"/>
      <c r="E20" s="477"/>
      <c r="F20" s="477"/>
      <c r="G20" s="477"/>
      <c r="H20" s="474">
        <v>1.4</v>
      </c>
      <c r="I20" s="475">
        <f t="shared" si="2"/>
        <v>0</v>
      </c>
      <c r="J20" s="435"/>
      <c r="K20" s="435"/>
      <c r="L20" s="435"/>
      <c r="M20" s="435"/>
      <c r="N20" s="435"/>
      <c r="O20" s="435"/>
      <c r="P20" s="435"/>
      <c r="Q20" s="438">
        <f t="shared" ref="Q20:Q21" si="6">SUMPRODUCT($J$5:$P$5,J20:P20)</f>
        <v>0</v>
      </c>
    </row>
    <row r="21" spans="2:17" ht="14.4">
      <c r="B21" s="478" t="s">
        <v>721</v>
      </c>
      <c r="C21" s="477"/>
      <c r="D21" s="477"/>
      <c r="E21" s="477"/>
      <c r="F21" s="477"/>
      <c r="G21" s="477"/>
      <c r="H21" s="474">
        <v>1.4</v>
      </c>
      <c r="I21" s="475">
        <f t="shared" si="2"/>
        <v>0</v>
      </c>
      <c r="J21" s="435"/>
      <c r="K21" s="435"/>
      <c r="L21" s="435"/>
      <c r="M21" s="435"/>
      <c r="N21" s="435"/>
      <c r="O21" s="435"/>
      <c r="P21" s="435"/>
      <c r="Q21" s="438">
        <f t="shared" si="6"/>
        <v>0</v>
      </c>
    </row>
    <row r="22" spans="2:17" ht="14.4">
      <c r="B22" s="476" t="s">
        <v>735</v>
      </c>
      <c r="C22" s="635">
        <v>10569717</v>
      </c>
      <c r="D22" s="635">
        <v>717426.26</v>
      </c>
      <c r="E22" s="635">
        <v>11421618.970000001</v>
      </c>
      <c r="F22" s="635">
        <v>0</v>
      </c>
      <c r="G22" s="635">
        <v>11852.420308115165</v>
      </c>
      <c r="H22" s="474">
        <v>1.4</v>
      </c>
      <c r="I22" s="475">
        <f t="shared" si="2"/>
        <v>16593.388431361229</v>
      </c>
      <c r="J22" s="435"/>
      <c r="K22" s="435"/>
      <c r="L22" s="435"/>
      <c r="M22" s="435"/>
      <c r="N22" s="435"/>
      <c r="O22" s="435"/>
      <c r="P22" s="435"/>
      <c r="Q22" s="438">
        <f>SUM(Q23:Q25)</f>
        <v>16593.388431361229</v>
      </c>
    </row>
    <row r="23" spans="2:17" ht="14.4">
      <c r="B23" s="478" t="s">
        <v>719</v>
      </c>
      <c r="C23" s="477">
        <v>10569717</v>
      </c>
      <c r="D23" s="477">
        <v>717426.26</v>
      </c>
      <c r="E23" s="477">
        <v>11421618.970000001</v>
      </c>
      <c r="F23" s="477">
        <v>0</v>
      </c>
      <c r="G23" s="477">
        <v>11852.420308115165</v>
      </c>
      <c r="H23" s="474">
        <v>1.4</v>
      </c>
      <c r="I23" s="475">
        <f t="shared" si="2"/>
        <v>16593.388431361229</v>
      </c>
      <c r="J23" s="435">
        <v>0</v>
      </c>
      <c r="K23" s="435">
        <v>0</v>
      </c>
      <c r="L23" s="435"/>
      <c r="M23" s="435">
        <v>0</v>
      </c>
      <c r="N23" s="435"/>
      <c r="O23" s="435">
        <v>16593.388431361229</v>
      </c>
      <c r="P23" s="435">
        <v>0</v>
      </c>
      <c r="Q23" s="438">
        <f>SUMPRODUCT($J$5:$P$5,J23:P23)</f>
        <v>16593.388431361229</v>
      </c>
    </row>
    <row r="24" spans="2:17" ht="14.4">
      <c r="B24" s="478" t="s">
        <v>720</v>
      </c>
      <c r="C24" s="477"/>
      <c r="D24" s="477"/>
      <c r="E24" s="477"/>
      <c r="F24" s="477"/>
      <c r="G24" s="477"/>
      <c r="H24" s="474">
        <v>1.4</v>
      </c>
      <c r="I24" s="475">
        <f t="shared" si="2"/>
        <v>0</v>
      </c>
      <c r="J24" s="435"/>
      <c r="K24" s="435"/>
      <c r="L24" s="435"/>
      <c r="M24" s="435"/>
      <c r="N24" s="435"/>
      <c r="O24" s="435"/>
      <c r="P24" s="435"/>
      <c r="Q24" s="438">
        <f t="shared" ref="Q24:Q25" si="7">SUMPRODUCT($J$5:$P$5,J24:P24)</f>
        <v>0</v>
      </c>
    </row>
    <row r="25" spans="2:17" ht="14.4">
      <c r="B25" s="478" t="s">
        <v>721</v>
      </c>
      <c r="C25" s="477"/>
      <c r="D25" s="477"/>
      <c r="E25" s="477"/>
      <c r="F25" s="477"/>
      <c r="G25" s="477"/>
      <c r="H25" s="474">
        <v>1.4</v>
      </c>
      <c r="I25" s="475">
        <f t="shared" si="2"/>
        <v>0</v>
      </c>
      <c r="J25" s="435"/>
      <c r="K25" s="435"/>
      <c r="L25" s="435"/>
      <c r="M25" s="435"/>
      <c r="N25" s="435"/>
      <c r="O25" s="435"/>
      <c r="P25" s="435"/>
      <c r="Q25" s="438">
        <f t="shared" si="7"/>
        <v>0</v>
      </c>
    </row>
    <row r="26" spans="2:17" ht="14.4">
      <c r="B26" s="476" t="s">
        <v>736</v>
      </c>
      <c r="C26" s="635">
        <v>0</v>
      </c>
      <c r="D26" s="635">
        <v>0</v>
      </c>
      <c r="E26" s="635">
        <v>0</v>
      </c>
      <c r="F26" s="635">
        <v>0</v>
      </c>
      <c r="G26" s="635">
        <v>0</v>
      </c>
      <c r="H26" s="474">
        <v>1.4</v>
      </c>
      <c r="I26" s="475">
        <f t="shared" si="2"/>
        <v>0</v>
      </c>
      <c r="J26" s="435"/>
      <c r="K26" s="435"/>
      <c r="L26" s="435"/>
      <c r="M26" s="435"/>
      <c r="N26" s="435"/>
      <c r="O26" s="435"/>
      <c r="P26" s="435"/>
      <c r="Q26" s="438">
        <f>SUM(Q27:Q29)</f>
        <v>0</v>
      </c>
    </row>
    <row r="27" spans="2:17" ht="14.4">
      <c r="B27" s="478" t="s">
        <v>719</v>
      </c>
      <c r="C27" s="477">
        <v>0</v>
      </c>
      <c r="D27" s="477">
        <v>0</v>
      </c>
      <c r="E27" s="477">
        <v>0</v>
      </c>
      <c r="F27" s="477">
        <v>0</v>
      </c>
      <c r="G27" s="477">
        <v>0</v>
      </c>
      <c r="H27" s="474">
        <v>1.4</v>
      </c>
      <c r="I27" s="475">
        <f t="shared" si="2"/>
        <v>0</v>
      </c>
      <c r="J27" s="435">
        <v>0</v>
      </c>
      <c r="K27" s="435">
        <v>0</v>
      </c>
      <c r="L27" s="435"/>
      <c r="M27" s="435">
        <v>0</v>
      </c>
      <c r="N27" s="435"/>
      <c r="O27" s="435">
        <v>0</v>
      </c>
      <c r="P27" s="435">
        <v>0</v>
      </c>
      <c r="Q27" s="438">
        <f>SUMPRODUCT($J$5:$P$5,J27:P27)</f>
        <v>0</v>
      </c>
    </row>
    <row r="28" spans="2:17" ht="14.4">
      <c r="B28" s="478" t="s">
        <v>720</v>
      </c>
      <c r="C28" s="477"/>
      <c r="D28" s="477"/>
      <c r="E28" s="477"/>
      <c r="F28" s="477"/>
      <c r="G28" s="477"/>
      <c r="H28" s="474">
        <v>1.4</v>
      </c>
      <c r="I28" s="475">
        <f t="shared" si="2"/>
        <v>0</v>
      </c>
      <c r="J28" s="435"/>
      <c r="K28" s="435"/>
      <c r="L28" s="435"/>
      <c r="M28" s="435"/>
      <c r="N28" s="435"/>
      <c r="O28" s="435"/>
      <c r="P28" s="435"/>
      <c r="Q28" s="438">
        <f t="shared" ref="Q28:Q29" si="8">SUMPRODUCT($J$5:$P$5,J28:P28)</f>
        <v>0</v>
      </c>
    </row>
    <row r="29" spans="2:17" ht="14.4">
      <c r="B29" s="478" t="s">
        <v>721</v>
      </c>
      <c r="C29" s="477"/>
      <c r="D29" s="477"/>
      <c r="E29" s="477"/>
      <c r="F29" s="477"/>
      <c r="G29" s="477"/>
      <c r="H29" s="474">
        <v>1.4</v>
      </c>
      <c r="I29" s="475">
        <f t="shared" si="2"/>
        <v>0</v>
      </c>
      <c r="J29" s="435"/>
      <c r="K29" s="435"/>
      <c r="L29" s="435"/>
      <c r="M29" s="435"/>
      <c r="N29" s="435"/>
      <c r="O29" s="435"/>
      <c r="P29" s="435"/>
      <c r="Q29" s="438">
        <f t="shared" si="8"/>
        <v>0</v>
      </c>
    </row>
    <row r="30" spans="2:17" ht="14.4">
      <c r="B30" s="479" t="s">
        <v>737</v>
      </c>
      <c r="C30" s="635">
        <v>17676939</v>
      </c>
      <c r="D30" s="635">
        <v>829060.18</v>
      </c>
      <c r="E30" s="635">
        <v>17882235</v>
      </c>
      <c r="F30" s="635">
        <v>0</v>
      </c>
      <c r="G30" s="635">
        <v>12203.45</v>
      </c>
      <c r="H30" s="474">
        <v>1.4</v>
      </c>
      <c r="I30" s="475">
        <f t="shared" si="2"/>
        <v>17084.830000000002</v>
      </c>
      <c r="J30" s="435"/>
      <c r="K30" s="435"/>
      <c r="L30" s="435"/>
      <c r="M30" s="435"/>
      <c r="N30" s="435"/>
      <c r="O30" s="435"/>
      <c r="P30" s="435"/>
      <c r="Q30" s="438">
        <f>SUM(Q31:Q33)</f>
        <v>11687.254999999999</v>
      </c>
    </row>
    <row r="31" spans="2:17" ht="14.4">
      <c r="B31" s="478" t="s">
        <v>719</v>
      </c>
      <c r="C31" s="477">
        <v>17676939</v>
      </c>
      <c r="D31" s="477">
        <v>829060.18</v>
      </c>
      <c r="E31" s="477">
        <v>17882235</v>
      </c>
      <c r="F31" s="477">
        <v>0</v>
      </c>
      <c r="G31" s="477">
        <v>12203.45</v>
      </c>
      <c r="H31" s="474">
        <v>1.4</v>
      </c>
      <c r="I31" s="475">
        <f t="shared" si="2"/>
        <v>17084.830000000002</v>
      </c>
      <c r="J31" s="435">
        <v>0</v>
      </c>
      <c r="K31" s="435">
        <v>0</v>
      </c>
      <c r="L31" s="435"/>
      <c r="M31" s="435">
        <v>10795.13</v>
      </c>
      <c r="N31" s="435"/>
      <c r="O31" s="435">
        <v>6289.69</v>
      </c>
      <c r="P31" s="435">
        <v>0</v>
      </c>
      <c r="Q31" s="438">
        <f>SUMPRODUCT($J$5:$P$5,J31:P31)</f>
        <v>11687.254999999999</v>
      </c>
    </row>
    <row r="32" spans="2:17" ht="14.4">
      <c r="B32" s="478" t="s">
        <v>720</v>
      </c>
      <c r="C32" s="477"/>
      <c r="D32" s="477"/>
      <c r="E32" s="477"/>
      <c r="F32" s="477"/>
      <c r="G32" s="477"/>
      <c r="H32" s="474">
        <v>1.4</v>
      </c>
      <c r="I32" s="475">
        <f t="shared" si="2"/>
        <v>0</v>
      </c>
      <c r="J32" s="435"/>
      <c r="K32" s="435"/>
      <c r="L32" s="435"/>
      <c r="M32" s="435"/>
      <c r="N32" s="435"/>
      <c r="O32" s="435"/>
      <c r="P32" s="435"/>
      <c r="Q32" s="438">
        <f t="shared" ref="Q32:Q33" si="9">SUMPRODUCT($J$5:$P$5,J32:P32)</f>
        <v>0</v>
      </c>
    </row>
    <row r="33" spans="2:17" ht="14.4">
      <c r="B33" s="478" t="s">
        <v>721</v>
      </c>
      <c r="C33" s="477"/>
      <c r="D33" s="477"/>
      <c r="E33" s="477"/>
      <c r="F33" s="477"/>
      <c r="G33" s="477"/>
      <c r="H33" s="474">
        <v>1.4</v>
      </c>
      <c r="I33" s="475">
        <f t="shared" si="2"/>
        <v>0</v>
      </c>
      <c r="J33" s="435"/>
      <c r="K33" s="435"/>
      <c r="L33" s="435"/>
      <c r="M33" s="435"/>
      <c r="N33" s="435"/>
      <c r="O33" s="435"/>
      <c r="P33" s="435"/>
      <c r="Q33" s="438">
        <f t="shared" si="9"/>
        <v>0</v>
      </c>
    </row>
    <row r="34" spans="2:17" ht="14.4">
      <c r="B34" s="480" t="s">
        <v>66</v>
      </c>
      <c r="C34" s="481">
        <f>C6</f>
        <v>114272506</v>
      </c>
      <c r="D34" s="481">
        <f t="shared" ref="D34:G34" si="10">D6</f>
        <v>2205560.8000000003</v>
      </c>
      <c r="E34" s="481">
        <f t="shared" si="10"/>
        <v>29303853.969999999</v>
      </c>
      <c r="F34" s="481">
        <f t="shared" si="10"/>
        <v>659074.36</v>
      </c>
      <c r="G34" s="481">
        <f t="shared" si="10"/>
        <v>722616.90030811517</v>
      </c>
      <c r="H34" s="474">
        <v>1.4</v>
      </c>
      <c r="I34" s="475">
        <f>(F34+G34)*H34</f>
        <v>1934367.7644313613</v>
      </c>
      <c r="J34" s="481">
        <f t="shared" ref="J34:Q34" si="11">J6</f>
        <v>0</v>
      </c>
      <c r="K34" s="481">
        <f t="shared" si="11"/>
        <v>0</v>
      </c>
      <c r="L34" s="481">
        <f t="shared" si="11"/>
        <v>0</v>
      </c>
      <c r="M34" s="481">
        <f t="shared" si="11"/>
        <v>1850438.0163970983</v>
      </c>
      <c r="N34" s="481">
        <f t="shared" si="11"/>
        <v>0</v>
      </c>
      <c r="O34" s="481">
        <f t="shared" si="11"/>
        <v>22883.078431361228</v>
      </c>
      <c r="P34" s="481">
        <f t="shared" si="11"/>
        <v>61046.658509199726</v>
      </c>
      <c r="Q34" s="481">
        <f t="shared" si="11"/>
        <v>1039672.07439371</v>
      </c>
    </row>
  </sheetData>
  <conditionalFormatting sqref="I7:I34">
    <cfRule type="expression" dxfId="26" priority="1">
      <formula>(C7*#REF!)&lt;&gt;SUM(#REF!)</formula>
    </cfRule>
  </conditionalFormatting>
  <pageMargins left="0.7" right="0.7" top="0.75" bottom="0.75" header="0.3" footer="0.3"/>
  <pageSetup paperSize="9" scale="24" orientation="portrait" horizontalDpi="300" verticalDpi="300" r:id="rId1"/>
  <headerFooter>
    <oddFooter>&amp;C_x000D_&amp;1#&amp;"Aptos"&amp;10&amp;K000000 C4 - EXTERNAL CONFIDENTIAL</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3"/>
  <sheetViews>
    <sheetView tabSelected="1" zoomScale="80" zoomScaleNormal="80" workbookViewId="0">
      <selection activeCell="J8" sqref="J8"/>
    </sheetView>
  </sheetViews>
  <sheetFormatPr defaultRowHeight="14.4"/>
  <cols>
    <col min="1" max="1" width="9.5546875" style="15" bestFit="1" customWidth="1"/>
    <col min="2" max="2" width="88.33203125" style="13" customWidth="1"/>
    <col min="3" max="3" width="12.77734375" style="13" customWidth="1"/>
    <col min="4" max="7" width="12.77734375" style="2" customWidth="1"/>
    <col min="8" max="9" width="6.77734375" customWidth="1"/>
  </cols>
  <sheetData>
    <row r="1" spans="1:7">
      <c r="A1" s="14" t="s">
        <v>97</v>
      </c>
      <c r="B1" s="221" t="str">
        <f>Info!C2</f>
        <v>სს " პაშა ბანკი საქართველო"</v>
      </c>
    </row>
    <row r="2" spans="1:7">
      <c r="A2" s="14" t="s">
        <v>98</v>
      </c>
      <c r="B2" s="258">
        <v>46112</v>
      </c>
    </row>
    <row r="3" spans="1:7" ht="15" thickBot="1">
      <c r="A3" s="14"/>
    </row>
    <row r="4" spans="1:7" ht="15" customHeight="1" thickBot="1">
      <c r="A4" s="33" t="s">
        <v>178</v>
      </c>
      <c r="B4" s="113" t="s">
        <v>128</v>
      </c>
      <c r="C4" s="114"/>
      <c r="D4" s="769" t="s">
        <v>659</v>
      </c>
      <c r="E4" s="770"/>
      <c r="F4" s="770"/>
      <c r="G4" s="771"/>
    </row>
    <row r="5" spans="1:7">
      <c r="A5" s="158" t="s">
        <v>25</v>
      </c>
      <c r="B5" s="159"/>
      <c r="C5" s="242" t="str">
        <f>INT((MONTH($B$2))/3)&amp;"Q"&amp;"-"&amp;YEAR($B$2)</f>
        <v>1Q-2026</v>
      </c>
      <c r="D5" s="242" t="str">
        <f>IF(INT(MONTH($B$2))=3, "4"&amp;"Q"&amp;"-"&amp;YEAR($B$2)-1, IF(INT(MONTH($B$2))=6, "1"&amp;"Q"&amp;"-"&amp;YEAR($B$2), IF(INT(MONTH($B$2))=9, "2"&amp;"Q"&amp;"-"&amp;YEAR($B$2),IF(INT(MONTH($B$2))=12, "3"&amp;"Q"&amp;"-"&amp;YEAR($B$2), 0))))</f>
        <v>4Q-2025</v>
      </c>
      <c r="E5" s="242" t="str">
        <f>IF(INT(MONTH($B$2))=3, "3"&amp;"Q"&amp;"-"&amp;YEAR($B$2)-1, IF(INT(MONTH($B$2))=6, "4"&amp;"Q"&amp;"-"&amp;YEAR($B$2)-1, IF(INT(MONTH($B$2))=9, "1"&amp;"Q"&amp;"-"&amp;YEAR($B$2),IF(INT(MONTH($B$2))=12, "2"&amp;"Q"&amp;"-"&amp;YEAR($B$2), 0))))</f>
        <v>3Q-2025</v>
      </c>
      <c r="F5" s="242" t="str">
        <f>IF(INT(MONTH($B$2))=3, "2"&amp;"Q"&amp;"-"&amp;YEAR($B$2)-1, IF(INT(MONTH($B$2))=6, "3"&amp;"Q"&amp;"-"&amp;YEAR($B$2)-1, IF(INT(MONTH($B$2))=9, "4"&amp;"Q"&amp;"-"&amp;YEAR($B$2)-1,IF(INT(MONTH($B$2))=12, "1"&amp;"Q"&amp;"-"&amp;YEAR($B$2), 0))))</f>
        <v>2Q-2025</v>
      </c>
      <c r="G5" s="243" t="str">
        <f>IF(INT(MONTH($B$2))=3, "1"&amp;"Q"&amp;"-"&amp;YEAR($B$2)-1, IF(INT(MONTH($B$2))=6, "2"&amp;"Q"&amp;"-"&amp;YEAR($B$2)-1, IF(INT(MONTH($B$2))=9, "3"&amp;"Q"&amp;"-"&amp;YEAR($B$2)-1,IF(INT(MONTH($B$2))=12, "4"&amp;"Q"&amp;"-"&amp;YEAR($B$2)-1, 0))))</f>
        <v>1Q-2025</v>
      </c>
    </row>
    <row r="6" spans="1:7">
      <c r="A6" s="244"/>
      <c r="B6" s="245" t="s">
        <v>95</v>
      </c>
      <c r="C6" s="160"/>
      <c r="D6" s="160"/>
      <c r="E6" s="160"/>
      <c r="F6" s="160"/>
      <c r="G6" s="161"/>
    </row>
    <row r="7" spans="1:7">
      <c r="A7" s="244"/>
      <c r="B7" s="246" t="s">
        <v>99</v>
      </c>
      <c r="C7" s="160"/>
      <c r="D7" s="160"/>
      <c r="E7" s="160"/>
      <c r="F7" s="160"/>
      <c r="G7" s="161"/>
    </row>
    <row r="8" spans="1:7">
      <c r="A8" s="225">
        <v>1</v>
      </c>
      <c r="B8" s="226" t="s">
        <v>22</v>
      </c>
      <c r="C8" s="247">
        <v>123996988.23999999</v>
      </c>
      <c r="D8" s="248">
        <v>120008533</v>
      </c>
      <c r="E8" s="248">
        <v>117400529</v>
      </c>
      <c r="F8" s="248">
        <v>116349646</v>
      </c>
      <c r="G8" s="249">
        <v>114576079</v>
      </c>
    </row>
    <row r="9" spans="1:7">
      <c r="A9" s="225">
        <v>2</v>
      </c>
      <c r="B9" s="226" t="s">
        <v>75</v>
      </c>
      <c r="C9" s="247">
        <v>137495988.24000001</v>
      </c>
      <c r="D9" s="248">
        <v>133484033</v>
      </c>
      <c r="E9" s="248">
        <v>117400529</v>
      </c>
      <c r="F9" s="248">
        <v>116349646</v>
      </c>
      <c r="G9" s="249">
        <v>114576079</v>
      </c>
    </row>
    <row r="10" spans="1:7">
      <c r="A10" s="225">
        <v>3</v>
      </c>
      <c r="B10" s="226" t="s">
        <v>74</v>
      </c>
      <c r="C10" s="247">
        <v>165035870.37650001</v>
      </c>
      <c r="D10" s="248">
        <v>161784059</v>
      </c>
      <c r="E10" s="248">
        <v>148551729</v>
      </c>
      <c r="F10" s="248">
        <v>147671046</v>
      </c>
      <c r="G10" s="249">
        <v>146400029</v>
      </c>
    </row>
    <row r="11" spans="1:7">
      <c r="A11" s="225">
        <v>4</v>
      </c>
      <c r="B11" s="226" t="s">
        <v>306</v>
      </c>
      <c r="C11" s="247">
        <v>103245717.77098197</v>
      </c>
      <c r="D11" s="248">
        <v>99904578</v>
      </c>
      <c r="E11" s="248">
        <v>92767886</v>
      </c>
      <c r="F11" s="248">
        <v>91960270</v>
      </c>
      <c r="G11" s="249">
        <v>93003478</v>
      </c>
    </row>
    <row r="12" spans="1:7">
      <c r="A12" s="225">
        <v>5</v>
      </c>
      <c r="B12" s="226" t="s">
        <v>307</v>
      </c>
      <c r="C12" s="247">
        <v>125615571.49749964</v>
      </c>
      <c r="D12" s="248">
        <v>121785229</v>
      </c>
      <c r="E12" s="248">
        <v>112497001</v>
      </c>
      <c r="F12" s="248">
        <v>111431559</v>
      </c>
      <c r="G12" s="249">
        <v>112597127</v>
      </c>
    </row>
    <row r="13" spans="1:7">
      <c r="A13" s="225">
        <v>6</v>
      </c>
      <c r="B13" s="226" t="s">
        <v>308</v>
      </c>
      <c r="C13" s="247">
        <v>155224620.89060685</v>
      </c>
      <c r="D13" s="248">
        <v>150750155</v>
      </c>
      <c r="E13" s="248">
        <v>138617933</v>
      </c>
      <c r="F13" s="248">
        <v>137213108</v>
      </c>
      <c r="G13" s="249">
        <v>138542812</v>
      </c>
    </row>
    <row r="14" spans="1:7">
      <c r="A14" s="244"/>
      <c r="B14" s="245" t="s">
        <v>310</v>
      </c>
      <c r="C14" s="160"/>
      <c r="D14" s="160"/>
      <c r="E14" s="160"/>
      <c r="F14" s="160"/>
      <c r="G14" s="161"/>
    </row>
    <row r="15" spans="1:7" ht="22.05" customHeight="1">
      <c r="A15" s="225">
        <v>7</v>
      </c>
      <c r="B15" s="226" t="s">
        <v>309</v>
      </c>
      <c r="C15" s="250">
        <v>665119061.21895492</v>
      </c>
      <c r="D15" s="248">
        <v>663462800</v>
      </c>
      <c r="E15" s="248">
        <v>613965125</v>
      </c>
      <c r="F15" s="248">
        <v>613446915</v>
      </c>
      <c r="G15" s="249">
        <v>625359653</v>
      </c>
    </row>
    <row r="16" spans="1:7">
      <c r="A16" s="244"/>
      <c r="B16" s="245" t="s">
        <v>313</v>
      </c>
      <c r="C16" s="160"/>
      <c r="D16" s="160"/>
      <c r="E16" s="160"/>
      <c r="F16" s="160"/>
      <c r="G16" s="161"/>
    </row>
    <row r="17" spans="1:7">
      <c r="A17" s="225"/>
      <c r="B17" s="246" t="s">
        <v>712</v>
      </c>
      <c r="C17" s="160"/>
      <c r="D17" s="160"/>
      <c r="E17" s="160"/>
      <c r="F17" s="160"/>
      <c r="G17" s="161"/>
    </row>
    <row r="18" spans="1:7">
      <c r="A18" s="225">
        <v>8</v>
      </c>
      <c r="B18" s="226" t="s">
        <v>304</v>
      </c>
      <c r="C18" s="259">
        <v>0.18642825844255967</v>
      </c>
      <c r="D18" s="260">
        <v>0.18090000000000001</v>
      </c>
      <c r="E18" s="260">
        <v>0.19120000000000001</v>
      </c>
      <c r="F18" s="260">
        <v>0.18970000000000001</v>
      </c>
      <c r="G18" s="261">
        <v>0.1832</v>
      </c>
    </row>
    <row r="19" spans="1:7" ht="15" customHeight="1">
      <c r="A19" s="225">
        <v>9</v>
      </c>
      <c r="B19" s="226" t="s">
        <v>303</v>
      </c>
      <c r="C19" s="259">
        <v>0.20672387284768673</v>
      </c>
      <c r="D19" s="260">
        <v>0.20119999999999999</v>
      </c>
      <c r="E19" s="260">
        <v>0.19120000000000001</v>
      </c>
      <c r="F19" s="260">
        <v>0.18970000000000001</v>
      </c>
      <c r="G19" s="261">
        <v>0.1832</v>
      </c>
    </row>
    <row r="20" spans="1:7">
      <c r="A20" s="225">
        <v>10</v>
      </c>
      <c r="B20" s="226" t="s">
        <v>305</v>
      </c>
      <c r="C20" s="259">
        <v>0.24812981614756455</v>
      </c>
      <c r="D20" s="260">
        <v>0.24379999999999999</v>
      </c>
      <c r="E20" s="260">
        <v>0.24199999999999999</v>
      </c>
      <c r="F20" s="260">
        <v>0.2407</v>
      </c>
      <c r="G20" s="261">
        <v>0.2341</v>
      </c>
    </row>
    <row r="21" spans="1:7">
      <c r="A21" s="225">
        <v>11</v>
      </c>
      <c r="B21" s="226" t="s">
        <v>306</v>
      </c>
      <c r="C21" s="259">
        <v>0.15522892635457614</v>
      </c>
      <c r="D21" s="260">
        <v>0.15060000000000001</v>
      </c>
      <c r="E21" s="260">
        <v>0.15110000000000001</v>
      </c>
      <c r="F21" s="260">
        <v>0.14990000000000001</v>
      </c>
      <c r="G21" s="261">
        <v>0.1487</v>
      </c>
    </row>
    <row r="22" spans="1:7">
      <c r="A22" s="225">
        <v>12</v>
      </c>
      <c r="B22" s="226" t="s">
        <v>307</v>
      </c>
      <c r="C22" s="259">
        <v>0.18886178253151495</v>
      </c>
      <c r="D22" s="260">
        <v>0.18360000000000001</v>
      </c>
      <c r="E22" s="260">
        <v>0.1832</v>
      </c>
      <c r="F22" s="260">
        <v>0.18160000000000001</v>
      </c>
      <c r="G22" s="261">
        <v>0.18010000000000001</v>
      </c>
    </row>
    <row r="23" spans="1:7">
      <c r="A23" s="225">
        <v>13</v>
      </c>
      <c r="B23" s="226" t="s">
        <v>308</v>
      </c>
      <c r="C23" s="259">
        <v>0.23337869855380289</v>
      </c>
      <c r="D23" s="260">
        <v>0.22720000000000001</v>
      </c>
      <c r="E23" s="260">
        <v>0.2258</v>
      </c>
      <c r="F23" s="260">
        <v>0.22370000000000001</v>
      </c>
      <c r="G23" s="261">
        <v>0.2215</v>
      </c>
    </row>
    <row r="24" spans="1:7">
      <c r="A24" s="244"/>
      <c r="B24" s="245" t="s">
        <v>703</v>
      </c>
      <c r="C24" s="160"/>
      <c r="D24" s="160"/>
      <c r="E24" s="160"/>
      <c r="F24" s="160"/>
      <c r="G24" s="161"/>
    </row>
    <row r="25" spans="1:7" ht="27.6">
      <c r="A25" s="225">
        <v>14</v>
      </c>
      <c r="B25" s="226" t="s">
        <v>704</v>
      </c>
      <c r="C25" s="259">
        <v>0</v>
      </c>
      <c r="D25" s="259">
        <v>0</v>
      </c>
      <c r="E25" s="259">
        <v>0</v>
      </c>
      <c r="F25" s="259">
        <v>0</v>
      </c>
      <c r="G25" s="261">
        <v>0</v>
      </c>
    </row>
    <row r="26" spans="1:7">
      <c r="A26" s="244"/>
      <c r="B26" s="245" t="s">
        <v>6</v>
      </c>
      <c r="C26" s="160"/>
      <c r="D26" s="160"/>
      <c r="E26" s="160"/>
      <c r="F26" s="160"/>
      <c r="G26" s="161"/>
    </row>
    <row r="27" spans="1:7" ht="15" customHeight="1">
      <c r="A27" s="251">
        <v>15</v>
      </c>
      <c r="B27" s="252" t="s">
        <v>7</v>
      </c>
      <c r="C27" s="484">
        <v>8.5284165021927899E-2</v>
      </c>
      <c r="D27" s="482">
        <v>8.0500000000000002E-2</v>
      </c>
      <c r="E27" s="482">
        <v>7.9100000000000004E-2</v>
      </c>
      <c r="F27" s="482">
        <v>7.7700000000000005E-2</v>
      </c>
      <c r="G27" s="483">
        <v>7.5200000000000003E-2</v>
      </c>
    </row>
    <row r="28" spans="1:7">
      <c r="A28" s="251">
        <v>16</v>
      </c>
      <c r="B28" s="252" t="s">
        <v>8</v>
      </c>
      <c r="C28" s="484">
        <v>5.1469192318924724E-2</v>
      </c>
      <c r="D28" s="482">
        <v>4.4900000000000002E-2</v>
      </c>
      <c r="E28" s="482">
        <v>4.3499999999999997E-2</v>
      </c>
      <c r="F28" s="482">
        <v>4.07E-2</v>
      </c>
      <c r="G28" s="483">
        <v>3.9699999999999999E-2</v>
      </c>
    </row>
    <row r="29" spans="1:7">
      <c r="A29" s="251">
        <v>17</v>
      </c>
      <c r="B29" s="252" t="s">
        <v>9</v>
      </c>
      <c r="C29" s="484">
        <v>9.3205095786762476E-2</v>
      </c>
      <c r="D29" s="482">
        <v>8.2400000000000001E-2</v>
      </c>
      <c r="E29" s="482">
        <v>7.6300000000000007E-2</v>
      </c>
      <c r="F29" s="482">
        <v>7.0800000000000002E-2</v>
      </c>
      <c r="G29" s="483">
        <v>7.9799999999999996E-2</v>
      </c>
    </row>
    <row r="30" spans="1:7">
      <c r="A30" s="251">
        <v>18</v>
      </c>
      <c r="B30" s="252" t="s">
        <v>129</v>
      </c>
      <c r="C30" s="484">
        <v>3.3814972703003161E-2</v>
      </c>
      <c r="D30" s="482">
        <v>3.56E-2</v>
      </c>
      <c r="E30" s="482">
        <v>3.56E-2</v>
      </c>
      <c r="F30" s="482">
        <v>3.6999999999999998E-2</v>
      </c>
      <c r="G30" s="483">
        <v>3.5499999999999997E-2</v>
      </c>
    </row>
    <row r="31" spans="1:7">
      <c r="A31" s="251">
        <v>19</v>
      </c>
      <c r="B31" s="252" t="s">
        <v>10</v>
      </c>
      <c r="C31" s="484">
        <v>2.4163580114995285E-2</v>
      </c>
      <c r="D31" s="482">
        <v>3.7000000000000002E-3</v>
      </c>
      <c r="E31" s="482">
        <v>2.3999999999999998E-3</v>
      </c>
      <c r="F31" s="482">
        <v>1.2999999999999999E-3</v>
      </c>
      <c r="G31" s="483">
        <v>-5.3E-3</v>
      </c>
    </row>
    <row r="32" spans="1:7">
      <c r="A32" s="251">
        <v>20</v>
      </c>
      <c r="B32" s="252" t="s">
        <v>11</v>
      </c>
      <c r="C32" s="484">
        <v>0.11424270030463911</v>
      </c>
      <c r="D32" s="482">
        <v>1.9E-2</v>
      </c>
      <c r="E32" s="482">
        <v>1.2500000000000001E-2</v>
      </c>
      <c r="F32" s="482">
        <v>7.0000000000000001E-3</v>
      </c>
      <c r="G32" s="483">
        <v>-3.0099999999999998E-2</v>
      </c>
    </row>
    <row r="33" spans="1:7">
      <c r="A33" s="244"/>
      <c r="B33" s="245" t="s">
        <v>12</v>
      </c>
      <c r="C33" s="160"/>
      <c r="D33" s="160"/>
      <c r="E33" s="160"/>
      <c r="F33" s="160"/>
      <c r="G33" s="161"/>
    </row>
    <row r="34" spans="1:7">
      <c r="A34" s="251">
        <v>21</v>
      </c>
      <c r="B34" s="252" t="s">
        <v>13</v>
      </c>
      <c r="C34" s="484">
        <v>4.6527966556930679E-2</v>
      </c>
      <c r="D34" s="482">
        <v>6.6400000000000001E-2</v>
      </c>
      <c r="E34" s="482">
        <v>8.5300000000000001E-2</v>
      </c>
      <c r="F34" s="482">
        <v>8.2600000000000007E-2</v>
      </c>
      <c r="G34" s="483">
        <v>7.6899999999999996E-2</v>
      </c>
    </row>
    <row r="35" spans="1:7" ht="15" customHeight="1">
      <c r="A35" s="251">
        <v>22</v>
      </c>
      <c r="B35" s="252" t="s">
        <v>671</v>
      </c>
      <c r="C35" s="484">
        <v>1.5491246782364073E-2</v>
      </c>
      <c r="D35" s="482">
        <v>2.1999999999999999E-2</v>
      </c>
      <c r="E35" s="482">
        <v>3.1399999999999997E-2</v>
      </c>
      <c r="F35" s="482">
        <v>3.1E-2</v>
      </c>
      <c r="G35" s="483">
        <v>2.8500000000000001E-2</v>
      </c>
    </row>
    <row r="36" spans="1:7">
      <c r="A36" s="251">
        <v>23</v>
      </c>
      <c r="B36" s="252" t="s">
        <v>14</v>
      </c>
      <c r="C36" s="484">
        <v>0.70836656931216735</v>
      </c>
      <c r="D36" s="482">
        <v>0.6875</v>
      </c>
      <c r="E36" s="482">
        <v>0.61539999999999995</v>
      </c>
      <c r="F36" s="482">
        <v>0.57599999999999996</v>
      </c>
      <c r="G36" s="483">
        <v>0.5716</v>
      </c>
    </row>
    <row r="37" spans="1:7" ht="15" customHeight="1">
      <c r="A37" s="251">
        <v>24</v>
      </c>
      <c r="B37" s="252" t="s">
        <v>15</v>
      </c>
      <c r="C37" s="484">
        <v>0.56579689118153498</v>
      </c>
      <c r="D37" s="482">
        <v>0.57999999999999996</v>
      </c>
      <c r="E37" s="482">
        <v>0.50580000000000003</v>
      </c>
      <c r="F37" s="482">
        <v>0.52739999999999998</v>
      </c>
      <c r="G37" s="483">
        <v>0.56610000000000005</v>
      </c>
    </row>
    <row r="38" spans="1:7">
      <c r="A38" s="251">
        <v>25</v>
      </c>
      <c r="B38" s="252" t="s">
        <v>16</v>
      </c>
      <c r="C38" s="484">
        <v>-1.4049809363959609E-2</v>
      </c>
      <c r="D38" s="482">
        <v>0.19170000000000001</v>
      </c>
      <c r="E38" s="482">
        <v>3.3500000000000002E-2</v>
      </c>
      <c r="F38" s="482">
        <v>3.7600000000000001E-2</v>
      </c>
      <c r="G38" s="483">
        <v>9.6699999999999994E-2</v>
      </c>
    </row>
    <row r="39" spans="1:7" ht="15" customHeight="1">
      <c r="A39" s="244"/>
      <c r="B39" s="245" t="s">
        <v>17</v>
      </c>
      <c r="C39" s="160"/>
      <c r="D39" s="160"/>
      <c r="E39" s="160"/>
      <c r="F39" s="160"/>
      <c r="G39" s="161"/>
    </row>
    <row r="40" spans="1:7" ht="15" customHeight="1">
      <c r="A40" s="251">
        <v>26</v>
      </c>
      <c r="B40" s="252" t="s">
        <v>18</v>
      </c>
      <c r="C40" s="484">
        <v>0.21930046878339277</v>
      </c>
      <c r="D40" s="484">
        <v>0.1971</v>
      </c>
      <c r="E40" s="484">
        <v>0.17910000000000001</v>
      </c>
      <c r="F40" s="484">
        <v>0.18859999999999999</v>
      </c>
      <c r="G40" s="485">
        <v>0.1222</v>
      </c>
    </row>
    <row r="41" spans="1:7" ht="15" customHeight="1">
      <c r="A41" s="251">
        <v>27</v>
      </c>
      <c r="B41" s="252" t="s">
        <v>19</v>
      </c>
      <c r="C41" s="484">
        <v>0.47902588809589547</v>
      </c>
      <c r="D41" s="484">
        <v>0.51749999999999996</v>
      </c>
      <c r="E41" s="484">
        <v>0.57420000000000004</v>
      </c>
      <c r="F41" s="484">
        <v>0.58089999999999997</v>
      </c>
      <c r="G41" s="485">
        <v>0.70679999999999998</v>
      </c>
    </row>
    <row r="42" spans="1:7" ht="15" customHeight="1">
      <c r="A42" s="251">
        <v>28</v>
      </c>
      <c r="B42" s="253" t="s">
        <v>20</v>
      </c>
      <c r="C42" s="484">
        <v>0.12481885918537233</v>
      </c>
      <c r="D42" s="484">
        <v>0.12759999999999999</v>
      </c>
      <c r="E42" s="484">
        <v>0.14180000000000001</v>
      </c>
      <c r="F42" s="484">
        <v>0.17219999999999999</v>
      </c>
      <c r="G42" s="485">
        <v>0.23130000000000001</v>
      </c>
    </row>
    <row r="43" spans="1:7" ht="15" customHeight="1">
      <c r="A43" s="257"/>
      <c r="B43" s="245" t="s">
        <v>236</v>
      </c>
      <c r="C43" s="160"/>
      <c r="D43" s="160"/>
      <c r="E43" s="160"/>
      <c r="F43" s="160"/>
      <c r="G43" s="161"/>
    </row>
    <row r="44" spans="1:7" ht="15" customHeight="1">
      <c r="A44" s="251">
        <v>29</v>
      </c>
      <c r="B44" s="300" t="s">
        <v>229</v>
      </c>
      <c r="C44" s="253">
        <v>194765241.62771997</v>
      </c>
      <c r="D44" s="253">
        <v>204256224</v>
      </c>
      <c r="E44" s="253">
        <v>184076299</v>
      </c>
      <c r="F44" s="253">
        <v>174812887</v>
      </c>
      <c r="G44" s="256">
        <v>224546182</v>
      </c>
    </row>
    <row r="45" spans="1:7">
      <c r="A45" s="251">
        <v>30</v>
      </c>
      <c r="B45" s="252" t="s">
        <v>230</v>
      </c>
      <c r="C45" s="253">
        <v>137418651.47069088</v>
      </c>
      <c r="D45" s="254">
        <v>126810871</v>
      </c>
      <c r="E45" s="254">
        <v>139724965</v>
      </c>
      <c r="F45" s="254">
        <v>138848413</v>
      </c>
      <c r="G45" s="255">
        <v>184337200</v>
      </c>
    </row>
    <row r="46" spans="1:7">
      <c r="A46" s="295">
        <v>31</v>
      </c>
      <c r="B46" s="296" t="s">
        <v>228</v>
      </c>
      <c r="C46" s="484">
        <v>1.4173130033171675</v>
      </c>
      <c r="D46" s="484">
        <v>1.6107</v>
      </c>
      <c r="E46" s="484">
        <v>1.3173999999999999</v>
      </c>
      <c r="F46" s="484">
        <v>1.2589999999999999</v>
      </c>
      <c r="G46" s="485">
        <v>1.2181</v>
      </c>
    </row>
    <row r="47" spans="1:7">
      <c r="A47" s="295"/>
      <c r="B47" s="245" t="s">
        <v>314</v>
      </c>
      <c r="C47" s="160"/>
      <c r="D47" s="160"/>
      <c r="E47" s="160"/>
      <c r="F47" s="160"/>
      <c r="G47" s="161"/>
    </row>
    <row r="48" spans="1:7">
      <c r="A48" s="295">
        <v>32</v>
      </c>
      <c r="B48" s="296" t="s">
        <v>321</v>
      </c>
      <c r="C48" s="297">
        <v>429841400.50814503</v>
      </c>
      <c r="D48" s="298">
        <v>428942261</v>
      </c>
      <c r="E48" s="298">
        <v>416365639</v>
      </c>
      <c r="F48" s="298">
        <v>391474580</v>
      </c>
      <c r="G48" s="299">
        <v>402681590</v>
      </c>
    </row>
    <row r="49" spans="1:7">
      <c r="A49" s="295">
        <v>33</v>
      </c>
      <c r="B49" s="296" t="s">
        <v>334</v>
      </c>
      <c r="C49" s="297">
        <v>375128577.87517488</v>
      </c>
      <c r="D49" s="298">
        <v>364704269</v>
      </c>
      <c r="E49" s="298">
        <v>309508979</v>
      </c>
      <c r="F49" s="298">
        <v>299001893</v>
      </c>
      <c r="G49" s="299">
        <v>306246443</v>
      </c>
    </row>
    <row r="50" spans="1:7" ht="15" thickBot="1">
      <c r="A50" s="62">
        <v>34</v>
      </c>
      <c r="B50" s="125" t="s">
        <v>348</v>
      </c>
      <c r="C50" s="585">
        <v>1.1458508518409281</v>
      </c>
      <c r="D50" s="486">
        <v>1.1760999999999999</v>
      </c>
      <c r="E50" s="486">
        <v>1.3452</v>
      </c>
      <c r="F50" s="486">
        <v>1.3092999999999999</v>
      </c>
      <c r="G50" s="487">
        <v>1.3149</v>
      </c>
    </row>
    <row r="51" spans="1:7">
      <c r="A51" s="16"/>
    </row>
    <row r="52" spans="1:7">
      <c r="B52" s="18"/>
    </row>
    <row r="53" spans="1:7" ht="69">
      <c r="B53" s="185" t="s">
        <v>235</v>
      </c>
    </row>
  </sheetData>
  <mergeCells count="1">
    <mergeCell ref="D4:G4"/>
  </mergeCells>
  <pageMargins left="0.7" right="0.7" top="0.75" bottom="0.75" header="0.3" footer="0.3"/>
  <pageSetup paperSize="9" scale="54" orientation="portrait" horizontalDpi="300" verticalDpi="300" r:id="rId1"/>
  <headerFooter>
    <oddFooter>&amp;C_x000D_&amp;1#&amp;"Aptos"&amp;10&amp;K000000 C4 - EXTERNAL CONFIDENTIAL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39"/>
  <sheetViews>
    <sheetView topLeftCell="A24" zoomScale="80" zoomScaleNormal="80" workbookViewId="0">
      <selection activeCell="C31" sqref="C31"/>
    </sheetView>
  </sheetViews>
  <sheetFormatPr defaultRowHeight="14.4"/>
  <cols>
    <col min="1" max="1" width="11.44140625" customWidth="1"/>
    <col min="2" max="2" width="76.77734375" style="3" customWidth="1"/>
    <col min="3" max="3" width="22.77734375" customWidth="1"/>
  </cols>
  <sheetData>
    <row r="1" spans="1:4">
      <c r="A1" s="2" t="s">
        <v>97</v>
      </c>
      <c r="B1" t="str">
        <f>Info!C2</f>
        <v>სს " პაშა ბანკი საქართველო"</v>
      </c>
    </row>
    <row r="2" spans="1:4">
      <c r="A2" s="2" t="s">
        <v>98</v>
      </c>
      <c r="B2" s="258">
        <f>'1. key ratios'!B2</f>
        <v>46112</v>
      </c>
    </row>
    <row r="3" spans="1:4">
      <c r="A3" s="2"/>
      <c r="B3"/>
    </row>
    <row r="4" spans="1:4">
      <c r="A4" s="2" t="s">
        <v>298</v>
      </c>
      <c r="B4" t="s">
        <v>267</v>
      </c>
    </row>
    <row r="5" spans="1:4">
      <c r="A5" s="442"/>
      <c r="B5" s="442" t="s">
        <v>268</v>
      </c>
      <c r="C5" s="443"/>
    </row>
    <row r="6" spans="1:4">
      <c r="A6" s="444">
        <v>1</v>
      </c>
      <c r="B6" s="445" t="s">
        <v>268</v>
      </c>
      <c r="C6" s="446">
        <v>669046474.63789988</v>
      </c>
      <c r="D6" s="588"/>
    </row>
    <row r="7" spans="1:4">
      <c r="A7" s="444">
        <v>2</v>
      </c>
      <c r="B7" s="445" t="s">
        <v>269</v>
      </c>
      <c r="C7" s="446">
        <v>-5422910.7300000004</v>
      </c>
      <c r="D7" s="588"/>
    </row>
    <row r="8" spans="1:4">
      <c r="A8" s="447">
        <v>3</v>
      </c>
      <c r="B8" s="448" t="s">
        <v>270</v>
      </c>
      <c r="C8" s="449">
        <f>C6+C7</f>
        <v>663623563.90789986</v>
      </c>
      <c r="D8" s="588"/>
    </row>
    <row r="9" spans="1:4">
      <c r="A9" s="450"/>
      <c r="B9" s="450" t="s">
        <v>271</v>
      </c>
      <c r="C9" s="451"/>
      <c r="D9" s="588"/>
    </row>
    <row r="10" spans="1:4">
      <c r="A10" s="452">
        <v>4</v>
      </c>
      <c r="B10" s="453" t="s">
        <v>272</v>
      </c>
      <c r="C10" s="446">
        <f>'15. CCR'!F34</f>
        <v>659074.36</v>
      </c>
      <c r="D10" s="588"/>
    </row>
    <row r="11" spans="1:4">
      <c r="A11" s="452">
        <v>5</v>
      </c>
      <c r="B11" s="454" t="s">
        <v>273</v>
      </c>
      <c r="C11" s="446">
        <f>'15. CCR'!G34</f>
        <v>722616.90030811517</v>
      </c>
      <c r="D11" s="588"/>
    </row>
    <row r="12" spans="1:4">
      <c r="A12" s="452">
        <v>6</v>
      </c>
      <c r="B12" s="455" t="s">
        <v>722</v>
      </c>
      <c r="C12" s="449">
        <f>'15. CCR'!I34</f>
        <v>1934367.7644313613</v>
      </c>
      <c r="D12" s="588"/>
    </row>
    <row r="13" spans="1:4">
      <c r="A13" s="456">
        <v>7</v>
      </c>
      <c r="B13" s="457" t="s">
        <v>274</v>
      </c>
      <c r="C13" s="446">
        <f>'15. CCR'!E34</f>
        <v>29303853.969999999</v>
      </c>
      <c r="D13" s="588"/>
    </row>
    <row r="14" spans="1:4">
      <c r="A14" s="458">
        <v>8</v>
      </c>
      <c r="B14" s="459" t="s">
        <v>275</v>
      </c>
      <c r="C14" s="449">
        <f>C12</f>
        <v>1934367.7644313613</v>
      </c>
      <c r="D14" s="588"/>
    </row>
    <row r="15" spans="1:4">
      <c r="A15" s="450"/>
      <c r="B15" s="450" t="s">
        <v>276</v>
      </c>
      <c r="C15" s="460"/>
      <c r="D15" s="588"/>
    </row>
    <row r="16" spans="1:4">
      <c r="A16" s="456">
        <v>9</v>
      </c>
      <c r="B16" s="461" t="s">
        <v>277</v>
      </c>
      <c r="C16" s="446"/>
      <c r="D16" s="588"/>
    </row>
    <row r="17" spans="1:4">
      <c r="A17" s="452">
        <v>10</v>
      </c>
      <c r="B17" s="445" t="s">
        <v>278</v>
      </c>
      <c r="C17" s="446"/>
      <c r="D17" s="588"/>
    </row>
    <row r="18" spans="1:4">
      <c r="A18" s="452">
        <v>11</v>
      </c>
      <c r="B18" s="445" t="s">
        <v>279</v>
      </c>
      <c r="C18" s="446"/>
      <c r="D18" s="588"/>
    </row>
    <row r="19" spans="1:4" ht="22.8">
      <c r="A19" s="456">
        <v>12</v>
      </c>
      <c r="B19" s="461" t="s">
        <v>280</v>
      </c>
      <c r="C19" s="446"/>
      <c r="D19" s="588"/>
    </row>
    <row r="20" spans="1:4">
      <c r="A20" s="456">
        <v>13</v>
      </c>
      <c r="B20" s="461" t="s">
        <v>281</v>
      </c>
      <c r="C20" s="446"/>
      <c r="D20" s="588"/>
    </row>
    <row r="21" spans="1:4">
      <c r="A21" s="456">
        <v>14</v>
      </c>
      <c r="B21" s="445" t="s">
        <v>282</v>
      </c>
      <c r="C21" s="446"/>
      <c r="D21" s="588"/>
    </row>
    <row r="22" spans="1:4">
      <c r="A22" s="458">
        <v>15</v>
      </c>
      <c r="B22" s="459" t="s">
        <v>283</v>
      </c>
      <c r="C22" s="449">
        <f>SUM(C16:C21)</f>
        <v>0</v>
      </c>
      <c r="D22" s="588"/>
    </row>
    <row r="23" spans="1:4">
      <c r="A23" s="450"/>
      <c r="B23" s="450" t="s">
        <v>284</v>
      </c>
      <c r="C23" s="451"/>
      <c r="D23" s="588"/>
    </row>
    <row r="24" spans="1:4">
      <c r="A24" s="452">
        <v>16</v>
      </c>
      <c r="B24" s="445" t="s">
        <v>285</v>
      </c>
      <c r="C24" s="446">
        <v>100578554.60419999</v>
      </c>
      <c r="D24" s="588"/>
    </row>
    <row r="25" spans="1:4">
      <c r="A25" s="452">
        <v>17</v>
      </c>
      <c r="B25" s="445" t="s">
        <v>286</v>
      </c>
      <c r="C25" s="446">
        <v>-60478922.556549996</v>
      </c>
      <c r="D25" s="588"/>
    </row>
    <row r="26" spans="1:4">
      <c r="A26" s="458">
        <v>18</v>
      </c>
      <c r="B26" s="459" t="s">
        <v>287</v>
      </c>
      <c r="C26" s="449">
        <f>C24+C25</f>
        <v>40099632.047649994</v>
      </c>
      <c r="D26" s="588"/>
    </row>
    <row r="27" spans="1:4">
      <c r="A27" s="450"/>
      <c r="B27" s="450" t="s">
        <v>288</v>
      </c>
      <c r="C27" s="460"/>
      <c r="D27" s="588"/>
    </row>
    <row r="28" spans="1:4">
      <c r="A28" s="452">
        <v>19</v>
      </c>
      <c r="B28" s="445" t="s">
        <v>289</v>
      </c>
      <c r="C28" s="446"/>
      <c r="D28" s="588"/>
    </row>
    <row r="29" spans="1:4">
      <c r="A29" s="452">
        <v>20</v>
      </c>
      <c r="B29" s="445" t="s">
        <v>290</v>
      </c>
      <c r="C29" s="446"/>
      <c r="D29" s="588"/>
    </row>
    <row r="30" spans="1:4">
      <c r="A30" s="450"/>
      <c r="B30" s="450" t="s">
        <v>291</v>
      </c>
      <c r="C30" s="451"/>
      <c r="D30" s="588"/>
    </row>
    <row r="31" spans="1:4">
      <c r="A31" s="458">
        <v>21</v>
      </c>
      <c r="B31" s="459" t="s">
        <v>75</v>
      </c>
      <c r="C31" s="449">
        <v>137495988.24000001</v>
      </c>
      <c r="D31" s="588"/>
    </row>
    <row r="32" spans="1:4">
      <c r="A32" s="458">
        <v>22</v>
      </c>
      <c r="B32" s="459" t="s">
        <v>292</v>
      </c>
      <c r="C32" s="449">
        <f>C8+C14+C22+C26</f>
        <v>705657563.71998119</v>
      </c>
      <c r="D32" s="588"/>
    </row>
    <row r="33" spans="1:4">
      <c r="A33" s="462"/>
      <c r="B33" s="462" t="s">
        <v>267</v>
      </c>
      <c r="C33" s="451"/>
      <c r="D33" s="588"/>
    </row>
    <row r="34" spans="1:4">
      <c r="A34" s="458">
        <v>23</v>
      </c>
      <c r="B34" s="459" t="s">
        <v>267</v>
      </c>
      <c r="C34" s="636">
        <f>IFERROR(C31/C32,0)</f>
        <v>0.19484803296824169</v>
      </c>
      <c r="D34" s="588"/>
    </row>
    <row r="35" spans="1:4">
      <c r="A35" s="462"/>
      <c r="B35" s="462" t="s">
        <v>293</v>
      </c>
      <c r="C35" s="451"/>
      <c r="D35" s="588"/>
    </row>
    <row r="36" spans="1:4">
      <c r="A36" s="456" t="s">
        <v>294</v>
      </c>
      <c r="B36" s="461" t="s">
        <v>295</v>
      </c>
      <c r="C36" s="463"/>
      <c r="D36" s="588"/>
    </row>
    <row r="37" spans="1:4">
      <c r="A37" s="464" t="s">
        <v>296</v>
      </c>
      <c r="B37" s="465" t="s">
        <v>297</v>
      </c>
      <c r="C37" s="463"/>
      <c r="D37" s="588"/>
    </row>
    <row r="39" spans="1:4">
      <c r="B39" s="222"/>
    </row>
  </sheetData>
  <pageMargins left="0.7" right="0.7" top="0.75" bottom="0.75" header="0.3" footer="0.3"/>
  <pageSetup paperSize="9" scale="78" orientation="portrait" horizontalDpi="300" verticalDpi="300" r:id="rId1"/>
  <headerFooter>
    <oddFooter>&amp;C_x000D_&amp;1#&amp;"Aptos"&amp;10&amp;K000000 C4 - EXTERNAL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9"/>
  <sheetViews>
    <sheetView zoomScale="80" zoomScaleNormal="80" workbookViewId="0">
      <selection activeCell="G18" sqref="G18"/>
    </sheetView>
  </sheetViews>
  <sheetFormatPr defaultRowHeight="14.4"/>
  <cols>
    <col min="1" max="1" width="11.44140625" customWidth="1"/>
    <col min="2" max="2" width="76.77734375" style="3" customWidth="1"/>
    <col min="3" max="6" width="24.44140625" customWidth="1"/>
  </cols>
  <sheetData>
    <row r="1" spans="1:6">
      <c r="A1" s="13" t="s">
        <v>97</v>
      </c>
      <c r="B1" s="534" t="str">
        <f>'1. key ratios'!B1</f>
        <v>სს " პაშა ბანკი საქართველო"</v>
      </c>
    </row>
    <row r="2" spans="1:6">
      <c r="A2" s="2" t="s">
        <v>98</v>
      </c>
      <c r="B2" s="535">
        <f>'1. key ratios'!B2</f>
        <v>46112</v>
      </c>
    </row>
    <row r="3" spans="1:6">
      <c r="A3" s="2"/>
      <c r="B3"/>
    </row>
    <row r="4" spans="1:6">
      <c r="A4" s="441" t="s">
        <v>714</v>
      </c>
    </row>
    <row r="5" spans="1:6" ht="86.4">
      <c r="B5" s="435"/>
      <c r="C5" s="436" t="s">
        <v>715</v>
      </c>
      <c r="D5" s="436" t="s">
        <v>716</v>
      </c>
      <c r="E5" s="436" t="s">
        <v>717</v>
      </c>
      <c r="F5" s="436" t="s">
        <v>718</v>
      </c>
    </row>
    <row r="6" spans="1:6">
      <c r="B6" s="437" t="s">
        <v>713</v>
      </c>
      <c r="C6" s="438">
        <f>IF(C7&gt;0,C7,IF(C8&gt;0,C8,IF(C9&gt;0,C9,0)))</f>
        <v>1933013.7961431409</v>
      </c>
      <c r="D6" s="438">
        <f>IF(D7&gt;0,D7,IF(D8&gt;0,D8,IF(D9&gt;0,D9,0)))</f>
        <v>2157.3423658830166</v>
      </c>
      <c r="E6" s="438">
        <f>IF(E7&gt;0,E7,IF(E8&gt;0,E8,IF(E9&gt;0,E9,0)))</f>
        <v>0</v>
      </c>
      <c r="F6" s="438">
        <f>IF(F7&gt;0,F7,IF(F8&gt;0,F8,IF(F9&gt;0,F9,0)))</f>
        <v>26966.779573537708</v>
      </c>
    </row>
    <row r="7" spans="1:6">
      <c r="B7" s="439" t="s">
        <v>719</v>
      </c>
      <c r="C7" s="440">
        <v>1933013.7961431409</v>
      </c>
      <c r="D7" s="440">
        <v>2157.3423658830166</v>
      </c>
      <c r="E7" s="440">
        <v>0</v>
      </c>
      <c r="F7" s="440">
        <v>26966.779573537708</v>
      </c>
    </row>
    <row r="8" spans="1:6">
      <c r="B8" s="439" t="s">
        <v>720</v>
      </c>
      <c r="C8" s="440"/>
      <c r="D8" s="440"/>
      <c r="E8" s="440"/>
      <c r="F8" s="440"/>
    </row>
    <row r="9" spans="1:6">
      <c r="B9" s="439" t="s">
        <v>721</v>
      </c>
      <c r="C9" s="440"/>
      <c r="D9" s="440"/>
      <c r="E9" s="440"/>
      <c r="F9" s="440"/>
    </row>
  </sheetData>
  <pageMargins left="0.7" right="0.7" top="0.75" bottom="0.75" header="0.3" footer="0.3"/>
  <pageSetup paperSize="9" scale="47" orientation="portrait" horizontalDpi="300" verticalDpi="300" r:id="rId1"/>
  <headerFooter>
    <oddFooter>&amp;C_x000D_&amp;1#&amp;"Aptos"&amp;10&amp;K000000 C4 - EXTERNAL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2"/>
  <sheetViews>
    <sheetView zoomScale="80" zoomScaleNormal="80" workbookViewId="0">
      <pane xSplit="2" ySplit="6" topLeftCell="C25" activePane="bottomRight" state="frozen"/>
      <selection activeCell="E12" sqref="E12"/>
      <selection pane="topRight" activeCell="E12" sqref="E12"/>
      <selection pane="bottomLeft" activeCell="E12" sqref="E12"/>
      <selection pane="bottomRight" activeCell="F50" sqref="F50"/>
    </sheetView>
  </sheetViews>
  <sheetFormatPr defaultRowHeight="14.4"/>
  <cols>
    <col min="1" max="1" width="9.88671875" style="2" bestFit="1" customWidth="1"/>
    <col min="2" max="2" width="82.6640625" style="18" customWidth="1"/>
    <col min="3" max="7" width="17.5546875" style="2" customWidth="1"/>
  </cols>
  <sheetData>
    <row r="1" spans="1:7">
      <c r="A1" s="2" t="s">
        <v>97</v>
      </c>
      <c r="B1" s="2" t="str">
        <f>Info!C2</f>
        <v>სს " პაშა ბანკი საქართველო"</v>
      </c>
    </row>
    <row r="2" spans="1:7">
      <c r="A2" s="2" t="s">
        <v>98</v>
      </c>
      <c r="B2" s="258">
        <f>'1. key ratios'!B2</f>
        <v>46112</v>
      </c>
    </row>
    <row r="3" spans="1:7">
      <c r="B3" s="258"/>
    </row>
    <row r="4" spans="1:7" ht="15" thickBot="1">
      <c r="A4" s="2" t="s">
        <v>349</v>
      </c>
      <c r="B4" s="153" t="s">
        <v>314</v>
      </c>
    </row>
    <row r="5" spans="1:7">
      <c r="A5" s="262"/>
      <c r="B5" s="263"/>
      <c r="C5" s="829" t="s">
        <v>315</v>
      </c>
      <c r="D5" s="829"/>
      <c r="E5" s="829"/>
      <c r="F5" s="829"/>
      <c r="G5" s="830" t="s">
        <v>316</v>
      </c>
    </row>
    <row r="6" spans="1:7">
      <c r="A6" s="264"/>
      <c r="B6" s="265"/>
      <c r="C6" s="266" t="s">
        <v>317</v>
      </c>
      <c r="D6" s="266" t="s">
        <v>318</v>
      </c>
      <c r="E6" s="266" t="s">
        <v>319</v>
      </c>
      <c r="F6" s="266" t="s">
        <v>320</v>
      </c>
      <c r="G6" s="831"/>
    </row>
    <row r="7" spans="1:7">
      <c r="A7" s="267"/>
      <c r="B7" s="268" t="s">
        <v>321</v>
      </c>
      <c r="C7" s="269"/>
      <c r="D7" s="269"/>
      <c r="E7" s="269"/>
      <c r="F7" s="269"/>
      <c r="G7" s="270"/>
    </row>
    <row r="8" spans="1:7">
      <c r="A8" s="271">
        <v>1</v>
      </c>
      <c r="B8" s="272" t="s">
        <v>322</v>
      </c>
      <c r="C8" s="273">
        <f>SUM(C9:C10)</f>
        <v>165035870.33199999</v>
      </c>
      <c r="D8" s="273">
        <f>SUM(D9:D10)</f>
        <v>0</v>
      </c>
      <c r="E8" s="273">
        <f>SUM(E9:E10)</f>
        <v>0</v>
      </c>
      <c r="F8" s="273">
        <f>SUM(F9:F10)</f>
        <v>129122422.9425</v>
      </c>
      <c r="G8" s="274">
        <f>SUM(G9:G10)</f>
        <v>294158293.27450001</v>
      </c>
    </row>
    <row r="9" spans="1:7">
      <c r="A9" s="271">
        <v>2</v>
      </c>
      <c r="B9" s="275" t="s">
        <v>74</v>
      </c>
      <c r="C9" s="273">
        <v>165035870.33199999</v>
      </c>
      <c r="D9" s="273"/>
      <c r="E9" s="273"/>
      <c r="F9" s="273"/>
      <c r="G9" s="274">
        <v>165035870.33199999</v>
      </c>
    </row>
    <row r="10" spans="1:7">
      <c r="A10" s="271">
        <v>3</v>
      </c>
      <c r="B10" s="275" t="s">
        <v>323</v>
      </c>
      <c r="C10" s="276"/>
      <c r="D10" s="276"/>
      <c r="E10" s="276"/>
      <c r="F10" s="273">
        <v>129122422.9425</v>
      </c>
      <c r="G10" s="274">
        <v>129122422.9425</v>
      </c>
    </row>
    <row r="11" spans="1:7" ht="27.6">
      <c r="A11" s="271">
        <v>4</v>
      </c>
      <c r="B11" s="272" t="s">
        <v>324</v>
      </c>
      <c r="C11" s="273">
        <f t="shared" ref="C11:F11" si="0">SUM(C12:C13)</f>
        <v>8825932.3001000695</v>
      </c>
      <c r="D11" s="273">
        <f t="shared" si="0"/>
        <v>51571519.706799924</v>
      </c>
      <c r="E11" s="273">
        <f t="shared" si="0"/>
        <v>14497077.830800001</v>
      </c>
      <c r="F11" s="273">
        <f t="shared" si="0"/>
        <v>-0.31619999976828694</v>
      </c>
      <c r="G11" s="274">
        <f>SUM(G12:G13)</f>
        <v>47098836.520594999</v>
      </c>
    </row>
    <row r="12" spans="1:7">
      <c r="A12" s="271">
        <v>5</v>
      </c>
      <c r="B12" s="275" t="s">
        <v>325</v>
      </c>
      <c r="C12" s="273">
        <v>2434531.0637000701</v>
      </c>
      <c r="D12" s="277">
        <v>15582175.29099993</v>
      </c>
      <c r="E12" s="273">
        <v>3431231.2056</v>
      </c>
      <c r="F12" s="273">
        <v>-0.31619999976828694</v>
      </c>
      <c r="G12" s="274">
        <v>20375540.381894998</v>
      </c>
    </row>
    <row r="13" spans="1:7">
      <c r="A13" s="271">
        <v>6</v>
      </c>
      <c r="B13" s="275" t="s">
        <v>326</v>
      </c>
      <c r="C13" s="273">
        <v>6391401.2363999998</v>
      </c>
      <c r="D13" s="277">
        <v>35989344.415799998</v>
      </c>
      <c r="E13" s="273">
        <v>11065846.6252</v>
      </c>
      <c r="F13" s="273">
        <v>0</v>
      </c>
      <c r="G13" s="274">
        <v>26723296.138700001</v>
      </c>
    </row>
    <row r="14" spans="1:7">
      <c r="A14" s="271">
        <v>7</v>
      </c>
      <c r="B14" s="272" t="s">
        <v>327</v>
      </c>
      <c r="C14" s="273">
        <f t="shared" ref="C14:F14" si="1">SUM(C15:C16)</f>
        <v>92122628.050100088</v>
      </c>
      <c r="D14" s="273">
        <f t="shared" si="1"/>
        <v>121014783.28849989</v>
      </c>
      <c r="E14" s="273">
        <f t="shared" si="1"/>
        <v>63060289.945500001</v>
      </c>
      <c r="F14" s="273">
        <f t="shared" si="1"/>
        <v>1.9000060856342316E-3</v>
      </c>
      <c r="G14" s="274">
        <f>SUM(G15:G16)</f>
        <v>88584270.713049993</v>
      </c>
    </row>
    <row r="15" spans="1:7" ht="55.2">
      <c r="A15" s="271">
        <v>8</v>
      </c>
      <c r="B15" s="275" t="s">
        <v>328</v>
      </c>
      <c r="C15" s="273">
        <v>73832635.880200088</v>
      </c>
      <c r="D15" s="277">
        <v>40275615.598499902</v>
      </c>
      <c r="E15" s="273">
        <v>31830503.6655</v>
      </c>
      <c r="F15" s="273">
        <v>1.9000060856342316E-3</v>
      </c>
      <c r="G15" s="274">
        <v>72969377.573049992</v>
      </c>
    </row>
    <row r="16" spans="1:7" ht="27.6">
      <c r="A16" s="271">
        <v>9</v>
      </c>
      <c r="B16" s="275" t="s">
        <v>329</v>
      </c>
      <c r="C16" s="273">
        <v>18289992.1699</v>
      </c>
      <c r="D16" s="277">
        <v>80739167.689999998</v>
      </c>
      <c r="E16" s="273">
        <v>31229786.280000001</v>
      </c>
      <c r="F16" s="273">
        <v>0</v>
      </c>
      <c r="G16" s="274">
        <v>15614893.140000001</v>
      </c>
    </row>
    <row r="17" spans="1:7">
      <c r="A17" s="271">
        <v>10</v>
      </c>
      <c r="B17" s="272" t="s">
        <v>330</v>
      </c>
      <c r="C17" s="273"/>
      <c r="D17" s="277"/>
      <c r="E17" s="273"/>
      <c r="F17" s="273"/>
      <c r="G17" s="274"/>
    </row>
    <row r="18" spans="1:7">
      <c r="A18" s="271">
        <v>11</v>
      </c>
      <c r="B18" s="272" t="s">
        <v>78</v>
      </c>
      <c r="C18" s="587">
        <f>SUM(C19:C20)</f>
        <v>0</v>
      </c>
      <c r="D18" s="587">
        <f>SUM(D19:D20)</f>
        <v>17656988.0493</v>
      </c>
      <c r="E18" s="587">
        <f>SUM(E19:E20)</f>
        <v>0</v>
      </c>
      <c r="F18" s="587">
        <f>SUM(F19:F20)</f>
        <v>0</v>
      </c>
      <c r="G18" s="587">
        <f>SUM(G19:G20)</f>
        <v>0</v>
      </c>
    </row>
    <row r="19" spans="1:7">
      <c r="A19" s="271">
        <v>12</v>
      </c>
      <c r="B19" s="275" t="s">
        <v>331</v>
      </c>
      <c r="C19" s="276"/>
      <c r="D19" s="277">
        <v>190805.30929999999</v>
      </c>
      <c r="E19" s="273"/>
      <c r="F19" s="273"/>
      <c r="G19" s="274">
        <v>0</v>
      </c>
    </row>
    <row r="20" spans="1:7" ht="27.6">
      <c r="A20" s="271">
        <v>13</v>
      </c>
      <c r="B20" s="275" t="s">
        <v>332</v>
      </c>
      <c r="C20" s="273"/>
      <c r="D20" s="273">
        <v>17466182.739999998</v>
      </c>
      <c r="E20" s="273"/>
      <c r="F20" s="273"/>
      <c r="G20" s="274">
        <v>0</v>
      </c>
    </row>
    <row r="21" spans="1:7">
      <c r="A21" s="278">
        <v>14</v>
      </c>
      <c r="B21" s="279" t="s">
        <v>333</v>
      </c>
      <c r="C21" s="276"/>
      <c r="D21" s="276"/>
      <c r="E21" s="276"/>
      <c r="F21" s="276"/>
      <c r="G21" s="280">
        <f>SUM(G8,G11,G14,G17,G18)</f>
        <v>429841400.50814503</v>
      </c>
    </row>
    <row r="22" spans="1:7">
      <c r="A22" s="281"/>
      <c r="B22" s="301" t="s">
        <v>334</v>
      </c>
      <c r="C22" s="282"/>
      <c r="D22" s="283"/>
      <c r="E22" s="282"/>
      <c r="F22" s="282"/>
      <c r="G22" s="284"/>
    </row>
    <row r="23" spans="1:7">
      <c r="A23" s="271">
        <v>15</v>
      </c>
      <c r="B23" s="272" t="s">
        <v>212</v>
      </c>
      <c r="C23" s="285">
        <v>105236838.47839999</v>
      </c>
      <c r="D23" s="286">
        <v>87830600</v>
      </c>
      <c r="E23" s="285">
        <v>0</v>
      </c>
      <c r="F23" s="285">
        <v>0</v>
      </c>
      <c r="G23" s="274">
        <v>7933889.1875900002</v>
      </c>
    </row>
    <row r="24" spans="1:7">
      <c r="A24" s="271">
        <v>16</v>
      </c>
      <c r="B24" s="272" t="s">
        <v>335</v>
      </c>
      <c r="C24" s="273">
        <f>SUM(C25:C27,C29,C31)</f>
        <v>2422634.7719999999</v>
      </c>
      <c r="D24" s="277">
        <f t="shared" ref="D24:G24" si="2">SUM(D25:D27,D29,D31)</f>
        <v>62251262.534936979</v>
      </c>
      <c r="E24" s="273">
        <f t="shared" si="2"/>
        <v>68284906.185834005</v>
      </c>
      <c r="F24" s="273">
        <f t="shared" si="2"/>
        <v>292933488.44813102</v>
      </c>
      <c r="G24" s="274">
        <f t="shared" si="2"/>
        <v>319318702.89804101</v>
      </c>
    </row>
    <row r="25" spans="1:7" ht="27.6">
      <c r="A25" s="271">
        <v>17</v>
      </c>
      <c r="B25" s="275" t="s">
        <v>336</v>
      </c>
      <c r="C25" s="273"/>
      <c r="D25" s="277"/>
      <c r="E25" s="273"/>
      <c r="F25" s="273"/>
      <c r="G25" s="274"/>
    </row>
    <row r="26" spans="1:7" ht="27.6">
      <c r="A26" s="271">
        <v>18</v>
      </c>
      <c r="B26" s="275" t="s">
        <v>337</v>
      </c>
      <c r="C26" s="273">
        <v>2422634.7719999999</v>
      </c>
      <c r="D26" s="277">
        <v>8311587.5232899999</v>
      </c>
      <c r="E26" s="273">
        <v>15671045.474653</v>
      </c>
      <c r="F26" s="273">
        <v>50685425.160637997</v>
      </c>
      <c r="G26" s="274">
        <v>60131081.242257997</v>
      </c>
    </row>
    <row r="27" spans="1:7">
      <c r="A27" s="271">
        <v>19</v>
      </c>
      <c r="B27" s="275" t="s">
        <v>338</v>
      </c>
      <c r="C27" s="273">
        <v>0</v>
      </c>
      <c r="D27" s="277">
        <v>53939675.011646979</v>
      </c>
      <c r="E27" s="273">
        <v>51886571.575758003</v>
      </c>
      <c r="F27" s="273">
        <v>218229637.661993</v>
      </c>
      <c r="G27" s="274">
        <v>238408315.30639651</v>
      </c>
    </row>
    <row r="28" spans="1:7">
      <c r="A28" s="271">
        <v>20</v>
      </c>
      <c r="B28" s="287" t="s">
        <v>339</v>
      </c>
      <c r="C28" s="273"/>
      <c r="D28" s="277"/>
      <c r="E28" s="273"/>
      <c r="F28" s="273"/>
      <c r="G28" s="274"/>
    </row>
    <row r="29" spans="1:7">
      <c r="A29" s="271">
        <v>21</v>
      </c>
      <c r="B29" s="275" t="s">
        <v>340</v>
      </c>
      <c r="C29" s="273"/>
      <c r="D29" s="277"/>
      <c r="E29" s="273"/>
      <c r="F29" s="273"/>
      <c r="G29" s="274"/>
    </row>
    <row r="30" spans="1:7">
      <c r="A30" s="271">
        <v>22</v>
      </c>
      <c r="B30" s="287" t="s">
        <v>339</v>
      </c>
      <c r="C30" s="273"/>
      <c r="D30" s="277"/>
      <c r="E30" s="273"/>
      <c r="F30" s="273"/>
      <c r="G30" s="274"/>
    </row>
    <row r="31" spans="1:7" ht="27.6">
      <c r="A31" s="271">
        <v>23</v>
      </c>
      <c r="B31" s="275" t="s">
        <v>341</v>
      </c>
      <c r="C31" s="273">
        <v>0</v>
      </c>
      <c r="D31" s="277">
        <v>0</v>
      </c>
      <c r="E31" s="273">
        <v>727289.13542299997</v>
      </c>
      <c r="F31" s="273">
        <v>24018425.625500001</v>
      </c>
      <c r="G31" s="274">
        <v>20779306.349386498</v>
      </c>
    </row>
    <row r="32" spans="1:7">
      <c r="A32" s="271">
        <v>24</v>
      </c>
      <c r="B32" s="272" t="s">
        <v>342</v>
      </c>
      <c r="C32" s="273"/>
      <c r="D32" s="277"/>
      <c r="E32" s="273"/>
      <c r="F32" s="273"/>
      <c r="G32" s="274"/>
    </row>
    <row r="33" spans="1:7">
      <c r="A33" s="271">
        <v>25</v>
      </c>
      <c r="B33" s="272" t="s">
        <v>88</v>
      </c>
      <c r="C33" s="586">
        <f>C34+C35</f>
        <v>4352788.33</v>
      </c>
      <c r="D33" s="586">
        <f>D34+D35</f>
        <v>18843691.511599999</v>
      </c>
      <c r="E33" s="586">
        <f>E34+E35</f>
        <v>332105.21149999998</v>
      </c>
      <c r="F33" s="586">
        <f>F34+F35</f>
        <v>23378981.409072198</v>
      </c>
      <c r="G33" s="586">
        <f>G34+G35</f>
        <v>38520846.786172196</v>
      </c>
    </row>
    <row r="34" spans="1:7">
      <c r="A34" s="271">
        <v>26</v>
      </c>
      <c r="B34" s="275" t="s">
        <v>343</v>
      </c>
      <c r="C34" s="276"/>
      <c r="D34" s="277">
        <v>2402357.3711000001</v>
      </c>
      <c r="E34" s="273"/>
      <c r="F34" s="273"/>
      <c r="G34" s="274">
        <v>2402357.3711000001</v>
      </c>
    </row>
    <row r="35" spans="1:7">
      <c r="A35" s="271">
        <v>27</v>
      </c>
      <c r="B35" s="275" t="s">
        <v>344</v>
      </c>
      <c r="C35" s="273">
        <v>4352788.33</v>
      </c>
      <c r="D35" s="277">
        <v>16441334.1405</v>
      </c>
      <c r="E35" s="273">
        <v>332105.21149999998</v>
      </c>
      <c r="F35" s="273">
        <v>23378981.409072198</v>
      </c>
      <c r="G35" s="274">
        <v>36118489.415072195</v>
      </c>
    </row>
    <row r="36" spans="1:7">
      <c r="A36" s="271">
        <v>28</v>
      </c>
      <c r="B36" s="272" t="s">
        <v>345</v>
      </c>
      <c r="C36" s="273">
        <v>0</v>
      </c>
      <c r="D36" s="277">
        <v>33009878.214631002</v>
      </c>
      <c r="E36" s="273">
        <v>48561483.22828</v>
      </c>
      <c r="F36" s="273">
        <v>18989978.465413999</v>
      </c>
      <c r="G36" s="274">
        <v>9355139.0033716504</v>
      </c>
    </row>
    <row r="37" spans="1:7">
      <c r="A37" s="278">
        <v>29</v>
      </c>
      <c r="B37" s="279" t="s">
        <v>346</v>
      </c>
      <c r="C37" s="276"/>
      <c r="D37" s="276"/>
      <c r="E37" s="276"/>
      <c r="F37" s="276"/>
      <c r="G37" s="280">
        <f>SUM(G23:G24,G32:G33,G36)</f>
        <v>375128577.87517488</v>
      </c>
    </row>
    <row r="38" spans="1:7">
      <c r="A38" s="267"/>
      <c r="B38" s="288"/>
      <c r="C38" s="289"/>
      <c r="D38" s="289"/>
      <c r="E38" s="289"/>
      <c r="F38" s="289"/>
      <c r="G38" s="290"/>
    </row>
    <row r="39" spans="1:7" ht="15" thickBot="1">
      <c r="A39" s="291">
        <v>30</v>
      </c>
      <c r="B39" s="292" t="s">
        <v>314</v>
      </c>
      <c r="C39" s="176"/>
      <c r="D39" s="169"/>
      <c r="E39" s="169"/>
      <c r="F39" s="293"/>
      <c r="G39" s="294">
        <f>IFERROR(G21/G37,0)</f>
        <v>1.1458508518409281</v>
      </c>
    </row>
    <row r="42" spans="1:7" ht="41.4">
      <c r="B42" s="18" t="s">
        <v>347</v>
      </c>
    </row>
  </sheetData>
  <mergeCells count="2">
    <mergeCell ref="C5:F5"/>
    <mergeCell ref="G5:G6"/>
  </mergeCells>
  <pageMargins left="0.7" right="0.7" top="0.75" bottom="0.75" header="0.3" footer="0.3"/>
  <pageSetup paperSize="9" scale="48" orientation="portrait" horizontalDpi="300" verticalDpi="300" r:id="rId1"/>
  <headerFooter>
    <oddFooter>&amp;C_x000D_&amp;1#&amp;"Aptos"&amp;10&amp;K000000 C4 - EXTERNAL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7"/>
  <sheetViews>
    <sheetView showGridLines="0" zoomScale="80" zoomScaleNormal="80" workbookViewId="0">
      <selection activeCell="F28" sqref="F28"/>
    </sheetView>
  </sheetViews>
  <sheetFormatPr defaultColWidth="9.21875" defaultRowHeight="12"/>
  <cols>
    <col min="1" max="1" width="11.77734375" style="303" bestFit="1" customWidth="1"/>
    <col min="2" max="2" width="105.21875" style="303" bestFit="1" customWidth="1"/>
    <col min="3" max="3" width="13.77734375" style="303" bestFit="1" customWidth="1"/>
    <col min="4" max="4" width="14.109375" style="303" bestFit="1" customWidth="1"/>
    <col min="5" max="5" width="17.44140625" style="303" bestFit="1" customWidth="1"/>
    <col min="6" max="6" width="15.109375" style="303" bestFit="1" customWidth="1"/>
    <col min="7" max="7" width="18.33203125" style="303" customWidth="1"/>
    <col min="8" max="8" width="16.5546875" style="303" customWidth="1"/>
    <col min="9" max="9" width="13.109375" style="303" bestFit="1" customWidth="1"/>
    <col min="10" max="11" width="12.109375" style="303" bestFit="1" customWidth="1"/>
    <col min="12" max="16384" width="9.21875" style="303"/>
  </cols>
  <sheetData>
    <row r="1" spans="1:11" ht="13.8">
      <c r="A1" s="302" t="s">
        <v>97</v>
      </c>
      <c r="B1" s="221" t="str">
        <f>Info!C2</f>
        <v>სს " პაშა ბანკი საქართველო"</v>
      </c>
    </row>
    <row r="2" spans="1:11">
      <c r="A2" s="302" t="s">
        <v>98</v>
      </c>
      <c r="B2" s="305">
        <f>'1. key ratios'!B2</f>
        <v>46112</v>
      </c>
    </row>
    <row r="3" spans="1:11">
      <c r="A3" s="304" t="s">
        <v>350</v>
      </c>
    </row>
    <row r="5" spans="1:11">
      <c r="A5" s="832" t="s">
        <v>351</v>
      </c>
      <c r="B5" s="833"/>
      <c r="C5" s="838" t="s">
        <v>352</v>
      </c>
      <c r="D5" s="839"/>
      <c r="E5" s="839"/>
      <c r="F5" s="839"/>
      <c r="G5" s="839"/>
      <c r="H5" s="840"/>
    </row>
    <row r="6" spans="1:11">
      <c r="A6" s="834"/>
      <c r="B6" s="835"/>
      <c r="C6" s="841"/>
      <c r="D6" s="842"/>
      <c r="E6" s="842"/>
      <c r="F6" s="842"/>
      <c r="G6" s="842"/>
      <c r="H6" s="843"/>
    </row>
    <row r="7" spans="1:11" ht="24">
      <c r="A7" s="836"/>
      <c r="B7" s="837"/>
      <c r="C7" s="346" t="s">
        <v>353</v>
      </c>
      <c r="D7" s="346" t="s">
        <v>354</v>
      </c>
      <c r="E7" s="346" t="s">
        <v>355</v>
      </c>
      <c r="F7" s="346" t="s">
        <v>356</v>
      </c>
      <c r="G7" s="346" t="s">
        <v>466</v>
      </c>
      <c r="H7" s="346" t="s">
        <v>66</v>
      </c>
    </row>
    <row r="8" spans="1:11">
      <c r="A8" s="342">
        <v>1</v>
      </c>
      <c r="B8" s="341" t="s">
        <v>123</v>
      </c>
      <c r="C8" s="645">
        <v>4757080.1037999988</v>
      </c>
      <c r="D8" s="568"/>
      <c r="E8" s="568">
        <v>5346400</v>
      </c>
      <c r="F8" s="568"/>
      <c r="G8" s="568">
        <v>26997857.0814</v>
      </c>
      <c r="H8" s="567">
        <f t="shared" ref="H8:H20" si="0">SUM(C8:G8)</f>
        <v>37101337.185199998</v>
      </c>
    </row>
    <row r="9" spans="1:11">
      <c r="A9" s="342">
        <v>2</v>
      </c>
      <c r="B9" s="341" t="s">
        <v>124</v>
      </c>
      <c r="C9" s="568"/>
      <c r="D9" s="568"/>
      <c r="E9" s="568"/>
      <c r="F9" s="568"/>
      <c r="G9" s="568"/>
      <c r="H9" s="567">
        <f t="shared" si="0"/>
        <v>0</v>
      </c>
    </row>
    <row r="10" spans="1:11">
      <c r="A10" s="342">
        <v>3</v>
      </c>
      <c r="B10" s="341" t="s">
        <v>125</v>
      </c>
      <c r="C10" s="568"/>
      <c r="D10" s="568"/>
      <c r="E10" s="568"/>
      <c r="F10" s="568"/>
      <c r="G10" s="568"/>
      <c r="H10" s="567">
        <f t="shared" si="0"/>
        <v>0</v>
      </c>
    </row>
    <row r="11" spans="1:11">
      <c r="A11" s="342">
        <v>4</v>
      </c>
      <c r="B11" s="341" t="s">
        <v>126</v>
      </c>
      <c r="C11" s="568"/>
      <c r="D11" s="568"/>
      <c r="E11" s="568"/>
      <c r="F11" s="568"/>
      <c r="G11" s="568"/>
      <c r="H11" s="567">
        <f t="shared" si="0"/>
        <v>0</v>
      </c>
    </row>
    <row r="12" spans="1:11">
      <c r="A12" s="342">
        <v>5</v>
      </c>
      <c r="B12" s="341" t="s">
        <v>667</v>
      </c>
      <c r="C12" s="568"/>
      <c r="D12" s="568"/>
      <c r="E12" s="568"/>
      <c r="F12" s="568"/>
      <c r="G12" s="568"/>
      <c r="H12" s="567">
        <f t="shared" si="0"/>
        <v>0</v>
      </c>
    </row>
    <row r="13" spans="1:11">
      <c r="A13" s="342">
        <v>6</v>
      </c>
      <c r="B13" s="341" t="s">
        <v>127</v>
      </c>
      <c r="C13" s="645">
        <v>34072991.500099994</v>
      </c>
      <c r="D13" s="645">
        <f>42250711.0768+856210.6911</f>
        <v>43106921.767900005</v>
      </c>
      <c r="E13" s="568">
        <v>11062227.8904</v>
      </c>
      <c r="F13" s="568"/>
      <c r="G13" s="568"/>
      <c r="H13" s="567">
        <f t="shared" si="0"/>
        <v>88242141.158399999</v>
      </c>
      <c r="K13" s="580"/>
    </row>
    <row r="14" spans="1:11">
      <c r="A14" s="342">
        <v>7</v>
      </c>
      <c r="B14" s="341" t="s">
        <v>71</v>
      </c>
      <c r="C14" s="568"/>
      <c r="D14" s="583">
        <v>63864382.774300002</v>
      </c>
      <c r="E14" s="583">
        <v>227075240.16859999</v>
      </c>
      <c r="F14" s="583">
        <v>224444186.0731</v>
      </c>
      <c r="G14" s="568"/>
      <c r="H14" s="567">
        <f t="shared" si="0"/>
        <v>515383809.01600003</v>
      </c>
      <c r="I14" s="582"/>
      <c r="J14" s="581"/>
    </row>
    <row r="15" spans="1:11">
      <c r="A15" s="342">
        <v>8</v>
      </c>
      <c r="B15" s="343" t="s">
        <v>72</v>
      </c>
      <c r="C15" s="568"/>
      <c r="D15" s="583">
        <v>185834.04819999999</v>
      </c>
      <c r="E15" s="583">
        <v>54374.003299999997</v>
      </c>
      <c r="F15" s="583">
        <v>2400.8357000000001</v>
      </c>
      <c r="G15" s="568"/>
      <c r="H15" s="567">
        <f t="shared" si="0"/>
        <v>242608.8872</v>
      </c>
    </row>
    <row r="16" spans="1:11">
      <c r="A16" s="342">
        <v>9</v>
      </c>
      <c r="B16" s="341" t="s">
        <v>668</v>
      </c>
      <c r="C16" s="568"/>
      <c r="D16" s="583"/>
      <c r="E16" s="583"/>
      <c r="F16" s="583"/>
      <c r="G16" s="568"/>
      <c r="H16" s="567">
        <f t="shared" si="0"/>
        <v>0</v>
      </c>
    </row>
    <row r="17" spans="1:11">
      <c r="A17" s="342">
        <v>10</v>
      </c>
      <c r="B17" s="345" t="s">
        <v>371</v>
      </c>
      <c r="C17" s="568"/>
      <c r="D17" s="583">
        <v>1458997.6401</v>
      </c>
      <c r="E17" s="583">
        <v>963779.54720000003</v>
      </c>
      <c r="F17" s="583">
        <v>13070355.0733</v>
      </c>
      <c r="G17" s="568"/>
      <c r="H17" s="567">
        <f t="shared" si="0"/>
        <v>15493132.260600001</v>
      </c>
      <c r="J17" s="581"/>
    </row>
    <row r="18" spans="1:11">
      <c r="A18" s="342">
        <v>11</v>
      </c>
      <c r="B18" s="341" t="s">
        <v>68</v>
      </c>
      <c r="C18" s="568"/>
      <c r="D18" s="568"/>
      <c r="E18" s="568"/>
      <c r="F18" s="568"/>
      <c r="G18" s="568"/>
      <c r="H18" s="567">
        <f t="shared" si="0"/>
        <v>0</v>
      </c>
    </row>
    <row r="19" spans="1:11">
      <c r="A19" s="342">
        <v>12</v>
      </c>
      <c r="B19" s="341" t="s">
        <v>69</v>
      </c>
      <c r="C19" s="568"/>
      <c r="D19" s="568"/>
      <c r="E19" s="568"/>
      <c r="F19" s="568"/>
      <c r="G19" s="568"/>
      <c r="H19" s="567">
        <f t="shared" si="0"/>
        <v>0</v>
      </c>
    </row>
    <row r="20" spans="1:11">
      <c r="A20" s="344">
        <v>13</v>
      </c>
      <c r="B20" s="343" t="s">
        <v>70</v>
      </c>
      <c r="C20" s="568"/>
      <c r="D20" s="568"/>
      <c r="E20" s="568"/>
      <c r="F20" s="568"/>
      <c r="G20" s="568"/>
      <c r="H20" s="567">
        <f t="shared" si="0"/>
        <v>0</v>
      </c>
    </row>
    <row r="21" spans="1:11">
      <c r="A21" s="342">
        <v>14</v>
      </c>
      <c r="B21" s="341" t="s">
        <v>357</v>
      </c>
      <c r="C21" s="645">
        <v>2634717.5414</v>
      </c>
      <c r="D21" s="568">
        <f>21510455.2808-C21</f>
        <v>18875737.739399999</v>
      </c>
      <c r="E21" s="568"/>
      <c r="F21" s="568"/>
      <c r="G21" s="568">
        <v>1143212.4299999997</v>
      </c>
      <c r="H21" s="567">
        <f>SUM(C21:G21)</f>
        <v>22653667.7108</v>
      </c>
    </row>
    <row r="22" spans="1:11">
      <c r="A22" s="340">
        <v>15</v>
      </c>
      <c r="B22" s="339" t="s">
        <v>66</v>
      </c>
      <c r="C22" s="567">
        <f>SUM(C18:C21)+SUM(C8:C16)</f>
        <v>41464789.145299993</v>
      </c>
      <c r="D22" s="567">
        <f t="shared" ref="D22:H22" si="1">SUM(D18:D21)+SUM(D8:D16)</f>
        <v>126032876.32979999</v>
      </c>
      <c r="E22" s="567">
        <f t="shared" si="1"/>
        <v>243538242.0623</v>
      </c>
      <c r="F22" s="567">
        <f t="shared" si="1"/>
        <v>224446586.90880001</v>
      </c>
      <c r="G22" s="567">
        <f t="shared" si="1"/>
        <v>28141069.511399999</v>
      </c>
      <c r="H22" s="567">
        <f t="shared" si="1"/>
        <v>663623563.95760012</v>
      </c>
    </row>
    <row r="25" spans="1:11">
      <c r="H25" s="580"/>
    </row>
    <row r="26" spans="1:11" ht="36">
      <c r="B26" s="311" t="s">
        <v>465</v>
      </c>
      <c r="H26" s="580"/>
    </row>
    <row r="27" spans="1:11">
      <c r="H27" s="580"/>
    </row>
    <row r="32" spans="1:11">
      <c r="K32" s="582"/>
    </row>
    <row r="33" spans="3:5">
      <c r="C33" s="582"/>
      <c r="D33" s="582"/>
      <c r="E33" s="582"/>
    </row>
    <row r="37" spans="3:5">
      <c r="C37" s="581"/>
    </row>
  </sheetData>
  <mergeCells count="2">
    <mergeCell ref="A5:B7"/>
    <mergeCell ref="C5:H6"/>
  </mergeCells>
  <conditionalFormatting sqref="A5">
    <cfRule type="duplicateValues" dxfId="25" priority="1"/>
    <cfRule type="duplicateValues" dxfId="24" priority="2"/>
    <cfRule type="duplicateValues" dxfId="23" priority="3"/>
  </conditionalFormatting>
  <pageMargins left="0.7" right="0.7" top="0.75" bottom="0.75" header="0.3" footer="0.3"/>
  <pageSetup paperSize="9" scale="41" orientation="portrait" horizontalDpi="300" verticalDpi="300" r:id="rId1"/>
  <headerFooter>
    <oddFooter>&amp;C_x000D_&amp;1#&amp;"Aptos"&amp;10&amp;K000000 C4 - EXTERNAL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32"/>
  <sheetViews>
    <sheetView showGridLines="0" topLeftCell="B1" zoomScale="80" zoomScaleNormal="80" workbookViewId="0">
      <selection activeCell="F26" sqref="F26"/>
    </sheetView>
  </sheetViews>
  <sheetFormatPr defaultColWidth="9.21875" defaultRowHeight="12"/>
  <cols>
    <col min="1" max="1" width="11.77734375" style="306" bestFit="1" customWidth="1"/>
    <col min="2" max="2" width="86.77734375" style="303" customWidth="1"/>
    <col min="3" max="4" width="31.5546875" style="303" customWidth="1"/>
    <col min="5" max="5" width="16.44140625" style="303" bestFit="1" customWidth="1"/>
    <col min="6" max="6" width="14.21875" style="303" bestFit="1" customWidth="1"/>
    <col min="7" max="7" width="20" style="303" bestFit="1" customWidth="1"/>
    <col min="8" max="8" width="25.21875" style="303" bestFit="1" customWidth="1"/>
    <col min="9" max="16384" width="9.21875" style="303"/>
  </cols>
  <sheetData>
    <row r="1" spans="1:10" ht="13.8">
      <c r="A1" s="302" t="s">
        <v>97</v>
      </c>
      <c r="B1" s="221" t="str">
        <f>Info!C2</f>
        <v>სს " პაშა ბანკი საქართველო"</v>
      </c>
      <c r="C1" s="358"/>
      <c r="D1" s="358"/>
      <c r="E1" s="358"/>
      <c r="F1" s="358"/>
      <c r="G1" s="358"/>
      <c r="H1" s="358"/>
    </row>
    <row r="2" spans="1:10">
      <c r="A2" s="302" t="s">
        <v>98</v>
      </c>
      <c r="B2" s="305">
        <f>'1. key ratios'!B2</f>
        <v>46112</v>
      </c>
      <c r="C2" s="358"/>
      <c r="D2" s="358"/>
      <c r="E2" s="358"/>
      <c r="F2" s="358"/>
      <c r="G2" s="358"/>
      <c r="H2" s="358"/>
    </row>
    <row r="3" spans="1:10">
      <c r="A3" s="304" t="s">
        <v>358</v>
      </c>
      <c r="B3" s="358"/>
      <c r="C3" s="358"/>
      <c r="D3" s="358"/>
      <c r="E3" s="358"/>
      <c r="F3" s="358"/>
      <c r="G3" s="358"/>
      <c r="H3" s="358"/>
    </row>
    <row r="4" spans="1:10">
      <c r="A4" s="359"/>
      <c r="B4" s="358"/>
      <c r="C4" s="357" t="s">
        <v>359</v>
      </c>
      <c r="D4" s="357" t="s">
        <v>360</v>
      </c>
      <c r="E4" s="357" t="s">
        <v>361</v>
      </c>
      <c r="F4" s="357" t="s">
        <v>362</v>
      </c>
      <c r="G4" s="357" t="s">
        <v>363</v>
      </c>
      <c r="H4" s="357" t="s">
        <v>364</v>
      </c>
    </row>
    <row r="5" spans="1:10" ht="34.049999999999997" customHeight="1">
      <c r="A5" s="832" t="s">
        <v>616</v>
      </c>
      <c r="B5" s="833"/>
      <c r="C5" s="846" t="s">
        <v>453</v>
      </c>
      <c r="D5" s="846"/>
      <c r="E5" s="846" t="s">
        <v>615</v>
      </c>
      <c r="F5" s="844" t="s">
        <v>614</v>
      </c>
      <c r="G5" s="844" t="s">
        <v>368</v>
      </c>
      <c r="H5" s="355" t="s">
        <v>613</v>
      </c>
    </row>
    <row r="6" spans="1:10" ht="24">
      <c r="A6" s="836"/>
      <c r="B6" s="837"/>
      <c r="C6" s="356" t="s">
        <v>369</v>
      </c>
      <c r="D6" s="356" t="s">
        <v>370</v>
      </c>
      <c r="E6" s="846"/>
      <c r="F6" s="845"/>
      <c r="G6" s="845"/>
      <c r="H6" s="355" t="s">
        <v>612</v>
      </c>
    </row>
    <row r="7" spans="1:10">
      <c r="A7" s="353">
        <v>1</v>
      </c>
      <c r="B7" s="341" t="s">
        <v>123</v>
      </c>
      <c r="C7" s="570"/>
      <c r="D7" s="646">
        <v>37101337.185199998</v>
      </c>
      <c r="E7" s="570"/>
      <c r="F7" s="570"/>
      <c r="G7" s="570"/>
      <c r="H7" s="571">
        <f t="shared" ref="H7:H20" si="0">C7+D7-E7-F7</f>
        <v>37101337.185199998</v>
      </c>
    </row>
    <row r="8" spans="1:10" ht="14.55" customHeight="1">
      <c r="A8" s="353">
        <v>2</v>
      </c>
      <c r="B8" s="341" t="s">
        <v>124</v>
      </c>
      <c r="C8" s="570"/>
      <c r="D8" s="570"/>
      <c r="E8" s="570"/>
      <c r="F8" s="570"/>
      <c r="G8" s="570"/>
      <c r="H8" s="571">
        <f t="shared" si="0"/>
        <v>0</v>
      </c>
    </row>
    <row r="9" spans="1:10">
      <c r="A9" s="353">
        <v>3</v>
      </c>
      <c r="B9" s="341" t="s">
        <v>125</v>
      </c>
      <c r="C9" s="570"/>
      <c r="D9" s="570"/>
      <c r="E9" s="570"/>
      <c r="F9" s="570"/>
      <c r="G9" s="570"/>
      <c r="H9" s="571">
        <f t="shared" si="0"/>
        <v>0</v>
      </c>
    </row>
    <row r="10" spans="1:10">
      <c r="A10" s="353">
        <v>4</v>
      </c>
      <c r="B10" s="341" t="s">
        <v>126</v>
      </c>
      <c r="C10" s="570"/>
      <c r="D10" s="570"/>
      <c r="E10" s="570"/>
      <c r="F10" s="570"/>
      <c r="G10" s="570"/>
      <c r="H10" s="571">
        <f t="shared" si="0"/>
        <v>0</v>
      </c>
    </row>
    <row r="11" spans="1:10">
      <c r="A11" s="353">
        <v>5</v>
      </c>
      <c r="B11" s="341" t="s">
        <v>667</v>
      </c>
      <c r="C11" s="570"/>
      <c r="D11" s="570"/>
      <c r="E11" s="570"/>
      <c r="F11" s="570"/>
      <c r="G11" s="570"/>
      <c r="H11" s="571">
        <f t="shared" si="0"/>
        <v>0</v>
      </c>
    </row>
    <row r="12" spans="1:10">
      <c r="A12" s="353">
        <v>6</v>
      </c>
      <c r="B12" s="341" t="s">
        <v>127</v>
      </c>
      <c r="C12" s="570"/>
      <c r="D12" s="646">
        <f>88242141.1584+117128.3702</f>
        <v>88359269.528599992</v>
      </c>
      <c r="E12" s="573">
        <v>117128.3702</v>
      </c>
      <c r="F12" s="570"/>
      <c r="G12" s="570"/>
      <c r="H12" s="571">
        <f t="shared" si="0"/>
        <v>88242141.158399999</v>
      </c>
    </row>
    <row r="13" spans="1:10">
      <c r="A13" s="353">
        <v>7</v>
      </c>
      <c r="B13" s="341" t="s">
        <v>71</v>
      </c>
      <c r="C13" s="570">
        <f>19952251.8638+15406.3538</f>
        <v>19967658.217599999</v>
      </c>
      <c r="D13" s="570">
        <f>502860765.7501+240881.418</f>
        <v>503101647.1681</v>
      </c>
      <c r="E13" s="570">
        <f>7429208.5978+13678.8846</f>
        <v>7442887.4824000001</v>
      </c>
      <c r="F13" s="570"/>
      <c r="G13" s="570"/>
      <c r="H13" s="571">
        <f t="shared" si="0"/>
        <v>515626417.90329999</v>
      </c>
      <c r="J13" s="580"/>
    </row>
    <row r="14" spans="1:10">
      <c r="A14" s="353">
        <v>8</v>
      </c>
      <c r="B14" s="343" t="s">
        <v>72</v>
      </c>
      <c r="C14" s="570"/>
      <c r="D14" s="570"/>
      <c r="E14" s="570"/>
      <c r="F14" s="570"/>
      <c r="G14" s="570"/>
      <c r="H14" s="571">
        <f t="shared" si="0"/>
        <v>0</v>
      </c>
    </row>
    <row r="15" spans="1:10">
      <c r="A15" s="353">
        <v>9</v>
      </c>
      <c r="B15" s="341" t="s">
        <v>668</v>
      </c>
      <c r="C15" s="570"/>
      <c r="D15" s="570"/>
      <c r="E15" s="570"/>
      <c r="F15" s="570"/>
      <c r="G15" s="570"/>
      <c r="H15" s="571">
        <f t="shared" si="0"/>
        <v>0</v>
      </c>
    </row>
    <row r="16" spans="1:10">
      <c r="A16" s="353">
        <v>10</v>
      </c>
      <c r="B16" s="345" t="s">
        <v>371</v>
      </c>
      <c r="C16" s="570">
        <f>19235502.2964-341.35</f>
        <v>19235160.946399998</v>
      </c>
      <c r="D16" s="570">
        <v>0</v>
      </c>
      <c r="E16" s="570">
        <v>3742370.0359</v>
      </c>
      <c r="F16" s="570"/>
      <c r="G16" s="570"/>
      <c r="H16" s="571">
        <f t="shared" si="0"/>
        <v>15492790.910499997</v>
      </c>
      <c r="J16" s="582"/>
    </row>
    <row r="17" spans="1:10">
      <c r="A17" s="353">
        <v>11</v>
      </c>
      <c r="B17" s="341" t="s">
        <v>68</v>
      </c>
      <c r="C17" s="570"/>
      <c r="D17" s="570"/>
      <c r="E17" s="570"/>
      <c r="F17" s="570"/>
      <c r="G17" s="570"/>
      <c r="H17" s="571">
        <f t="shared" si="0"/>
        <v>0</v>
      </c>
    </row>
    <row r="18" spans="1:10">
      <c r="A18" s="353">
        <v>12</v>
      </c>
      <c r="B18" s="341" t="s">
        <v>69</v>
      </c>
      <c r="C18" s="570"/>
      <c r="D18" s="570"/>
      <c r="E18" s="570"/>
      <c r="F18" s="570"/>
      <c r="G18" s="570"/>
      <c r="H18" s="571">
        <f t="shared" si="0"/>
        <v>0</v>
      </c>
    </row>
    <row r="19" spans="1:10">
      <c r="A19" s="354">
        <v>13</v>
      </c>
      <c r="B19" s="343" t="s">
        <v>70</v>
      </c>
      <c r="C19" s="570"/>
      <c r="D19" s="570"/>
      <c r="E19" s="570"/>
      <c r="F19" s="570"/>
      <c r="G19" s="570"/>
      <c r="H19" s="571">
        <f t="shared" si="0"/>
        <v>0</v>
      </c>
    </row>
    <row r="20" spans="1:10">
      <c r="A20" s="353">
        <v>14</v>
      </c>
      <c r="B20" s="341" t="s">
        <v>357</v>
      </c>
      <c r="C20" s="570"/>
      <c r="D20" s="646">
        <v>28076578.4408</v>
      </c>
      <c r="E20" s="570"/>
      <c r="F20" s="570"/>
      <c r="G20" s="570"/>
      <c r="H20" s="571">
        <f t="shared" si="0"/>
        <v>28076578.4408</v>
      </c>
    </row>
    <row r="21" spans="1:10" s="307" customFormat="1">
      <c r="A21" s="352">
        <v>15</v>
      </c>
      <c r="B21" s="351" t="s">
        <v>66</v>
      </c>
      <c r="C21" s="572">
        <f t="shared" ref="C21:H21" si="1">SUM(C7:C15)+SUM(C17:C20)</f>
        <v>19967658.217599999</v>
      </c>
      <c r="D21" s="572">
        <f t="shared" si="1"/>
        <v>656638832.3226999</v>
      </c>
      <c r="E21" s="572">
        <f t="shared" si="1"/>
        <v>7560015.8525999999</v>
      </c>
      <c r="F21" s="572">
        <f t="shared" si="1"/>
        <v>0</v>
      </c>
      <c r="G21" s="572">
        <f t="shared" si="1"/>
        <v>0</v>
      </c>
      <c r="H21" s="571">
        <f t="shared" si="1"/>
        <v>669046474.68769991</v>
      </c>
      <c r="J21" s="644"/>
    </row>
    <row r="22" spans="1:10">
      <c r="A22" s="350">
        <v>16</v>
      </c>
      <c r="B22" s="349" t="s">
        <v>372</v>
      </c>
      <c r="C22" s="570">
        <v>19720623.387600001</v>
      </c>
      <c r="D22" s="570">
        <v>404123889.65930003</v>
      </c>
      <c r="E22" s="570">
        <v>6565879.9479999999</v>
      </c>
      <c r="F22" s="570"/>
      <c r="G22" s="570"/>
      <c r="H22" s="571">
        <f>C22+D22-E22-F22</f>
        <v>417278633.09890002</v>
      </c>
    </row>
    <row r="23" spans="1:10">
      <c r="A23" s="350">
        <v>17</v>
      </c>
      <c r="B23" s="349" t="s">
        <v>373</v>
      </c>
      <c r="C23" s="570"/>
      <c r="D23" s="570">
        <v>98908220.553499997</v>
      </c>
      <c r="E23" s="570">
        <v>657822.3395</v>
      </c>
      <c r="F23" s="570"/>
      <c r="G23" s="570"/>
      <c r="H23" s="571">
        <f>C23+D23-E23-F23</f>
        <v>98250398.214000002</v>
      </c>
    </row>
    <row r="26" spans="1:10" ht="42.45" customHeight="1">
      <c r="B26" s="311" t="s">
        <v>465</v>
      </c>
      <c r="E26" s="580"/>
      <c r="H26" s="580"/>
    </row>
    <row r="27" spans="1:10">
      <c r="E27" s="580"/>
    </row>
    <row r="29" spans="1:10">
      <c r="E29" s="580"/>
      <c r="H29" s="580"/>
    </row>
    <row r="30" spans="1:10">
      <c r="E30" s="580"/>
      <c r="H30" s="580"/>
    </row>
    <row r="31" spans="1:10">
      <c r="E31" s="580"/>
      <c r="F31" s="580"/>
    </row>
    <row r="32" spans="1:10">
      <c r="F32" s="580"/>
    </row>
  </sheetData>
  <mergeCells count="5">
    <mergeCell ref="G5:G6"/>
    <mergeCell ref="A5:B6"/>
    <mergeCell ref="C5:D5"/>
    <mergeCell ref="E5:E6"/>
    <mergeCell ref="F5:F6"/>
  </mergeCells>
  <conditionalFormatting sqref="A5">
    <cfRule type="duplicateValues" dxfId="22" priority="1"/>
    <cfRule type="duplicateValues" dxfId="21" priority="2"/>
    <cfRule type="duplicateValues" dxfId="20" priority="3"/>
  </conditionalFormatting>
  <pageMargins left="0.7" right="0.7" top="0.75" bottom="0.75" header="0.3" footer="0.3"/>
  <pageSetup paperSize="9" scale="36" orientation="portrait" r:id="rId1"/>
  <headerFooter>
    <oddFooter>&amp;C_x000D_&amp;1#&amp;"Aptos"&amp;10&amp;K000000 C4 - EXTERNAL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41"/>
  <sheetViews>
    <sheetView showGridLines="0" topLeftCell="B1" zoomScale="80" zoomScaleNormal="80" workbookViewId="0">
      <selection activeCell="H40" sqref="H40"/>
    </sheetView>
  </sheetViews>
  <sheetFormatPr defaultColWidth="9.21875" defaultRowHeight="12"/>
  <cols>
    <col min="1" max="1" width="11" style="303" bestFit="1" customWidth="1"/>
    <col min="2" max="2" width="93.44140625" style="303" customWidth="1"/>
    <col min="3" max="4" width="35" style="303" customWidth="1"/>
    <col min="5" max="7" width="22" style="303" customWidth="1"/>
    <col min="8" max="8" width="42.21875" style="303" bestFit="1" customWidth="1"/>
    <col min="9" max="16384" width="9.21875" style="303"/>
  </cols>
  <sheetData>
    <row r="1" spans="1:8" ht="13.8">
      <c r="A1" s="302" t="s">
        <v>97</v>
      </c>
      <c r="B1" s="221" t="str">
        <f>Info!C2</f>
        <v>სს " პაშა ბანკი საქართველო"</v>
      </c>
      <c r="C1" s="358"/>
      <c r="D1" s="358"/>
      <c r="E1" s="358"/>
      <c r="F1" s="358"/>
      <c r="G1" s="358"/>
      <c r="H1" s="358"/>
    </row>
    <row r="2" spans="1:8">
      <c r="A2" s="302" t="s">
        <v>98</v>
      </c>
      <c r="B2" s="305">
        <f>'1. key ratios'!B2</f>
        <v>46112</v>
      </c>
      <c r="C2" s="358"/>
      <c r="D2" s="358"/>
      <c r="E2" s="358"/>
      <c r="F2" s="358"/>
      <c r="G2" s="358"/>
      <c r="H2" s="358"/>
    </row>
    <row r="3" spans="1:8">
      <c r="A3" s="304" t="s">
        <v>374</v>
      </c>
      <c r="B3" s="358"/>
      <c r="C3" s="358"/>
      <c r="D3" s="358"/>
      <c r="E3" s="358"/>
      <c r="F3" s="358"/>
      <c r="G3" s="358"/>
      <c r="H3" s="358"/>
    </row>
    <row r="4" spans="1:8">
      <c r="A4" s="358"/>
      <c r="B4" s="358"/>
      <c r="C4" s="357" t="s">
        <v>359</v>
      </c>
      <c r="D4" s="357" t="s">
        <v>360</v>
      </c>
      <c r="E4" s="357" t="s">
        <v>361</v>
      </c>
      <c r="F4" s="357" t="s">
        <v>362</v>
      </c>
      <c r="G4" s="357" t="s">
        <v>363</v>
      </c>
      <c r="H4" s="357" t="s">
        <v>364</v>
      </c>
    </row>
    <row r="5" spans="1:8" ht="41.55" customHeight="1">
      <c r="A5" s="832" t="s">
        <v>618</v>
      </c>
      <c r="B5" s="833"/>
      <c r="C5" s="847" t="s">
        <v>453</v>
      </c>
      <c r="D5" s="848"/>
      <c r="E5" s="844" t="s">
        <v>615</v>
      </c>
      <c r="F5" s="844" t="s">
        <v>614</v>
      </c>
      <c r="G5" s="844" t="s">
        <v>368</v>
      </c>
      <c r="H5" s="355" t="s">
        <v>613</v>
      </c>
    </row>
    <row r="6" spans="1:8" ht="24">
      <c r="A6" s="836"/>
      <c r="B6" s="837"/>
      <c r="C6" s="356" t="s">
        <v>369</v>
      </c>
      <c r="D6" s="356" t="s">
        <v>370</v>
      </c>
      <c r="E6" s="845"/>
      <c r="F6" s="845"/>
      <c r="G6" s="845"/>
      <c r="H6" s="355" t="s">
        <v>612</v>
      </c>
    </row>
    <row r="7" spans="1:8">
      <c r="A7" s="348">
        <v>1</v>
      </c>
      <c r="B7" s="361" t="s">
        <v>375</v>
      </c>
      <c r="C7" s="573">
        <v>0</v>
      </c>
      <c r="D7" s="573">
        <f>37101337.1852-541.4</f>
        <v>37100795.7852</v>
      </c>
      <c r="E7" s="573">
        <v>0</v>
      </c>
      <c r="F7" s="569"/>
      <c r="G7" s="569"/>
      <c r="H7" s="347">
        <f t="shared" ref="H7:H34" si="0">C7+D7-E7-F7</f>
        <v>37100795.7852</v>
      </c>
    </row>
    <row r="8" spans="1:8">
      <c r="A8" s="348">
        <v>2</v>
      </c>
      <c r="B8" s="361" t="s">
        <v>376</v>
      </c>
      <c r="C8" s="569">
        <v>175907.68</v>
      </c>
      <c r="D8" s="569">
        <f>117644050.0292+88359269.5286</f>
        <v>206003319.55779999</v>
      </c>
      <c r="E8" s="569">
        <f>800355.8109+117128.3702</f>
        <v>917484.18110000005</v>
      </c>
      <c r="F8" s="569"/>
      <c r="G8" s="569"/>
      <c r="H8" s="347">
        <f t="shared" si="0"/>
        <v>205261743.05669999</v>
      </c>
    </row>
    <row r="9" spans="1:8">
      <c r="A9" s="348">
        <v>3</v>
      </c>
      <c r="B9" s="361" t="s">
        <v>617</v>
      </c>
      <c r="C9" s="569"/>
      <c r="D9" s="569"/>
      <c r="E9" s="569"/>
      <c r="F9" s="569"/>
      <c r="G9" s="569"/>
      <c r="H9" s="347">
        <f t="shared" si="0"/>
        <v>0</v>
      </c>
    </row>
    <row r="10" spans="1:8">
      <c r="A10" s="348">
        <v>4</v>
      </c>
      <c r="B10" s="361" t="s">
        <v>377</v>
      </c>
      <c r="C10" s="573">
        <v>1651412.0526999999</v>
      </c>
      <c r="D10" s="569">
        <v>39799963.592299998</v>
      </c>
      <c r="E10" s="569">
        <v>347462.38020000001</v>
      </c>
      <c r="F10" s="569"/>
      <c r="G10" s="569"/>
      <c r="H10" s="347">
        <f t="shared" si="0"/>
        <v>41103913.264799997</v>
      </c>
    </row>
    <row r="11" spans="1:8">
      <c r="A11" s="348">
        <v>5</v>
      </c>
      <c r="B11" s="361" t="s">
        <v>378</v>
      </c>
      <c r="C11" s="573">
        <v>0</v>
      </c>
      <c r="D11" s="569">
        <v>50617214.656000003</v>
      </c>
      <c r="E11" s="569">
        <v>108114.76149999999</v>
      </c>
      <c r="F11" s="569"/>
      <c r="G11" s="569"/>
      <c r="H11" s="347">
        <f t="shared" si="0"/>
        <v>50509099.894500002</v>
      </c>
    </row>
    <row r="12" spans="1:8">
      <c r="A12" s="348">
        <v>6</v>
      </c>
      <c r="B12" s="361" t="s">
        <v>379</v>
      </c>
      <c r="C12" s="569">
        <v>62.24</v>
      </c>
      <c r="D12" s="569">
        <v>6920332.5909000002</v>
      </c>
      <c r="E12" s="569">
        <v>29387.0432</v>
      </c>
      <c r="F12" s="569"/>
      <c r="G12" s="569"/>
      <c r="H12" s="347">
        <f t="shared" si="0"/>
        <v>6891007.7877000002</v>
      </c>
    </row>
    <row r="13" spans="1:8">
      <c r="A13" s="348">
        <v>7</v>
      </c>
      <c r="B13" s="361" t="s">
        <v>380</v>
      </c>
      <c r="C13" s="569">
        <v>622.42999999999995</v>
      </c>
      <c r="D13" s="569">
        <v>29742704.8266</v>
      </c>
      <c r="E13" s="569">
        <v>367332.2</v>
      </c>
      <c r="F13" s="569"/>
      <c r="G13" s="569"/>
      <c r="H13" s="347">
        <f t="shared" si="0"/>
        <v>29375995.056600001</v>
      </c>
    </row>
    <row r="14" spans="1:8">
      <c r="A14" s="348">
        <v>8</v>
      </c>
      <c r="B14" s="361" t="s">
        <v>381</v>
      </c>
      <c r="C14" s="569">
        <v>1049570.1904</v>
      </c>
      <c r="D14" s="569">
        <v>19798778.778900001</v>
      </c>
      <c r="E14" s="569">
        <v>230763.6899</v>
      </c>
      <c r="F14" s="569"/>
      <c r="G14" s="569"/>
      <c r="H14" s="347">
        <f t="shared" si="0"/>
        <v>20617585.279400002</v>
      </c>
    </row>
    <row r="15" spans="1:8">
      <c r="A15" s="348">
        <v>9</v>
      </c>
      <c r="B15" s="361" t="s">
        <v>382</v>
      </c>
      <c r="C15" s="569">
        <v>0</v>
      </c>
      <c r="D15" s="569">
        <v>2925579.7056</v>
      </c>
      <c r="E15" s="569">
        <v>6407.3870999999999</v>
      </c>
      <c r="F15" s="569"/>
      <c r="G15" s="569"/>
      <c r="H15" s="347">
        <f t="shared" si="0"/>
        <v>2919172.3185000001</v>
      </c>
    </row>
    <row r="16" spans="1:8">
      <c r="A16" s="348">
        <v>10</v>
      </c>
      <c r="B16" s="361" t="s">
        <v>383</v>
      </c>
      <c r="C16" s="569">
        <v>0</v>
      </c>
      <c r="D16" s="569">
        <v>995356.74540000001</v>
      </c>
      <c r="E16" s="569">
        <v>3478.7509</v>
      </c>
      <c r="F16" s="569"/>
      <c r="G16" s="569"/>
      <c r="H16" s="347">
        <f t="shared" si="0"/>
        <v>991877.99450000003</v>
      </c>
    </row>
    <row r="17" spans="1:8">
      <c r="A17" s="348">
        <v>11</v>
      </c>
      <c r="B17" s="361" t="s">
        <v>384</v>
      </c>
      <c r="C17" s="569"/>
      <c r="D17" s="569"/>
      <c r="E17" s="569"/>
      <c r="F17" s="569"/>
      <c r="G17" s="569"/>
      <c r="H17" s="347">
        <f t="shared" si="0"/>
        <v>0</v>
      </c>
    </row>
    <row r="18" spans="1:8">
      <c r="A18" s="348">
        <v>12</v>
      </c>
      <c r="B18" s="361" t="s">
        <v>385</v>
      </c>
      <c r="C18" s="569">
        <v>639.67999999999995</v>
      </c>
      <c r="D18" s="569">
        <v>37814116.815800004</v>
      </c>
      <c r="E18" s="569">
        <v>240721.47380000001</v>
      </c>
      <c r="F18" s="569"/>
      <c r="G18" s="569"/>
      <c r="H18" s="347">
        <f t="shared" si="0"/>
        <v>37574035.022</v>
      </c>
    </row>
    <row r="19" spans="1:8">
      <c r="A19" s="348">
        <v>13</v>
      </c>
      <c r="B19" s="361" t="s">
        <v>386</v>
      </c>
      <c r="C19" s="569">
        <v>448963.67300000001</v>
      </c>
      <c r="D19" s="569">
        <v>1140121.6793</v>
      </c>
      <c r="E19" s="569">
        <v>48642.279799999997</v>
      </c>
      <c r="F19" s="569"/>
      <c r="G19" s="569"/>
      <c r="H19" s="347">
        <f t="shared" si="0"/>
        <v>1540443.0725</v>
      </c>
    </row>
    <row r="20" spans="1:8">
      <c r="A20" s="348">
        <v>14</v>
      </c>
      <c r="B20" s="361" t="s">
        <v>387</v>
      </c>
      <c r="C20" s="569">
        <v>2351362.3610999999</v>
      </c>
      <c r="D20" s="569">
        <v>5573629.4643000001</v>
      </c>
      <c r="E20" s="569">
        <v>428770.21720000001</v>
      </c>
      <c r="F20" s="569"/>
      <c r="G20" s="569"/>
      <c r="H20" s="347">
        <f t="shared" si="0"/>
        <v>7496221.6082000006</v>
      </c>
    </row>
    <row r="21" spans="1:8">
      <c r="A21" s="348">
        <v>15</v>
      </c>
      <c r="B21" s="361" t="s">
        <v>388</v>
      </c>
      <c r="C21" s="569">
        <v>9755202.5250000004</v>
      </c>
      <c r="D21" s="569">
        <v>14988365.398</v>
      </c>
      <c r="E21" s="569">
        <v>1760840.8077</v>
      </c>
      <c r="F21" s="569"/>
      <c r="G21" s="569"/>
      <c r="H21" s="347">
        <f t="shared" si="0"/>
        <v>22982727.1153</v>
      </c>
    </row>
    <row r="22" spans="1:8">
      <c r="A22" s="348">
        <v>16</v>
      </c>
      <c r="B22" s="361" t="s">
        <v>389</v>
      </c>
      <c r="C22" s="569"/>
      <c r="D22" s="569"/>
      <c r="E22" s="569"/>
      <c r="F22" s="569"/>
      <c r="G22" s="569"/>
      <c r="H22" s="347">
        <f t="shared" si="0"/>
        <v>0</v>
      </c>
    </row>
    <row r="23" spans="1:8">
      <c r="A23" s="348">
        <v>17</v>
      </c>
      <c r="B23" s="361" t="s">
        <v>390</v>
      </c>
      <c r="C23" s="569">
        <v>0</v>
      </c>
      <c r="D23" s="569">
        <v>8610719.8822000008</v>
      </c>
      <c r="E23" s="569">
        <v>35160.561399999999</v>
      </c>
      <c r="F23" s="569"/>
      <c r="G23" s="569"/>
      <c r="H23" s="347">
        <f t="shared" si="0"/>
        <v>8575559.3208000008</v>
      </c>
    </row>
    <row r="24" spans="1:8">
      <c r="A24" s="348">
        <v>18</v>
      </c>
      <c r="B24" s="361" t="s">
        <v>391</v>
      </c>
      <c r="C24" s="569">
        <v>0</v>
      </c>
      <c r="D24" s="569">
        <v>113690312.12720001</v>
      </c>
      <c r="E24" s="569">
        <v>601030.45700000005</v>
      </c>
      <c r="F24" s="569"/>
      <c r="G24" s="569"/>
      <c r="H24" s="347">
        <f t="shared" si="0"/>
        <v>113089281.67020001</v>
      </c>
    </row>
    <row r="25" spans="1:8">
      <c r="A25" s="348">
        <v>19</v>
      </c>
      <c r="B25" s="361" t="s">
        <v>392</v>
      </c>
      <c r="C25" s="569"/>
      <c r="D25" s="569"/>
      <c r="E25" s="569"/>
      <c r="F25" s="569"/>
      <c r="G25" s="569"/>
      <c r="H25" s="347">
        <f t="shared" si="0"/>
        <v>0</v>
      </c>
    </row>
    <row r="26" spans="1:8">
      <c r="A26" s="348">
        <v>20</v>
      </c>
      <c r="B26" s="361" t="s">
        <v>393</v>
      </c>
      <c r="C26" s="569">
        <v>0</v>
      </c>
      <c r="D26" s="569">
        <v>7201467.0756000001</v>
      </c>
      <c r="E26" s="569">
        <v>143755.8358</v>
      </c>
      <c r="F26" s="569"/>
      <c r="G26" s="569"/>
      <c r="H26" s="347">
        <f t="shared" si="0"/>
        <v>7057711.2398000006</v>
      </c>
    </row>
    <row r="27" spans="1:8">
      <c r="A27" s="348">
        <v>21</v>
      </c>
      <c r="B27" s="361" t="s">
        <v>394</v>
      </c>
      <c r="C27" s="569"/>
      <c r="D27" s="569"/>
      <c r="E27" s="569"/>
      <c r="F27" s="569"/>
      <c r="G27" s="569"/>
      <c r="H27" s="347">
        <f t="shared" si="0"/>
        <v>0</v>
      </c>
    </row>
    <row r="28" spans="1:8">
      <c r="A28" s="348">
        <v>22</v>
      </c>
      <c r="B28" s="361" t="s">
        <v>395</v>
      </c>
      <c r="C28" s="569">
        <v>0</v>
      </c>
      <c r="D28" s="569">
        <v>21397180.486400001</v>
      </c>
      <c r="E28" s="569">
        <v>284510.79790000001</v>
      </c>
      <c r="F28" s="569"/>
      <c r="G28" s="569"/>
      <c r="H28" s="347">
        <f t="shared" si="0"/>
        <v>21112669.688500002</v>
      </c>
    </row>
    <row r="29" spans="1:8">
      <c r="A29" s="348">
        <v>23</v>
      </c>
      <c r="B29" s="361" t="s">
        <v>396</v>
      </c>
      <c r="C29" s="569">
        <v>1820025.1317</v>
      </c>
      <c r="D29" s="569">
        <v>8650880.7621999998</v>
      </c>
      <c r="E29" s="569">
        <v>180133.10509999999</v>
      </c>
      <c r="F29" s="569"/>
      <c r="G29" s="569"/>
      <c r="H29" s="347">
        <f t="shared" si="0"/>
        <v>10290772.788799999</v>
      </c>
    </row>
    <row r="30" spans="1:8">
      <c r="A30" s="348">
        <v>24</v>
      </c>
      <c r="B30" s="361" t="s">
        <v>397</v>
      </c>
      <c r="C30" s="569">
        <v>2713043.1979999999</v>
      </c>
      <c r="D30" s="569">
        <v>14044422.3621</v>
      </c>
      <c r="E30" s="569">
        <v>1814009.0356000001</v>
      </c>
      <c r="F30" s="569"/>
      <c r="G30" s="569"/>
      <c r="H30" s="347">
        <f t="shared" si="0"/>
        <v>14943456.524500001</v>
      </c>
    </row>
    <row r="31" spans="1:8">
      <c r="A31" s="348">
        <v>25</v>
      </c>
      <c r="B31" s="361" t="s">
        <v>398</v>
      </c>
      <c r="C31" s="569">
        <v>0</v>
      </c>
      <c r="D31" s="569">
        <v>1533510.8916</v>
      </c>
      <c r="E31" s="569">
        <v>11167.9581</v>
      </c>
      <c r="F31" s="569"/>
      <c r="G31" s="569"/>
      <c r="H31" s="347">
        <f t="shared" si="0"/>
        <v>1522342.9335</v>
      </c>
    </row>
    <row r="32" spans="1:8">
      <c r="A32" s="348">
        <v>26</v>
      </c>
      <c r="B32" s="361" t="s">
        <v>399</v>
      </c>
      <c r="C32" s="569">
        <v>846.99379999999996</v>
      </c>
      <c r="D32" s="569">
        <v>13480.698</v>
      </c>
      <c r="E32" s="569">
        <v>842.92930000000001</v>
      </c>
      <c r="F32" s="569"/>
      <c r="G32" s="569"/>
      <c r="H32" s="347">
        <f t="shared" si="0"/>
        <v>13484.762500000001</v>
      </c>
    </row>
    <row r="33" spans="1:10">
      <c r="A33" s="348">
        <v>27</v>
      </c>
      <c r="B33" s="348" t="s">
        <v>88</v>
      </c>
      <c r="C33" s="569"/>
      <c r="D33" s="569">
        <v>22653667.7108</v>
      </c>
      <c r="E33" s="569"/>
      <c r="F33" s="569"/>
      <c r="G33" s="569"/>
      <c r="H33" s="347">
        <f t="shared" si="0"/>
        <v>22653667.7108</v>
      </c>
    </row>
    <row r="34" spans="1:10">
      <c r="A34" s="348">
        <v>28</v>
      </c>
      <c r="B34" s="351" t="s">
        <v>66</v>
      </c>
      <c r="C34" s="766">
        <f>SUM(C7:C33)</f>
        <v>19967658.155699998</v>
      </c>
      <c r="D34" s="766">
        <f>SUM(D7:D33)</f>
        <v>651215921.59220016</v>
      </c>
      <c r="E34" s="351">
        <f>SUM(E7:E33)</f>
        <v>7560015.8526000017</v>
      </c>
      <c r="F34" s="351">
        <f>SUM(F7:F33)</f>
        <v>0</v>
      </c>
      <c r="G34" s="351">
        <f>SUM(G7:G33)</f>
        <v>0</v>
      </c>
      <c r="H34" s="347">
        <f t="shared" si="0"/>
        <v>663623563.89530015</v>
      </c>
      <c r="J34" s="581"/>
    </row>
    <row r="36" spans="1:10">
      <c r="B36" s="308"/>
    </row>
    <row r="37" spans="1:10">
      <c r="H37" s="581"/>
    </row>
    <row r="38" spans="1:10">
      <c r="H38" s="581"/>
    </row>
    <row r="39" spans="1:10">
      <c r="H39" s="581"/>
    </row>
    <row r="41" spans="1:10">
      <c r="H41" s="581"/>
    </row>
  </sheetData>
  <mergeCells count="5">
    <mergeCell ref="G5:G6"/>
    <mergeCell ref="A5:B6"/>
    <mergeCell ref="C5:D5"/>
    <mergeCell ref="E5:E6"/>
    <mergeCell ref="F5:F6"/>
  </mergeCells>
  <conditionalFormatting sqref="A5">
    <cfRule type="duplicateValues" dxfId="19" priority="1"/>
    <cfRule type="duplicateValues" dxfId="18" priority="2"/>
    <cfRule type="duplicateValues" dxfId="17" priority="3"/>
  </conditionalFormatting>
  <pageMargins left="0.7" right="0.7" top="0.75" bottom="0.75" header="0.3" footer="0.3"/>
  <pageSetup paperSize="9" scale="30" orientation="portrait" horizontalDpi="300" verticalDpi="300" r:id="rId1"/>
  <headerFooter>
    <oddFooter>&amp;C_x000D_&amp;1#&amp;"Aptos"&amp;10&amp;K000000 C4 - EXTERNAL 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20"/>
  <sheetViews>
    <sheetView showGridLines="0" zoomScale="80" zoomScaleNormal="80" workbookViewId="0">
      <selection activeCell="B26" sqref="B26"/>
    </sheetView>
  </sheetViews>
  <sheetFormatPr defaultColWidth="9.21875" defaultRowHeight="12"/>
  <cols>
    <col min="1" max="1" width="11" style="303" customWidth="1"/>
    <col min="2" max="2" width="108" style="303" bestFit="1" customWidth="1"/>
    <col min="3" max="3" width="35.5546875" style="303" customWidth="1"/>
    <col min="4" max="4" width="38.44140625" style="303" customWidth="1"/>
    <col min="5" max="16384" width="9.21875" style="303"/>
  </cols>
  <sheetData>
    <row r="1" spans="1:4" ht="13.8">
      <c r="A1" s="302" t="s">
        <v>97</v>
      </c>
      <c r="B1" s="221" t="str">
        <f>Info!C2</f>
        <v>სს " პაშა ბანკი საქართველო"</v>
      </c>
    </row>
    <row r="2" spans="1:4">
      <c r="A2" s="302" t="s">
        <v>98</v>
      </c>
      <c r="B2" s="305">
        <f>'1. key ratios'!B2</f>
        <v>46112</v>
      </c>
    </row>
    <row r="3" spans="1:4">
      <c r="A3" s="304" t="s">
        <v>400</v>
      </c>
    </row>
    <row r="5" spans="1:4">
      <c r="A5" s="849" t="s">
        <v>629</v>
      </c>
      <c r="B5" s="849"/>
      <c r="C5" s="368" t="s">
        <v>419</v>
      </c>
      <c r="D5" s="368" t="s">
        <v>628</v>
      </c>
    </row>
    <row r="6" spans="1:4">
      <c r="A6" s="367">
        <v>1</v>
      </c>
      <c r="B6" s="362" t="s">
        <v>627</v>
      </c>
      <c r="C6" s="572">
        <v>6848813.4500000002</v>
      </c>
      <c r="D6" s="572">
        <v>635185.09400000004</v>
      </c>
    </row>
    <row r="7" spans="1:4">
      <c r="A7" s="365">
        <v>2</v>
      </c>
      <c r="B7" s="362" t="s">
        <v>626</v>
      </c>
      <c r="C7" s="584">
        <f>SUM(C8:C9)</f>
        <v>599117.88890000002</v>
      </c>
      <c r="D7" s="584">
        <f>SUM(D8:D9)</f>
        <v>46697.904399999999</v>
      </c>
    </row>
    <row r="8" spans="1:4">
      <c r="A8" s="365">
        <v>2.1</v>
      </c>
      <c r="B8" s="366" t="s">
        <v>625</v>
      </c>
      <c r="C8" s="583">
        <v>404661.90779999999</v>
      </c>
      <c r="D8" s="583">
        <v>45509.190699999999</v>
      </c>
    </row>
    <row r="9" spans="1:4">
      <c r="A9" s="365">
        <v>2.2000000000000002</v>
      </c>
      <c r="B9" s="366" t="s">
        <v>624</v>
      </c>
      <c r="C9" s="583">
        <v>194455.9811</v>
      </c>
      <c r="D9" s="583">
        <v>1188.7137</v>
      </c>
    </row>
    <row r="10" spans="1:4">
      <c r="A10" s="367">
        <v>3</v>
      </c>
      <c r="B10" s="362" t="s">
        <v>623</v>
      </c>
      <c r="C10" s="584">
        <f>SUM(C11:C13)</f>
        <v>785077.58730512974</v>
      </c>
      <c r="D10" s="584">
        <f>SUM(D11:D13)</f>
        <v>24079.294300000001</v>
      </c>
    </row>
    <row r="11" spans="1:4">
      <c r="A11" s="365">
        <v>3.1</v>
      </c>
      <c r="B11" s="366" t="s">
        <v>401</v>
      </c>
      <c r="C11" s="583">
        <v>0</v>
      </c>
      <c r="D11" s="583"/>
    </row>
    <row r="12" spans="1:4">
      <c r="A12" s="365">
        <v>3.2</v>
      </c>
      <c r="B12" s="366" t="s">
        <v>622</v>
      </c>
      <c r="C12" s="583">
        <v>557522.21039999998</v>
      </c>
      <c r="D12" s="583">
        <v>7974.0474000000004</v>
      </c>
    </row>
    <row r="13" spans="1:4">
      <c r="A13" s="365">
        <v>3.3</v>
      </c>
      <c r="B13" s="366" t="s">
        <v>621</v>
      </c>
      <c r="C13" s="583">
        <v>227555.37690512976</v>
      </c>
      <c r="D13" s="583">
        <v>16105.2469</v>
      </c>
    </row>
    <row r="14" spans="1:4">
      <c r="A14" s="365">
        <v>4</v>
      </c>
      <c r="B14" s="364" t="s">
        <v>620</v>
      </c>
      <c r="C14" s="583">
        <v>-96973.8</v>
      </c>
      <c r="D14" s="583">
        <v>18.635400000000001</v>
      </c>
    </row>
    <row r="15" spans="1:4">
      <c r="A15" s="363">
        <v>5</v>
      </c>
      <c r="B15" s="362" t="s">
        <v>619</v>
      </c>
      <c r="C15" s="584">
        <f>C6+C7-C10+C14</f>
        <v>6565879.9515948705</v>
      </c>
      <c r="D15" s="584">
        <f>D6+D7-D10+D14</f>
        <v>657822.33950000012</v>
      </c>
    </row>
    <row r="20" spans="3:3">
      <c r="C20" s="580"/>
    </row>
  </sheetData>
  <mergeCells count="1">
    <mergeCell ref="A5:B5"/>
  </mergeCells>
  <pageMargins left="0.7" right="0.7" top="0.75" bottom="0.75" header="0.3" footer="0.3"/>
  <pageSetup paperSize="9" scale="45" orientation="portrait" horizontalDpi="300" verticalDpi="300" r:id="rId1"/>
  <headerFooter>
    <oddFooter>&amp;C_x000D_&amp;1#&amp;"Aptos"&amp;10&amp;K000000 C4 - EXTERNAL CONFIDENTIAL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26"/>
  <sheetViews>
    <sheetView showGridLines="0" zoomScale="80" zoomScaleNormal="80" workbookViewId="0">
      <selection activeCell="D26" sqref="D26"/>
    </sheetView>
  </sheetViews>
  <sheetFormatPr defaultColWidth="9.21875" defaultRowHeight="12"/>
  <cols>
    <col min="1" max="1" width="11.77734375" style="358" bestFit="1" customWidth="1"/>
    <col min="2" max="2" width="128.88671875" style="358" bestFit="1" customWidth="1"/>
    <col min="3" max="3" width="37" style="358" customWidth="1"/>
    <col min="4" max="4" width="50.5546875" style="358" customWidth="1"/>
    <col min="5" max="16384" width="9.21875" style="358"/>
  </cols>
  <sheetData>
    <row r="1" spans="1:4" ht="13.8">
      <c r="A1" s="302" t="s">
        <v>97</v>
      </c>
      <c r="B1" s="221" t="str">
        <f>Info!C2</f>
        <v>სს " პაშა ბანკი საქართველო"</v>
      </c>
    </row>
    <row r="2" spans="1:4">
      <c r="A2" s="302" t="s">
        <v>98</v>
      </c>
      <c r="B2" s="305">
        <f>'1. key ratios'!B2</f>
        <v>46112</v>
      </c>
    </row>
    <row r="3" spans="1:4">
      <c r="A3" s="304" t="s">
        <v>402</v>
      </c>
    </row>
    <row r="4" spans="1:4">
      <c r="A4" s="304"/>
    </row>
    <row r="5" spans="1:4" ht="15" customHeight="1">
      <c r="A5" s="850" t="s">
        <v>403</v>
      </c>
      <c r="B5" s="851"/>
      <c r="C5" s="854" t="s">
        <v>404</v>
      </c>
      <c r="D5" s="854" t="s">
        <v>405</v>
      </c>
    </row>
    <row r="6" spans="1:4">
      <c r="A6" s="852"/>
      <c r="B6" s="853"/>
      <c r="C6" s="854"/>
      <c r="D6" s="854"/>
    </row>
    <row r="7" spans="1:4">
      <c r="A7" s="351">
        <v>1</v>
      </c>
      <c r="B7" s="351" t="s">
        <v>406</v>
      </c>
      <c r="C7" s="570">
        <v>28763436.1186</v>
      </c>
      <c r="D7" s="369"/>
    </row>
    <row r="8" spans="1:4">
      <c r="A8" s="348">
        <v>2</v>
      </c>
      <c r="B8" s="348" t="s">
        <v>407</v>
      </c>
      <c r="C8" s="570">
        <v>477193.22610000003</v>
      </c>
      <c r="D8" s="369"/>
    </row>
    <row r="9" spans="1:4">
      <c r="A9" s="348">
        <v>3</v>
      </c>
      <c r="B9" s="372" t="s">
        <v>408</v>
      </c>
      <c r="C9" s="570">
        <v>5851.2487000000001</v>
      </c>
      <c r="D9" s="369"/>
    </row>
    <row r="10" spans="1:4">
      <c r="A10" s="348">
        <v>4</v>
      </c>
      <c r="B10" s="348" t="s">
        <v>409</v>
      </c>
      <c r="C10" s="592">
        <f>SUM(C11:C17)</f>
        <v>9525857.2679000013</v>
      </c>
      <c r="D10" s="369"/>
    </row>
    <row r="11" spans="1:4">
      <c r="A11" s="348">
        <v>5</v>
      </c>
      <c r="B11" s="371" t="s">
        <v>630</v>
      </c>
      <c r="C11" s="570">
        <v>7740997.4420999996</v>
      </c>
      <c r="D11" s="369"/>
    </row>
    <row r="12" spans="1:4">
      <c r="A12" s="348">
        <v>6</v>
      </c>
      <c r="B12" s="371" t="s">
        <v>410</v>
      </c>
      <c r="C12" s="570">
        <v>1551347.1444000001</v>
      </c>
      <c r="D12" s="369"/>
    </row>
    <row r="13" spans="1:4">
      <c r="A13" s="348">
        <v>7</v>
      </c>
      <c r="B13" s="371" t="s">
        <v>413</v>
      </c>
      <c r="C13" s="570">
        <v>0</v>
      </c>
      <c r="D13" s="369"/>
    </row>
    <row r="14" spans="1:4">
      <c r="A14" s="348">
        <v>8</v>
      </c>
      <c r="B14" s="371" t="s">
        <v>411</v>
      </c>
      <c r="C14" s="570">
        <v>0</v>
      </c>
      <c r="D14" s="348"/>
    </row>
    <row r="15" spans="1:4">
      <c r="A15" s="348">
        <v>9</v>
      </c>
      <c r="B15" s="371" t="s">
        <v>412</v>
      </c>
      <c r="C15" s="570"/>
      <c r="D15" s="348"/>
    </row>
    <row r="16" spans="1:4">
      <c r="A16" s="348">
        <v>10</v>
      </c>
      <c r="B16" s="371" t="s">
        <v>414</v>
      </c>
      <c r="C16" s="570"/>
      <c r="D16" s="348"/>
    </row>
    <row r="17" spans="1:4">
      <c r="A17" s="348">
        <v>11</v>
      </c>
      <c r="B17" s="371" t="s">
        <v>415</v>
      </c>
      <c r="C17" s="570">
        <v>233512.68140000041</v>
      </c>
      <c r="D17" s="369"/>
    </row>
    <row r="18" spans="1:4">
      <c r="A18" s="351">
        <v>12</v>
      </c>
      <c r="B18" s="370" t="s">
        <v>416</v>
      </c>
      <c r="C18" s="572">
        <f>C7+C8+C9-C10</f>
        <v>19720623.3255</v>
      </c>
      <c r="D18" s="369"/>
    </row>
    <row r="21" spans="1:4">
      <c r="B21" s="302"/>
    </row>
    <row r="22" spans="1:4">
      <c r="B22" s="302"/>
      <c r="C22" s="574"/>
    </row>
    <row r="23" spans="1:4">
      <c r="B23" s="304"/>
    </row>
    <row r="24" spans="1:4">
      <c r="C24" s="575"/>
    </row>
    <row r="26" spans="1:4">
      <c r="C26" s="575"/>
    </row>
  </sheetData>
  <mergeCells count="3">
    <mergeCell ref="A5:B6"/>
    <mergeCell ref="C5:C6"/>
    <mergeCell ref="D5:D6"/>
  </mergeCells>
  <pageMargins left="0.7" right="0.7" top="0.75" bottom="0.75" header="0.3" footer="0.3"/>
  <pageSetup paperSize="9" scale="38" orientation="portrait" horizontalDpi="300" verticalDpi="300" r:id="rId1"/>
  <headerFooter>
    <oddFooter>&amp;C_x000D_&amp;1#&amp;"Aptos"&amp;10&amp;K000000 C4 - EXTERNAL 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36"/>
  <sheetViews>
    <sheetView showGridLines="0" topLeftCell="A16" zoomScale="80" zoomScaleNormal="80" workbookViewId="0">
      <selection activeCell="D31" sqref="D31"/>
    </sheetView>
  </sheetViews>
  <sheetFormatPr defaultColWidth="9.21875" defaultRowHeight="12"/>
  <cols>
    <col min="1" max="1" width="11.77734375" style="358" bestFit="1" customWidth="1"/>
    <col min="2" max="2" width="63.88671875" style="358" customWidth="1"/>
    <col min="3" max="3" width="18.33203125" style="358" customWidth="1"/>
    <col min="4" max="18" width="22.21875" style="358" customWidth="1"/>
    <col min="19" max="19" width="23.21875" style="358" bestFit="1" customWidth="1"/>
    <col min="20" max="26" width="22.21875" style="358" customWidth="1"/>
    <col min="27" max="27" width="23.21875" style="358" bestFit="1" customWidth="1"/>
    <col min="28" max="28" width="20" style="358" customWidth="1"/>
    <col min="29" max="16384" width="9.21875" style="358"/>
  </cols>
  <sheetData>
    <row r="1" spans="1:28" ht="13.8">
      <c r="A1" s="302" t="s">
        <v>97</v>
      </c>
      <c r="B1" s="221" t="str">
        <f>Info!C2</f>
        <v>სს " პაშა ბანკი საქართველო"</v>
      </c>
    </row>
    <row r="2" spans="1:28">
      <c r="A2" s="302" t="s">
        <v>98</v>
      </c>
      <c r="B2" s="305">
        <f>'1. key ratios'!B2</f>
        <v>46112</v>
      </c>
      <c r="C2" s="359"/>
    </row>
    <row r="3" spans="1:28">
      <c r="A3" s="304" t="s">
        <v>417</v>
      </c>
    </row>
    <row r="5" spans="1:28" ht="15" customHeight="1">
      <c r="A5" s="855" t="s">
        <v>643</v>
      </c>
      <c r="B5" s="856"/>
      <c r="C5" s="847" t="s">
        <v>642</v>
      </c>
      <c r="D5" s="861"/>
      <c r="E5" s="861"/>
      <c r="F5" s="861"/>
      <c r="G5" s="861"/>
      <c r="H5" s="861"/>
      <c r="I5" s="861"/>
      <c r="J5" s="861"/>
      <c r="K5" s="861"/>
      <c r="L5" s="861"/>
      <c r="M5" s="861"/>
      <c r="N5" s="861"/>
      <c r="O5" s="861"/>
      <c r="P5" s="861"/>
      <c r="Q5" s="861"/>
      <c r="R5" s="861"/>
      <c r="S5" s="861"/>
      <c r="T5" s="381"/>
      <c r="U5" s="381"/>
      <c r="V5" s="381"/>
      <c r="W5" s="381"/>
      <c r="X5" s="381"/>
      <c r="Y5" s="381"/>
      <c r="Z5" s="381"/>
      <c r="AA5" s="380"/>
      <c r="AB5" s="373"/>
    </row>
    <row r="6" spans="1:28">
      <c r="A6" s="857"/>
      <c r="B6" s="858"/>
      <c r="C6" s="862" t="s">
        <v>66</v>
      </c>
      <c r="D6" s="864" t="s">
        <v>641</v>
      </c>
      <c r="E6" s="864"/>
      <c r="F6" s="864"/>
      <c r="G6" s="864"/>
      <c r="H6" s="865" t="s">
        <v>640</v>
      </c>
      <c r="I6" s="866"/>
      <c r="J6" s="866"/>
      <c r="K6" s="867"/>
      <c r="L6" s="378"/>
      <c r="M6" s="868" t="s">
        <v>639</v>
      </c>
      <c r="N6" s="868"/>
      <c r="O6" s="868"/>
      <c r="P6" s="868"/>
      <c r="Q6" s="868"/>
      <c r="R6" s="868"/>
      <c r="S6" s="845"/>
      <c r="T6" s="379"/>
      <c r="U6" s="848" t="s">
        <v>638</v>
      </c>
      <c r="V6" s="848"/>
      <c r="W6" s="848"/>
      <c r="X6" s="848"/>
      <c r="Y6" s="848"/>
      <c r="Z6" s="848"/>
      <c r="AA6" s="846"/>
      <c r="AB6" s="378"/>
    </row>
    <row r="7" spans="1:28" ht="24">
      <c r="A7" s="859"/>
      <c r="B7" s="860"/>
      <c r="C7" s="863"/>
      <c r="D7" s="377"/>
      <c r="E7" s="355" t="s">
        <v>418</v>
      </c>
      <c r="F7" s="355" t="s">
        <v>636</v>
      </c>
      <c r="G7" s="355" t="s">
        <v>637</v>
      </c>
      <c r="H7" s="376"/>
      <c r="I7" s="355" t="s">
        <v>418</v>
      </c>
      <c r="J7" s="355" t="s">
        <v>636</v>
      </c>
      <c r="K7" s="355" t="s">
        <v>637</v>
      </c>
      <c r="L7" s="375"/>
      <c r="M7" s="355" t="s">
        <v>418</v>
      </c>
      <c r="N7" s="355" t="s">
        <v>636</v>
      </c>
      <c r="O7" s="355" t="s">
        <v>635</v>
      </c>
      <c r="P7" s="355" t="s">
        <v>634</v>
      </c>
      <c r="Q7" s="355" t="s">
        <v>633</v>
      </c>
      <c r="R7" s="355" t="s">
        <v>632</v>
      </c>
      <c r="S7" s="355" t="s">
        <v>631</v>
      </c>
      <c r="T7" s="374"/>
      <c r="U7" s="355" t="s">
        <v>418</v>
      </c>
      <c r="V7" s="355" t="s">
        <v>636</v>
      </c>
      <c r="W7" s="355" t="s">
        <v>635</v>
      </c>
      <c r="X7" s="355" t="s">
        <v>634</v>
      </c>
      <c r="Y7" s="355" t="s">
        <v>633</v>
      </c>
      <c r="Z7" s="355" t="s">
        <v>632</v>
      </c>
      <c r="AA7" s="355" t="s">
        <v>631</v>
      </c>
      <c r="AB7" s="373"/>
    </row>
    <row r="8" spans="1:28" s="650" customFormat="1" ht="13.8" customHeight="1">
      <c r="A8" s="357">
        <v>1</v>
      </c>
      <c r="B8" s="647" t="s">
        <v>419</v>
      </c>
      <c r="C8" s="648">
        <f>SUM(C9:C14)</f>
        <v>423844512.98499995</v>
      </c>
      <c r="D8" s="648">
        <f>SUM(D9:D14)</f>
        <v>389980663.38749999</v>
      </c>
      <c r="E8" s="649">
        <f>SUM(E9:E14)</f>
        <v>8862191.4217000008</v>
      </c>
      <c r="F8" s="649">
        <v>0</v>
      </c>
      <c r="G8" s="649">
        <f>SUM(G9:G14)</f>
        <v>0</v>
      </c>
      <c r="H8" s="649">
        <f>SUM(H9:H14)</f>
        <v>14143226.2719</v>
      </c>
      <c r="I8" s="649">
        <f>SUM(I9:I14)</f>
        <v>233854.65119999999</v>
      </c>
      <c r="J8" s="649">
        <f>SUM(J9:J14)</f>
        <v>6130570.8770000003</v>
      </c>
      <c r="K8" s="649">
        <v>0</v>
      </c>
      <c r="L8" s="649">
        <f t="shared" ref="L8:R8" si="0">SUM(L9:L14)</f>
        <v>17082032.257599998</v>
      </c>
      <c r="M8" s="649">
        <f t="shared" si="0"/>
        <v>0</v>
      </c>
      <c r="N8" s="649">
        <f t="shared" si="0"/>
        <v>0</v>
      </c>
      <c r="O8" s="649">
        <f t="shared" si="0"/>
        <v>0</v>
      </c>
      <c r="P8" s="649">
        <f t="shared" si="0"/>
        <v>889550.10959999997</v>
      </c>
      <c r="Q8" s="649">
        <f t="shared" si="0"/>
        <v>1997782.7471999999</v>
      </c>
      <c r="R8" s="649">
        <f t="shared" si="0"/>
        <v>9072270.8208000008</v>
      </c>
      <c r="S8" s="649">
        <v>0</v>
      </c>
      <c r="T8" s="649">
        <f>SUM(T9:T14)</f>
        <v>2638591.068</v>
      </c>
      <c r="U8" s="649">
        <v>0</v>
      </c>
      <c r="V8" s="649">
        <v>0</v>
      </c>
      <c r="W8" s="649">
        <v>0</v>
      </c>
      <c r="X8" s="649">
        <v>0</v>
      </c>
      <c r="Y8" s="649">
        <v>0</v>
      </c>
      <c r="Z8" s="649">
        <f>SUM(Z9:Z14)</f>
        <v>2638591.068</v>
      </c>
      <c r="AA8" s="649">
        <v>0</v>
      </c>
    </row>
    <row r="9" spans="1:28" s="650" customFormat="1" ht="13.8" customHeight="1">
      <c r="A9" s="651">
        <v>1.1000000000000001</v>
      </c>
      <c r="B9" s="652" t="s">
        <v>420</v>
      </c>
      <c r="C9" s="652"/>
      <c r="D9" s="651"/>
      <c r="E9" s="651"/>
      <c r="F9" s="651"/>
      <c r="G9" s="651"/>
      <c r="H9" s="653"/>
      <c r="I9" s="651"/>
      <c r="J9" s="651"/>
      <c r="K9" s="651"/>
      <c r="L9" s="651"/>
      <c r="M9" s="651"/>
      <c r="N9" s="651"/>
      <c r="O9" s="651"/>
      <c r="P9" s="651"/>
      <c r="Q9" s="651"/>
      <c r="R9" s="651"/>
      <c r="S9" s="651"/>
      <c r="T9" s="651"/>
      <c r="U9" s="651"/>
      <c r="V9" s="651"/>
      <c r="W9" s="651"/>
      <c r="X9" s="651"/>
      <c r="Y9" s="651"/>
      <c r="Z9" s="651"/>
      <c r="AA9" s="651"/>
    </row>
    <row r="10" spans="1:28" s="650" customFormat="1" ht="13.8" customHeight="1">
      <c r="A10" s="651">
        <v>1.2</v>
      </c>
      <c r="B10" s="652" t="s">
        <v>421</v>
      </c>
      <c r="C10" s="756">
        <v>-541.4</v>
      </c>
      <c r="D10" s="651">
        <v>-541.4</v>
      </c>
      <c r="E10" s="651">
        <v>0</v>
      </c>
      <c r="F10" s="651">
        <v>0</v>
      </c>
      <c r="G10" s="651">
        <v>0</v>
      </c>
      <c r="H10" s="653">
        <v>0</v>
      </c>
      <c r="I10" s="651">
        <v>0</v>
      </c>
      <c r="J10" s="651">
        <v>0</v>
      </c>
      <c r="K10" s="651">
        <v>0</v>
      </c>
      <c r="L10" s="651">
        <v>0</v>
      </c>
      <c r="M10" s="651">
        <v>0</v>
      </c>
      <c r="N10" s="651">
        <v>0</v>
      </c>
      <c r="O10" s="651">
        <v>0</v>
      </c>
      <c r="P10" s="651">
        <v>0</v>
      </c>
      <c r="Q10" s="651">
        <v>0</v>
      </c>
      <c r="R10" s="651">
        <v>0</v>
      </c>
      <c r="S10" s="651">
        <v>0</v>
      </c>
      <c r="T10" s="651">
        <v>0</v>
      </c>
      <c r="U10" s="651">
        <v>0</v>
      </c>
      <c r="V10" s="651">
        <v>0</v>
      </c>
      <c r="W10" s="651">
        <v>0</v>
      </c>
      <c r="X10" s="651">
        <v>0</v>
      </c>
      <c r="Y10" s="651">
        <v>0</v>
      </c>
      <c r="Z10" s="651">
        <v>0</v>
      </c>
      <c r="AA10" s="651">
        <v>0</v>
      </c>
    </row>
    <row r="11" spans="1:28" s="650" customFormat="1" ht="13.8" customHeight="1">
      <c r="A11" s="651">
        <v>1.3</v>
      </c>
      <c r="B11" s="652" t="s">
        <v>422</v>
      </c>
      <c r="C11" s="654"/>
      <c r="D11" s="655"/>
      <c r="E11" s="653"/>
      <c r="F11" s="653"/>
      <c r="G11" s="653"/>
      <c r="H11" s="655"/>
      <c r="I11" s="653"/>
      <c r="J11" s="653"/>
      <c r="K11" s="653"/>
      <c r="L11" s="653"/>
      <c r="M11" s="653"/>
      <c r="N11" s="653"/>
      <c r="O11" s="653"/>
      <c r="P11" s="653"/>
      <c r="Q11" s="653"/>
      <c r="R11" s="653"/>
      <c r="S11" s="653"/>
      <c r="T11" s="653"/>
      <c r="U11" s="653"/>
      <c r="V11" s="653"/>
      <c r="W11" s="653"/>
      <c r="X11" s="653"/>
      <c r="Y11" s="653"/>
      <c r="Z11" s="653"/>
      <c r="AA11" s="653"/>
    </row>
    <row r="12" spans="1:28" s="650" customFormat="1" ht="13.8" customHeight="1">
      <c r="A12" s="651">
        <v>1.4</v>
      </c>
      <c r="B12" s="652" t="s">
        <v>423</v>
      </c>
      <c r="C12" s="654">
        <v>77697357.205899999</v>
      </c>
      <c r="D12" s="655">
        <v>77535369.205899999</v>
      </c>
      <c r="E12" s="653">
        <v>0</v>
      </c>
      <c r="F12" s="653">
        <v>0</v>
      </c>
      <c r="G12" s="653">
        <v>0</v>
      </c>
      <c r="H12" s="653">
        <v>0</v>
      </c>
      <c r="I12" s="653">
        <v>0</v>
      </c>
      <c r="J12" s="653">
        <v>0</v>
      </c>
      <c r="K12" s="653">
        <v>0</v>
      </c>
      <c r="L12" s="653">
        <v>161988</v>
      </c>
      <c r="M12" s="653">
        <v>0</v>
      </c>
      <c r="N12" s="653">
        <v>0</v>
      </c>
      <c r="O12" s="653">
        <v>0</v>
      </c>
      <c r="P12" s="653">
        <v>0</v>
      </c>
      <c r="Q12" s="653">
        <v>0</v>
      </c>
      <c r="R12" s="653">
        <v>161988</v>
      </c>
      <c r="S12" s="653">
        <v>0</v>
      </c>
      <c r="T12" s="653">
        <v>0</v>
      </c>
      <c r="U12" s="653">
        <v>0</v>
      </c>
      <c r="V12" s="653">
        <v>0</v>
      </c>
      <c r="W12" s="653">
        <v>0</v>
      </c>
      <c r="X12" s="653">
        <v>0</v>
      </c>
      <c r="Y12" s="653">
        <v>0</v>
      </c>
      <c r="Z12" s="653">
        <v>0</v>
      </c>
      <c r="AA12" s="653">
        <v>0</v>
      </c>
    </row>
    <row r="13" spans="1:28" s="650" customFormat="1" ht="13.8" customHeight="1">
      <c r="A13" s="651">
        <v>1.5</v>
      </c>
      <c r="B13" s="652" t="s">
        <v>424</v>
      </c>
      <c r="C13" s="654">
        <v>336696613.2852</v>
      </c>
      <c r="D13" s="655">
        <v>304940177.74959999</v>
      </c>
      <c r="E13" s="653">
        <v>8178143.4737</v>
      </c>
      <c r="F13" s="653">
        <v>0</v>
      </c>
      <c r="G13" s="653">
        <v>0</v>
      </c>
      <c r="H13" s="653">
        <v>14143226.2719</v>
      </c>
      <c r="I13" s="653">
        <v>233854.65119999999</v>
      </c>
      <c r="J13" s="653">
        <v>6130570.8770000003</v>
      </c>
      <c r="K13" s="653">
        <v>0</v>
      </c>
      <c r="L13" s="653">
        <v>14974618.195699999</v>
      </c>
      <c r="M13" s="653">
        <v>0</v>
      </c>
      <c r="N13" s="653">
        <v>0</v>
      </c>
      <c r="O13" s="653">
        <v>0</v>
      </c>
      <c r="P13" s="653">
        <v>774259.98320000002</v>
      </c>
      <c r="Q13" s="653">
        <v>1983863.0671999999</v>
      </c>
      <c r="R13" s="653">
        <v>7095307.6891000001</v>
      </c>
      <c r="S13" s="653">
        <v>4458545.9050000003</v>
      </c>
      <c r="T13" s="653">
        <v>2638591.068</v>
      </c>
      <c r="U13" s="653">
        <v>0</v>
      </c>
      <c r="V13" s="653">
        <v>0</v>
      </c>
      <c r="W13" s="653">
        <v>0</v>
      </c>
      <c r="X13" s="653">
        <v>0</v>
      </c>
      <c r="Y13" s="653">
        <v>0</v>
      </c>
      <c r="Z13" s="653">
        <v>2638591.068</v>
      </c>
      <c r="AA13" s="653">
        <v>0</v>
      </c>
    </row>
    <row r="14" spans="1:28" s="650" customFormat="1" ht="13.8" customHeight="1">
      <c r="A14" s="651">
        <v>1.6</v>
      </c>
      <c r="B14" s="652" t="s">
        <v>425</v>
      </c>
      <c r="C14" s="654">
        <v>9451083.8938999996</v>
      </c>
      <c r="D14" s="655">
        <v>7505657.8320000004</v>
      </c>
      <c r="E14" s="653">
        <v>684047.94799999997</v>
      </c>
      <c r="F14" s="653">
        <v>0</v>
      </c>
      <c r="G14" s="655">
        <v>0</v>
      </c>
      <c r="H14" s="653">
        <v>0</v>
      </c>
      <c r="I14" s="653">
        <v>0</v>
      </c>
      <c r="J14" s="653">
        <v>0</v>
      </c>
      <c r="K14" s="653">
        <v>0</v>
      </c>
      <c r="L14" s="653">
        <v>1945426.0619000001</v>
      </c>
      <c r="M14" s="653">
        <v>0</v>
      </c>
      <c r="N14" s="653">
        <v>0</v>
      </c>
      <c r="O14" s="653">
        <v>0</v>
      </c>
      <c r="P14" s="653">
        <v>115290.12639999999</v>
      </c>
      <c r="Q14" s="653">
        <v>13919.68</v>
      </c>
      <c r="R14" s="653">
        <v>1814975.1317</v>
      </c>
      <c r="S14" s="653">
        <v>0</v>
      </c>
      <c r="T14" s="653">
        <v>0</v>
      </c>
      <c r="U14" s="653">
        <v>0</v>
      </c>
      <c r="V14" s="653">
        <v>0</v>
      </c>
      <c r="W14" s="653">
        <v>0</v>
      </c>
      <c r="X14" s="653">
        <v>0</v>
      </c>
      <c r="Y14" s="653">
        <v>0</v>
      </c>
      <c r="Z14" s="653">
        <v>0</v>
      </c>
      <c r="AA14" s="653">
        <v>0</v>
      </c>
    </row>
    <row r="15" spans="1:28" s="650" customFormat="1" ht="13.8" customHeight="1">
      <c r="A15" s="357">
        <v>2</v>
      </c>
      <c r="B15" s="647" t="s">
        <v>426</v>
      </c>
      <c r="C15" s="648">
        <f>SUM(C16:C21)</f>
        <v>115430511.3435</v>
      </c>
      <c r="D15" s="648">
        <f>SUM(D16:D21)</f>
        <v>115430511.3435</v>
      </c>
      <c r="E15" s="649">
        <v>0</v>
      </c>
      <c r="F15" s="649">
        <v>0</v>
      </c>
      <c r="G15" s="649">
        <v>0</v>
      </c>
      <c r="H15" s="649">
        <v>0</v>
      </c>
      <c r="I15" s="649">
        <v>0</v>
      </c>
      <c r="J15" s="649">
        <v>0</v>
      </c>
      <c r="K15" s="649">
        <v>0</v>
      </c>
      <c r="L15" s="649">
        <v>0</v>
      </c>
      <c r="M15" s="649">
        <v>0</v>
      </c>
      <c r="N15" s="649">
        <v>0</v>
      </c>
      <c r="O15" s="649">
        <v>0</v>
      </c>
      <c r="P15" s="649">
        <v>0</v>
      </c>
      <c r="Q15" s="649">
        <v>0</v>
      </c>
      <c r="R15" s="649">
        <v>0</v>
      </c>
      <c r="S15" s="649">
        <v>0</v>
      </c>
      <c r="T15" s="649">
        <v>0</v>
      </c>
      <c r="U15" s="649">
        <v>0</v>
      </c>
      <c r="V15" s="649">
        <v>0</v>
      </c>
      <c r="W15" s="649">
        <v>0</v>
      </c>
      <c r="X15" s="649">
        <v>0</v>
      </c>
      <c r="Y15" s="649">
        <v>0</v>
      </c>
      <c r="Z15" s="649">
        <v>0</v>
      </c>
      <c r="AA15" s="649">
        <v>0</v>
      </c>
    </row>
    <row r="16" spans="1:28" s="650" customFormat="1" ht="13.8" customHeight="1">
      <c r="A16" s="651">
        <v>2.1</v>
      </c>
      <c r="B16" s="652" t="s">
        <v>420</v>
      </c>
      <c r="C16" s="654"/>
      <c r="D16" s="655"/>
      <c r="E16" s="653"/>
      <c r="F16" s="653"/>
      <c r="G16" s="653"/>
      <c r="H16" s="653"/>
      <c r="I16" s="653"/>
      <c r="J16" s="653"/>
      <c r="K16" s="653"/>
      <c r="L16" s="653"/>
      <c r="M16" s="653"/>
      <c r="N16" s="653"/>
      <c r="O16" s="653"/>
      <c r="P16" s="653"/>
      <c r="Q16" s="653"/>
      <c r="R16" s="653"/>
      <c r="S16" s="653"/>
      <c r="T16" s="653"/>
      <c r="U16" s="653"/>
      <c r="V16" s="653"/>
      <c r="W16" s="651"/>
      <c r="X16" s="651"/>
      <c r="Y16" s="651"/>
      <c r="Z16" s="651"/>
      <c r="AA16" s="651"/>
    </row>
    <row r="17" spans="1:27" s="650" customFormat="1" ht="13.8" customHeight="1">
      <c r="A17" s="651">
        <v>2.2000000000000002</v>
      </c>
      <c r="B17" s="652" t="s">
        <v>421</v>
      </c>
      <c r="C17" s="654">
        <v>5346400</v>
      </c>
      <c r="D17" s="655">
        <v>5346400</v>
      </c>
      <c r="E17" s="653"/>
      <c r="F17" s="653"/>
      <c r="G17" s="653"/>
      <c r="H17" s="653"/>
      <c r="I17" s="653"/>
      <c r="J17" s="653"/>
      <c r="K17" s="653"/>
      <c r="L17" s="653"/>
      <c r="M17" s="653"/>
      <c r="N17" s="653"/>
      <c r="O17" s="653"/>
      <c r="P17" s="653"/>
      <c r="Q17" s="653"/>
      <c r="R17" s="653"/>
      <c r="S17" s="653"/>
      <c r="T17" s="653"/>
      <c r="U17" s="653"/>
      <c r="V17" s="653"/>
      <c r="W17" s="651"/>
      <c r="X17" s="651"/>
      <c r="Y17" s="651"/>
      <c r="Z17" s="651"/>
      <c r="AA17" s="651"/>
    </row>
    <row r="18" spans="1:27" s="650" customFormat="1" ht="13.8" customHeight="1">
      <c r="A18" s="651">
        <v>2.2999999999999998</v>
      </c>
      <c r="B18" s="652" t="s">
        <v>422</v>
      </c>
      <c r="C18" s="654">
        <v>11175890.789999999</v>
      </c>
      <c r="D18" s="655">
        <v>11175890.789999999</v>
      </c>
      <c r="E18" s="653">
        <v>0</v>
      </c>
      <c r="F18" s="653">
        <v>0</v>
      </c>
      <c r="G18" s="653">
        <v>0</v>
      </c>
      <c r="H18" s="653">
        <v>0</v>
      </c>
      <c r="I18" s="653">
        <v>0</v>
      </c>
      <c r="J18" s="653">
        <v>0</v>
      </c>
      <c r="K18" s="653">
        <v>0</v>
      </c>
      <c r="L18" s="653">
        <v>0</v>
      </c>
      <c r="M18" s="653">
        <v>0</v>
      </c>
      <c r="N18" s="653">
        <v>0</v>
      </c>
      <c r="O18" s="653">
        <v>0</v>
      </c>
      <c r="P18" s="653">
        <v>0</v>
      </c>
      <c r="Q18" s="653">
        <v>0</v>
      </c>
      <c r="R18" s="653">
        <v>0</v>
      </c>
      <c r="S18" s="653">
        <v>0</v>
      </c>
      <c r="T18" s="653">
        <v>0</v>
      </c>
      <c r="U18" s="653">
        <v>0</v>
      </c>
      <c r="V18" s="653">
        <v>0</v>
      </c>
      <c r="W18" s="651">
        <v>0</v>
      </c>
      <c r="X18" s="651">
        <v>0</v>
      </c>
      <c r="Y18" s="651">
        <v>0</v>
      </c>
      <c r="Z18" s="651">
        <v>0</v>
      </c>
      <c r="AA18" s="651">
        <v>0</v>
      </c>
    </row>
    <row r="19" spans="1:27" s="650" customFormat="1" ht="13.8" customHeight="1">
      <c r="A19" s="651">
        <v>2.4</v>
      </c>
      <c r="B19" s="652" t="s">
        <v>423</v>
      </c>
      <c r="C19" s="654">
        <v>40066721.520000003</v>
      </c>
      <c r="D19" s="655">
        <v>40066721.520000003</v>
      </c>
      <c r="E19" s="653">
        <v>0</v>
      </c>
      <c r="F19" s="653">
        <v>0</v>
      </c>
      <c r="G19" s="653">
        <v>0</v>
      </c>
      <c r="H19" s="653">
        <v>0</v>
      </c>
      <c r="I19" s="653">
        <v>0</v>
      </c>
      <c r="J19" s="653">
        <v>0</v>
      </c>
      <c r="K19" s="653">
        <v>0</v>
      </c>
      <c r="L19" s="653">
        <v>0</v>
      </c>
      <c r="M19" s="653">
        <v>0</v>
      </c>
      <c r="N19" s="653">
        <v>0</v>
      </c>
      <c r="O19" s="653">
        <v>0</v>
      </c>
      <c r="P19" s="653">
        <v>0</v>
      </c>
      <c r="Q19" s="653">
        <v>0</v>
      </c>
      <c r="R19" s="653">
        <v>0</v>
      </c>
      <c r="S19" s="653">
        <v>0</v>
      </c>
      <c r="T19" s="653">
        <v>0</v>
      </c>
      <c r="U19" s="653">
        <v>0</v>
      </c>
      <c r="V19" s="653">
        <v>0</v>
      </c>
      <c r="W19" s="651">
        <v>0</v>
      </c>
      <c r="X19" s="651">
        <v>0</v>
      </c>
      <c r="Y19" s="651">
        <v>0</v>
      </c>
      <c r="Z19" s="651">
        <v>0</v>
      </c>
      <c r="AA19" s="651">
        <v>0</v>
      </c>
    </row>
    <row r="20" spans="1:27" s="650" customFormat="1" ht="13.8" customHeight="1">
      <c r="A20" s="651">
        <v>2.5</v>
      </c>
      <c r="B20" s="652" t="s">
        <v>424</v>
      </c>
      <c r="C20" s="654">
        <v>58841499.033500001</v>
      </c>
      <c r="D20" s="655">
        <v>58841499.033500001</v>
      </c>
      <c r="E20" s="653">
        <v>0</v>
      </c>
      <c r="F20" s="653">
        <v>0</v>
      </c>
      <c r="G20" s="653">
        <v>0</v>
      </c>
      <c r="H20" s="653">
        <v>0</v>
      </c>
      <c r="I20" s="653">
        <v>0</v>
      </c>
      <c r="J20" s="653">
        <v>0</v>
      </c>
      <c r="K20" s="653">
        <v>0</v>
      </c>
      <c r="L20" s="653">
        <v>0</v>
      </c>
      <c r="M20" s="653">
        <v>0</v>
      </c>
      <c r="N20" s="653">
        <v>0</v>
      </c>
      <c r="O20" s="653">
        <v>0</v>
      </c>
      <c r="P20" s="653">
        <v>0</v>
      </c>
      <c r="Q20" s="653">
        <v>0</v>
      </c>
      <c r="R20" s="653">
        <v>0</v>
      </c>
      <c r="S20" s="653">
        <v>0</v>
      </c>
      <c r="T20" s="653">
        <v>0</v>
      </c>
      <c r="U20" s="653">
        <v>0</v>
      </c>
      <c r="V20" s="653">
        <v>0</v>
      </c>
      <c r="W20" s="651">
        <v>0</v>
      </c>
      <c r="X20" s="651">
        <v>0</v>
      </c>
      <c r="Y20" s="651">
        <v>0</v>
      </c>
      <c r="Z20" s="651">
        <v>0</v>
      </c>
      <c r="AA20" s="651">
        <v>0</v>
      </c>
    </row>
    <row r="21" spans="1:27" s="650" customFormat="1" ht="13.8" customHeight="1">
      <c r="A21" s="651">
        <v>2.6</v>
      </c>
      <c r="B21" s="652" t="s">
        <v>425</v>
      </c>
      <c r="C21" s="652"/>
      <c r="D21" s="651"/>
      <c r="E21" s="651"/>
      <c r="F21" s="651"/>
      <c r="G21" s="651"/>
      <c r="H21" s="653"/>
      <c r="I21" s="651"/>
      <c r="J21" s="651"/>
      <c r="K21" s="651"/>
      <c r="L21" s="651"/>
      <c r="M21" s="651"/>
      <c r="N21" s="651"/>
      <c r="O21" s="651"/>
      <c r="P21" s="651"/>
      <c r="Q21" s="651"/>
      <c r="R21" s="651"/>
      <c r="S21" s="651"/>
      <c r="T21" s="651"/>
      <c r="U21" s="651"/>
      <c r="V21" s="651"/>
      <c r="W21" s="651"/>
      <c r="X21" s="651"/>
      <c r="Y21" s="651"/>
      <c r="Z21" s="651"/>
      <c r="AA21" s="651"/>
    </row>
    <row r="22" spans="1:27" s="650" customFormat="1" ht="13.8" customHeight="1">
      <c r="A22" s="357">
        <v>3</v>
      </c>
      <c r="B22" s="647" t="s">
        <v>427</v>
      </c>
      <c r="C22" s="648">
        <f>SUM(C23:C28)</f>
        <v>100874450.4181</v>
      </c>
      <c r="D22" s="648">
        <f>SUM(D23:D28)</f>
        <v>98577314.018099993</v>
      </c>
      <c r="E22" s="656"/>
      <c r="F22" s="656"/>
      <c r="G22" s="656"/>
      <c r="H22" s="649">
        <f>SUM(H24:H28)</f>
        <v>2208436.4</v>
      </c>
      <c r="I22" s="656"/>
      <c r="J22" s="656"/>
      <c r="K22" s="656"/>
      <c r="L22" s="649">
        <f>SUM(L24:L28)</f>
        <v>88700</v>
      </c>
      <c r="M22" s="656"/>
      <c r="N22" s="656"/>
      <c r="O22" s="656"/>
      <c r="P22" s="656"/>
      <c r="Q22" s="656"/>
      <c r="R22" s="656"/>
      <c r="S22" s="656"/>
      <c r="T22" s="649">
        <v>0</v>
      </c>
      <c r="U22" s="656"/>
      <c r="V22" s="656"/>
      <c r="W22" s="656"/>
      <c r="X22" s="656"/>
      <c r="Y22" s="656"/>
      <c r="Z22" s="656"/>
      <c r="AA22" s="656"/>
    </row>
    <row r="23" spans="1:27" s="650" customFormat="1" ht="13.8" customHeight="1">
      <c r="A23" s="651">
        <v>3.1</v>
      </c>
      <c r="B23" s="652" t="s">
        <v>420</v>
      </c>
      <c r="C23" s="654"/>
      <c r="D23" s="648"/>
      <c r="E23" s="656"/>
      <c r="F23" s="656"/>
      <c r="G23" s="656"/>
      <c r="H23" s="649"/>
      <c r="I23" s="656"/>
      <c r="J23" s="656"/>
      <c r="K23" s="656"/>
      <c r="L23" s="649"/>
      <c r="M23" s="656"/>
      <c r="N23" s="656"/>
      <c r="O23" s="656"/>
      <c r="P23" s="656"/>
      <c r="Q23" s="656"/>
      <c r="R23" s="656"/>
      <c r="S23" s="656"/>
      <c r="T23" s="649"/>
      <c r="U23" s="656"/>
      <c r="V23" s="656"/>
      <c r="W23" s="656"/>
      <c r="X23" s="656"/>
      <c r="Y23" s="656"/>
      <c r="Z23" s="656"/>
      <c r="AA23" s="656"/>
    </row>
    <row r="24" spans="1:27" s="650" customFormat="1" ht="13.8" customHeight="1">
      <c r="A24" s="651">
        <v>3.2</v>
      </c>
      <c r="B24" s="652" t="s">
        <v>421</v>
      </c>
      <c r="C24" s="654"/>
      <c r="D24" s="648"/>
      <c r="E24" s="656"/>
      <c r="F24" s="656"/>
      <c r="G24" s="656"/>
      <c r="H24" s="649"/>
      <c r="I24" s="656"/>
      <c r="J24" s="656"/>
      <c r="K24" s="656"/>
      <c r="L24" s="649"/>
      <c r="M24" s="656"/>
      <c r="N24" s="656"/>
      <c r="O24" s="656"/>
      <c r="P24" s="656"/>
      <c r="Q24" s="656"/>
      <c r="R24" s="656"/>
      <c r="S24" s="656"/>
      <c r="T24" s="649"/>
      <c r="U24" s="656"/>
      <c r="V24" s="656"/>
      <c r="W24" s="656"/>
      <c r="X24" s="656"/>
      <c r="Y24" s="656"/>
      <c r="Z24" s="656"/>
      <c r="AA24" s="656"/>
    </row>
    <row r="25" spans="1:27" s="650" customFormat="1" ht="13.8" customHeight="1">
      <c r="A25" s="651">
        <v>3.3</v>
      </c>
      <c r="B25" s="652" t="s">
        <v>422</v>
      </c>
      <c r="C25" s="654">
        <v>1400000</v>
      </c>
      <c r="D25" s="648">
        <v>1400000</v>
      </c>
      <c r="E25" s="656"/>
      <c r="F25" s="656"/>
      <c r="G25" s="656"/>
      <c r="H25" s="649">
        <v>0</v>
      </c>
      <c r="I25" s="656"/>
      <c r="J25" s="656"/>
      <c r="K25" s="656"/>
      <c r="L25" s="649">
        <v>0</v>
      </c>
      <c r="M25" s="656"/>
      <c r="N25" s="656"/>
      <c r="O25" s="656"/>
      <c r="P25" s="656"/>
      <c r="Q25" s="656"/>
      <c r="R25" s="656"/>
      <c r="S25" s="656"/>
      <c r="T25" s="649">
        <v>0</v>
      </c>
      <c r="U25" s="656"/>
      <c r="V25" s="656"/>
      <c r="W25" s="656"/>
      <c r="X25" s="656"/>
      <c r="Y25" s="656"/>
      <c r="Z25" s="656"/>
      <c r="AA25" s="656"/>
    </row>
    <row r="26" spans="1:27" s="650" customFormat="1" ht="13.8" customHeight="1">
      <c r="A26" s="651">
        <v>3.4</v>
      </c>
      <c r="B26" s="652" t="s">
        <v>423</v>
      </c>
      <c r="C26" s="654">
        <v>3972751.18</v>
      </c>
      <c r="D26" s="648">
        <v>3972751.18</v>
      </c>
      <c r="E26" s="656"/>
      <c r="F26" s="656"/>
      <c r="G26" s="656"/>
      <c r="H26" s="649">
        <v>0</v>
      </c>
      <c r="I26" s="656"/>
      <c r="J26" s="656"/>
      <c r="K26" s="656"/>
      <c r="L26" s="649">
        <v>0</v>
      </c>
      <c r="M26" s="656"/>
      <c r="N26" s="656"/>
      <c r="O26" s="656"/>
      <c r="P26" s="656"/>
      <c r="Q26" s="656"/>
      <c r="R26" s="656"/>
      <c r="S26" s="656"/>
      <c r="T26" s="649">
        <v>0</v>
      </c>
      <c r="U26" s="656"/>
      <c r="V26" s="656"/>
      <c r="W26" s="656"/>
      <c r="X26" s="656"/>
      <c r="Y26" s="656"/>
      <c r="Z26" s="656"/>
      <c r="AA26" s="656"/>
    </row>
    <row r="27" spans="1:27" s="650" customFormat="1" ht="13.8" customHeight="1">
      <c r="A27" s="651">
        <v>3.5</v>
      </c>
      <c r="B27" s="652" t="s">
        <v>424</v>
      </c>
      <c r="C27" s="654">
        <v>94719114.888099998</v>
      </c>
      <c r="D27" s="648">
        <v>92421978.488100007</v>
      </c>
      <c r="E27" s="656"/>
      <c r="F27" s="656"/>
      <c r="G27" s="656"/>
      <c r="H27" s="649">
        <v>2208436.4</v>
      </c>
      <c r="I27" s="656"/>
      <c r="J27" s="656"/>
      <c r="K27" s="656"/>
      <c r="L27" s="649">
        <v>88700</v>
      </c>
      <c r="M27" s="656"/>
      <c r="N27" s="656"/>
      <c r="O27" s="656"/>
      <c r="P27" s="656"/>
      <c r="Q27" s="656"/>
      <c r="R27" s="656"/>
      <c r="S27" s="656"/>
      <c r="T27" s="649">
        <v>0</v>
      </c>
      <c r="U27" s="656"/>
      <c r="V27" s="656"/>
      <c r="W27" s="656"/>
      <c r="X27" s="656"/>
      <c r="Y27" s="656"/>
      <c r="Z27" s="656"/>
      <c r="AA27" s="656"/>
    </row>
    <row r="28" spans="1:27" s="650" customFormat="1" ht="13.8" customHeight="1">
      <c r="A28" s="651">
        <v>3.6</v>
      </c>
      <c r="B28" s="652" t="s">
        <v>425</v>
      </c>
      <c r="C28" s="654">
        <v>782584.35</v>
      </c>
      <c r="D28" s="648">
        <v>782584.35</v>
      </c>
      <c r="E28" s="656"/>
      <c r="F28" s="656"/>
      <c r="G28" s="656"/>
      <c r="H28" s="649">
        <v>0</v>
      </c>
      <c r="I28" s="656"/>
      <c r="J28" s="656"/>
      <c r="K28" s="656"/>
      <c r="L28" s="649">
        <v>0</v>
      </c>
      <c r="M28" s="656"/>
      <c r="N28" s="656"/>
      <c r="O28" s="656"/>
      <c r="P28" s="656"/>
      <c r="Q28" s="656"/>
      <c r="R28" s="656"/>
      <c r="S28" s="656"/>
      <c r="T28" s="649">
        <v>0</v>
      </c>
      <c r="U28" s="656"/>
      <c r="V28" s="656"/>
      <c r="W28" s="656"/>
      <c r="X28" s="656"/>
      <c r="Y28" s="656"/>
      <c r="Z28" s="656"/>
      <c r="AA28" s="656"/>
    </row>
    <row r="36" spans="4:4">
      <c r="D36" s="576"/>
    </row>
  </sheetData>
  <mergeCells count="7">
    <mergeCell ref="U6:AA6"/>
    <mergeCell ref="A5:B7"/>
    <mergeCell ref="C5:S5"/>
    <mergeCell ref="C6:C7"/>
    <mergeCell ref="D6:G6"/>
    <mergeCell ref="H6:K6"/>
    <mergeCell ref="M6:S6"/>
  </mergeCells>
  <pageMargins left="0.7" right="0.7" top="0.75" bottom="0.75" header="0.3" footer="0.3"/>
  <pageSetup paperSize="9" scale="13" orientation="portrait" horizontalDpi="300" verticalDpi="300" r:id="rId1"/>
  <headerFooter>
    <oddFooter>&amp;C_x000D_&amp;1#&amp;"Aptos"&amp;10&amp;K000000 C4 - EXTERNAL 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22"/>
  <sheetViews>
    <sheetView showGridLines="0" zoomScale="70" zoomScaleNormal="70" workbookViewId="0">
      <selection activeCell="B33" sqref="B33"/>
    </sheetView>
  </sheetViews>
  <sheetFormatPr defaultColWidth="9.21875" defaultRowHeight="12"/>
  <cols>
    <col min="1" max="1" width="10.6640625" style="358" customWidth="1"/>
    <col min="2" max="2" width="90.21875" style="358" bestFit="1" customWidth="1"/>
    <col min="3" max="3" width="21.5546875" style="358" customWidth="1"/>
    <col min="4" max="4" width="22.21875" style="358" customWidth="1"/>
    <col min="5" max="7" width="17.109375" style="358" customWidth="1"/>
    <col min="8" max="8" width="22.21875" style="358" customWidth="1"/>
    <col min="9" max="10" width="17.109375" style="358" customWidth="1"/>
    <col min="11" max="27" width="22.21875" style="358" customWidth="1"/>
    <col min="28" max="16384" width="9.21875" style="358"/>
  </cols>
  <sheetData>
    <row r="1" spans="1:27" ht="13.8">
      <c r="A1" s="302" t="s">
        <v>97</v>
      </c>
      <c r="B1" s="221" t="str">
        <f>Info!C2</f>
        <v>სს " პაშა ბანკი საქართველო"</v>
      </c>
    </row>
    <row r="2" spans="1:27">
      <c r="A2" s="302" t="s">
        <v>98</v>
      </c>
      <c r="B2" s="305">
        <f>'1. key ratios'!B2</f>
        <v>46112</v>
      </c>
    </row>
    <row r="3" spans="1:27">
      <c r="A3" s="304" t="s">
        <v>428</v>
      </c>
      <c r="C3" s="577"/>
    </row>
    <row r="4" spans="1:27" ht="12.6" thickBot="1">
      <c r="A4" s="304"/>
      <c r="B4" s="360"/>
      <c r="C4" s="576"/>
    </row>
    <row r="5" spans="1:27" ht="13.5" customHeight="1">
      <c r="A5" s="873" t="s">
        <v>650</v>
      </c>
      <c r="B5" s="874"/>
      <c r="C5" s="870" t="s">
        <v>429</v>
      </c>
      <c r="D5" s="871"/>
      <c r="E5" s="871"/>
      <c r="F5" s="871"/>
      <c r="G5" s="871"/>
      <c r="H5" s="871"/>
      <c r="I5" s="871"/>
      <c r="J5" s="871"/>
      <c r="K5" s="871"/>
      <c r="L5" s="871"/>
      <c r="M5" s="871"/>
      <c r="N5" s="871"/>
      <c r="O5" s="871"/>
      <c r="P5" s="871"/>
      <c r="Q5" s="871"/>
      <c r="R5" s="871"/>
      <c r="S5" s="871"/>
      <c r="T5" s="871"/>
      <c r="U5" s="871"/>
      <c r="V5" s="871"/>
      <c r="W5" s="871"/>
      <c r="X5" s="871"/>
      <c r="Y5" s="871"/>
      <c r="Z5" s="871"/>
      <c r="AA5" s="872"/>
    </row>
    <row r="6" spans="1:27" ht="12" customHeight="1">
      <c r="A6" s="875"/>
      <c r="B6" s="876"/>
      <c r="C6" s="879" t="s">
        <v>66</v>
      </c>
      <c r="D6" s="844" t="s">
        <v>641</v>
      </c>
      <c r="E6" s="844"/>
      <c r="F6" s="844"/>
      <c r="G6" s="844"/>
      <c r="H6" s="865" t="s">
        <v>640</v>
      </c>
      <c r="I6" s="866"/>
      <c r="J6" s="866"/>
      <c r="K6" s="866"/>
      <c r="L6" s="379"/>
      <c r="M6" s="848" t="s">
        <v>639</v>
      </c>
      <c r="N6" s="848"/>
      <c r="O6" s="848"/>
      <c r="P6" s="848"/>
      <c r="Q6" s="848"/>
      <c r="R6" s="848"/>
      <c r="S6" s="846"/>
      <c r="T6" s="379"/>
      <c r="U6" s="848" t="s">
        <v>638</v>
      </c>
      <c r="V6" s="848"/>
      <c r="W6" s="848"/>
      <c r="X6" s="848"/>
      <c r="Y6" s="848"/>
      <c r="Z6" s="848"/>
      <c r="AA6" s="869"/>
    </row>
    <row r="7" spans="1:27" ht="36">
      <c r="A7" s="877"/>
      <c r="B7" s="878"/>
      <c r="C7" s="880"/>
      <c r="D7" s="377"/>
      <c r="E7" s="355" t="s">
        <v>418</v>
      </c>
      <c r="F7" s="355" t="s">
        <v>636</v>
      </c>
      <c r="G7" s="355" t="s">
        <v>637</v>
      </c>
      <c r="H7" s="359"/>
      <c r="I7" s="355" t="s">
        <v>418</v>
      </c>
      <c r="J7" s="355" t="s">
        <v>636</v>
      </c>
      <c r="K7" s="355" t="s">
        <v>637</v>
      </c>
      <c r="L7" s="374"/>
      <c r="M7" s="355" t="s">
        <v>418</v>
      </c>
      <c r="N7" s="355" t="s">
        <v>649</v>
      </c>
      <c r="O7" s="355" t="s">
        <v>648</v>
      </c>
      <c r="P7" s="355" t="s">
        <v>647</v>
      </c>
      <c r="Q7" s="355" t="s">
        <v>646</v>
      </c>
      <c r="R7" s="355" t="s">
        <v>645</v>
      </c>
      <c r="S7" s="355" t="s">
        <v>631</v>
      </c>
      <c r="T7" s="374"/>
      <c r="U7" s="355" t="s">
        <v>418</v>
      </c>
      <c r="V7" s="355" t="s">
        <v>649</v>
      </c>
      <c r="W7" s="355" t="s">
        <v>648</v>
      </c>
      <c r="X7" s="355" t="s">
        <v>647</v>
      </c>
      <c r="Y7" s="355" t="s">
        <v>646</v>
      </c>
      <c r="Z7" s="355" t="s">
        <v>645</v>
      </c>
      <c r="AA7" s="355" t="s">
        <v>631</v>
      </c>
    </row>
    <row r="8" spans="1:27" s="650" customFormat="1" ht="25.2" customHeight="1">
      <c r="A8" s="657">
        <v>1</v>
      </c>
      <c r="B8" s="658" t="s">
        <v>419</v>
      </c>
      <c r="C8" s="659">
        <v>423844512.98500001</v>
      </c>
      <c r="D8" s="653">
        <v>389980663.38749999</v>
      </c>
      <c r="E8" s="653">
        <v>8862191.4217000008</v>
      </c>
      <c r="F8" s="653">
        <v>0</v>
      </c>
      <c r="G8" s="653">
        <v>0.108</v>
      </c>
      <c r="H8" s="653">
        <v>14143226.2719</v>
      </c>
      <c r="I8" s="653">
        <v>233854.65119999999</v>
      </c>
      <c r="J8" s="653">
        <v>6130570.8770000003</v>
      </c>
      <c r="K8" s="653">
        <v>0</v>
      </c>
      <c r="L8" s="653">
        <v>17082032.257599998</v>
      </c>
      <c r="M8" s="653">
        <v>0</v>
      </c>
      <c r="N8" s="653">
        <v>0</v>
      </c>
      <c r="O8" s="653">
        <v>0</v>
      </c>
      <c r="P8" s="653">
        <v>889550.10959999997</v>
      </c>
      <c r="Q8" s="653">
        <v>1997782.7472000001</v>
      </c>
      <c r="R8" s="653">
        <v>9072270.8208000008</v>
      </c>
      <c r="S8" s="653">
        <v>4459787.0288000004</v>
      </c>
      <c r="T8" s="653">
        <v>2638591.068</v>
      </c>
      <c r="U8" s="653">
        <v>0</v>
      </c>
      <c r="V8" s="653">
        <v>0</v>
      </c>
      <c r="W8" s="653">
        <v>0</v>
      </c>
      <c r="X8" s="653">
        <v>0</v>
      </c>
      <c r="Y8" s="653">
        <v>0</v>
      </c>
      <c r="Z8" s="653">
        <v>2638591.068</v>
      </c>
      <c r="AA8" s="660">
        <v>0</v>
      </c>
    </row>
    <row r="9" spans="1:27" s="650" customFormat="1" ht="25.2" customHeight="1">
      <c r="A9" s="661">
        <v>1.1000000000000001</v>
      </c>
      <c r="B9" s="662" t="s">
        <v>430</v>
      </c>
      <c r="C9" s="663">
        <v>399037248.01789999</v>
      </c>
      <c r="D9" s="653">
        <v>365208234.60259998</v>
      </c>
      <c r="E9" s="653">
        <v>8862191.4217000008</v>
      </c>
      <c r="F9" s="653">
        <v>0</v>
      </c>
      <c r="G9" s="653">
        <v>0</v>
      </c>
      <c r="H9" s="653">
        <v>14143226.2719</v>
      </c>
      <c r="I9" s="653">
        <v>233854.65119999999</v>
      </c>
      <c r="J9" s="653">
        <v>6130570.8770000003</v>
      </c>
      <c r="K9" s="653">
        <v>0</v>
      </c>
      <c r="L9" s="653">
        <v>17047196.075399999</v>
      </c>
      <c r="M9" s="653">
        <v>0</v>
      </c>
      <c r="N9" s="653">
        <v>0</v>
      </c>
      <c r="O9" s="653">
        <v>0</v>
      </c>
      <c r="P9" s="653">
        <v>889550.10959999997</v>
      </c>
      <c r="Q9" s="653">
        <v>1983863.1292999999</v>
      </c>
      <c r="R9" s="653">
        <v>9052595.3803000003</v>
      </c>
      <c r="S9" s="653">
        <v>4458545.9050000003</v>
      </c>
      <c r="T9" s="653">
        <v>2638591.068</v>
      </c>
      <c r="U9" s="653">
        <v>0</v>
      </c>
      <c r="V9" s="653">
        <v>0</v>
      </c>
      <c r="W9" s="653">
        <v>0</v>
      </c>
      <c r="X9" s="653">
        <v>0</v>
      </c>
      <c r="Y9" s="653">
        <v>0</v>
      </c>
      <c r="Z9" s="653">
        <v>2638591.068</v>
      </c>
      <c r="AA9" s="660">
        <v>0</v>
      </c>
    </row>
    <row r="10" spans="1:27" s="650" customFormat="1" ht="25.2" customHeight="1">
      <c r="A10" s="661" t="s">
        <v>146</v>
      </c>
      <c r="B10" s="662" t="s">
        <v>431</v>
      </c>
      <c r="C10" s="663">
        <v>264123304.89250001</v>
      </c>
      <c r="D10" s="653">
        <v>230456279.4772</v>
      </c>
      <c r="E10" s="653">
        <v>8862191.4217000008</v>
      </c>
      <c r="F10" s="653">
        <v>0</v>
      </c>
      <c r="G10" s="653">
        <v>0</v>
      </c>
      <c r="H10" s="653">
        <v>14143226.2719</v>
      </c>
      <c r="I10" s="653">
        <v>233854.65119999999</v>
      </c>
      <c r="J10" s="653">
        <v>6130570.8770000003</v>
      </c>
      <c r="K10" s="653">
        <v>0</v>
      </c>
      <c r="L10" s="653">
        <v>16885208.075399999</v>
      </c>
      <c r="M10" s="653">
        <v>0</v>
      </c>
      <c r="N10" s="653">
        <v>0</v>
      </c>
      <c r="O10" s="653">
        <v>0</v>
      </c>
      <c r="P10" s="653">
        <v>889550.10959999997</v>
      </c>
      <c r="Q10" s="653">
        <v>1983863.1292999999</v>
      </c>
      <c r="R10" s="653">
        <v>8890607.3803000003</v>
      </c>
      <c r="S10" s="653">
        <v>4458545.9050000003</v>
      </c>
      <c r="T10" s="653">
        <v>2638591.068</v>
      </c>
      <c r="U10" s="653">
        <v>0</v>
      </c>
      <c r="V10" s="653">
        <v>0</v>
      </c>
      <c r="W10" s="653">
        <v>0</v>
      </c>
      <c r="X10" s="653">
        <v>0</v>
      </c>
      <c r="Y10" s="653">
        <v>0</v>
      </c>
      <c r="Z10" s="653">
        <v>2638591.068</v>
      </c>
      <c r="AA10" s="660">
        <v>0</v>
      </c>
    </row>
    <row r="11" spans="1:27" s="650" customFormat="1" ht="25.2" customHeight="1">
      <c r="A11" s="664" t="s">
        <v>432</v>
      </c>
      <c r="B11" s="665" t="s">
        <v>433</v>
      </c>
      <c r="C11" s="666">
        <v>129124798.88330001</v>
      </c>
      <c r="D11" s="653">
        <v>121081942.295</v>
      </c>
      <c r="E11" s="653">
        <v>684047.94799999997</v>
      </c>
      <c r="F11" s="653">
        <v>0</v>
      </c>
      <c r="G11" s="653">
        <v>0</v>
      </c>
      <c r="H11" s="653">
        <v>784125.13340000005</v>
      </c>
      <c r="I11" s="653">
        <v>233854.65119999999</v>
      </c>
      <c r="J11" s="653">
        <v>550270.48219999997</v>
      </c>
      <c r="K11" s="653">
        <v>0</v>
      </c>
      <c r="L11" s="653">
        <v>7258731.4549000002</v>
      </c>
      <c r="M11" s="653">
        <v>0</v>
      </c>
      <c r="N11" s="653">
        <v>0</v>
      </c>
      <c r="O11" s="653">
        <v>0</v>
      </c>
      <c r="P11" s="653">
        <v>889550.10959999997</v>
      </c>
      <c r="Q11" s="653">
        <v>1983863.1292999999</v>
      </c>
      <c r="R11" s="653">
        <v>3721779.6660000002</v>
      </c>
      <c r="S11" s="653">
        <v>0</v>
      </c>
      <c r="T11" s="653">
        <v>0</v>
      </c>
      <c r="U11" s="653">
        <v>0</v>
      </c>
      <c r="V11" s="653">
        <v>0</v>
      </c>
      <c r="W11" s="653">
        <v>0</v>
      </c>
      <c r="X11" s="653">
        <v>0</v>
      </c>
      <c r="Y11" s="653">
        <v>0</v>
      </c>
      <c r="Z11" s="653">
        <v>0</v>
      </c>
      <c r="AA11" s="660">
        <v>0</v>
      </c>
    </row>
    <row r="12" spans="1:27" s="650" customFormat="1" ht="25.2" customHeight="1">
      <c r="A12" s="664" t="s">
        <v>434</v>
      </c>
      <c r="B12" s="665" t="s">
        <v>435</v>
      </c>
      <c r="C12" s="663">
        <v>16152039.6357</v>
      </c>
      <c r="D12" s="653">
        <v>6297600.5396999996</v>
      </c>
      <c r="E12" s="653">
        <v>0</v>
      </c>
      <c r="F12" s="653">
        <v>0</v>
      </c>
      <c r="G12" s="653">
        <v>0</v>
      </c>
      <c r="H12" s="653">
        <v>4682911.1459999997</v>
      </c>
      <c r="I12" s="653">
        <v>0</v>
      </c>
      <c r="J12" s="653">
        <v>4682911.1459999997</v>
      </c>
      <c r="K12" s="653">
        <v>0</v>
      </c>
      <c r="L12" s="653">
        <v>5171527.95</v>
      </c>
      <c r="M12" s="653">
        <v>0</v>
      </c>
      <c r="N12" s="653">
        <v>0</v>
      </c>
      <c r="O12" s="653">
        <v>0</v>
      </c>
      <c r="P12" s="653">
        <v>0</v>
      </c>
      <c r="Q12" s="653">
        <v>0</v>
      </c>
      <c r="R12" s="653">
        <v>5171527.95</v>
      </c>
      <c r="S12" s="653">
        <v>0</v>
      </c>
      <c r="T12" s="653">
        <v>0</v>
      </c>
      <c r="U12" s="653">
        <v>0</v>
      </c>
      <c r="V12" s="653">
        <v>0</v>
      </c>
      <c r="W12" s="653">
        <v>0</v>
      </c>
      <c r="X12" s="653">
        <v>0</v>
      </c>
      <c r="Y12" s="653">
        <v>0</v>
      </c>
      <c r="Z12" s="653">
        <v>0</v>
      </c>
      <c r="AA12" s="660">
        <v>0</v>
      </c>
    </row>
    <row r="13" spans="1:27" s="650" customFormat="1" ht="25.2" customHeight="1">
      <c r="A13" s="664" t="s">
        <v>436</v>
      </c>
      <c r="B13" s="665" t="s">
        <v>437</v>
      </c>
      <c r="C13" s="663">
        <v>59582510.537500001</v>
      </c>
      <c r="D13" s="653">
        <v>51841513.095399998</v>
      </c>
      <c r="E13" s="653">
        <v>0</v>
      </c>
      <c r="F13" s="653">
        <v>0</v>
      </c>
      <c r="G13" s="653">
        <v>0</v>
      </c>
      <c r="H13" s="653">
        <v>7740997.4420999996</v>
      </c>
      <c r="I13" s="653">
        <v>0</v>
      </c>
      <c r="J13" s="653">
        <v>0</v>
      </c>
      <c r="K13" s="653">
        <v>0</v>
      </c>
      <c r="L13" s="653">
        <v>0</v>
      </c>
      <c r="M13" s="653">
        <v>0</v>
      </c>
      <c r="N13" s="653">
        <v>0</v>
      </c>
      <c r="O13" s="653">
        <v>0</v>
      </c>
      <c r="P13" s="653">
        <v>0</v>
      </c>
      <c r="Q13" s="653">
        <v>0</v>
      </c>
      <c r="R13" s="653">
        <v>0</v>
      </c>
      <c r="S13" s="653">
        <v>0</v>
      </c>
      <c r="T13" s="653">
        <v>0</v>
      </c>
      <c r="U13" s="653">
        <v>0</v>
      </c>
      <c r="V13" s="653">
        <v>0</v>
      </c>
      <c r="W13" s="653">
        <v>0</v>
      </c>
      <c r="X13" s="653">
        <v>0</v>
      </c>
      <c r="Y13" s="653">
        <v>0</v>
      </c>
      <c r="Z13" s="653">
        <v>0</v>
      </c>
      <c r="AA13" s="660">
        <v>0</v>
      </c>
    </row>
    <row r="14" spans="1:27" s="650" customFormat="1" ht="25.2" customHeight="1">
      <c r="A14" s="664" t="s">
        <v>438</v>
      </c>
      <c r="B14" s="665" t="s">
        <v>439</v>
      </c>
      <c r="C14" s="663">
        <v>59590762.933600001</v>
      </c>
      <c r="D14" s="653">
        <v>51555989.227300003</v>
      </c>
      <c r="E14" s="653">
        <v>8178143.4737</v>
      </c>
      <c r="F14" s="653">
        <v>0</v>
      </c>
      <c r="G14" s="653">
        <v>0</v>
      </c>
      <c r="H14" s="653">
        <v>937636.73329999996</v>
      </c>
      <c r="I14" s="653">
        <v>0</v>
      </c>
      <c r="J14" s="653">
        <v>899833.43169999996</v>
      </c>
      <c r="K14" s="653">
        <v>0</v>
      </c>
      <c r="L14" s="653">
        <v>4458545.9050000003</v>
      </c>
      <c r="M14" s="653">
        <v>0</v>
      </c>
      <c r="N14" s="653">
        <v>0</v>
      </c>
      <c r="O14" s="653">
        <v>0</v>
      </c>
      <c r="P14" s="653">
        <v>0</v>
      </c>
      <c r="Q14" s="653">
        <v>0</v>
      </c>
      <c r="R14" s="653">
        <v>0</v>
      </c>
      <c r="S14" s="653">
        <v>4458545.9050000003</v>
      </c>
      <c r="T14" s="653">
        <v>2638591.068</v>
      </c>
      <c r="U14" s="653">
        <v>0</v>
      </c>
      <c r="V14" s="653">
        <v>0</v>
      </c>
      <c r="W14" s="653">
        <v>0</v>
      </c>
      <c r="X14" s="653">
        <v>0</v>
      </c>
      <c r="Y14" s="653">
        <v>0</v>
      </c>
      <c r="Z14" s="653">
        <v>2638591.068</v>
      </c>
      <c r="AA14" s="660">
        <v>0</v>
      </c>
    </row>
    <row r="15" spans="1:27" s="650" customFormat="1" ht="25.2" customHeight="1">
      <c r="A15" s="664">
        <v>1.2</v>
      </c>
      <c r="B15" s="665" t="s">
        <v>644</v>
      </c>
      <c r="C15" s="663">
        <v>6281804.4051000001</v>
      </c>
      <c r="D15" s="653">
        <v>1985283.0208999999</v>
      </c>
      <c r="E15" s="653">
        <v>32591.7791</v>
      </c>
      <c r="F15" s="653">
        <v>0</v>
      </c>
      <c r="G15" s="653">
        <v>0</v>
      </c>
      <c r="H15" s="653">
        <v>683067.23849999998</v>
      </c>
      <c r="I15" s="653">
        <v>10042.108700000001</v>
      </c>
      <c r="J15" s="653">
        <v>256225.81450000001</v>
      </c>
      <c r="K15" s="653">
        <v>0</v>
      </c>
      <c r="L15" s="653">
        <v>2418247.2979000001</v>
      </c>
      <c r="M15" s="653">
        <v>0</v>
      </c>
      <c r="N15" s="653">
        <v>0</v>
      </c>
      <c r="O15" s="653">
        <v>0</v>
      </c>
      <c r="P15" s="653">
        <v>85349.039300000004</v>
      </c>
      <c r="Q15" s="653">
        <v>179851.53599999999</v>
      </c>
      <c r="R15" s="653">
        <v>916948.96900000004</v>
      </c>
      <c r="S15" s="653">
        <v>1170443.2535999999</v>
      </c>
      <c r="T15" s="653">
        <v>1195206.8478000001</v>
      </c>
      <c r="U15" s="653">
        <v>0</v>
      </c>
      <c r="V15" s="653">
        <v>0</v>
      </c>
      <c r="W15" s="653">
        <v>0</v>
      </c>
      <c r="X15" s="653">
        <v>0</v>
      </c>
      <c r="Y15" s="653">
        <v>0</v>
      </c>
      <c r="Z15" s="653">
        <v>1195206.8478000001</v>
      </c>
      <c r="AA15" s="660">
        <v>0</v>
      </c>
    </row>
    <row r="16" spans="1:27" s="650" customFormat="1" ht="25.2" customHeight="1">
      <c r="A16" s="661">
        <v>1.3</v>
      </c>
      <c r="B16" s="665" t="s">
        <v>440</v>
      </c>
      <c r="C16" s="667"/>
      <c r="D16" s="668"/>
      <c r="E16" s="668"/>
      <c r="F16" s="668"/>
      <c r="G16" s="668"/>
      <c r="H16" s="668"/>
      <c r="I16" s="668"/>
      <c r="J16" s="668"/>
      <c r="K16" s="668"/>
      <c r="L16" s="668"/>
      <c r="M16" s="668"/>
      <c r="N16" s="668"/>
      <c r="O16" s="668"/>
      <c r="P16" s="668"/>
      <c r="Q16" s="668"/>
      <c r="R16" s="668"/>
      <c r="S16" s="668"/>
      <c r="T16" s="668"/>
      <c r="U16" s="668"/>
      <c r="V16" s="668"/>
      <c r="W16" s="668"/>
      <c r="X16" s="668"/>
      <c r="Y16" s="668"/>
      <c r="Z16" s="668"/>
      <c r="AA16" s="669"/>
    </row>
    <row r="17" spans="1:27" s="650" customFormat="1" ht="25.2" customHeight="1">
      <c r="A17" s="670" t="s">
        <v>441</v>
      </c>
      <c r="B17" s="671" t="s">
        <v>442</v>
      </c>
      <c r="C17" s="653">
        <v>238672754.9179</v>
      </c>
      <c r="D17" s="653">
        <v>208586187.84079999</v>
      </c>
      <c r="E17" s="653">
        <v>674952.75399999996</v>
      </c>
      <c r="F17" s="653">
        <v>0</v>
      </c>
      <c r="G17" s="653">
        <v>0</v>
      </c>
      <c r="H17" s="653">
        <v>13543258.077500001</v>
      </c>
      <c r="I17" s="653">
        <v>231767.59779999999</v>
      </c>
      <c r="J17" s="653">
        <v>5666583.6568999998</v>
      </c>
      <c r="K17" s="653">
        <v>0</v>
      </c>
      <c r="L17" s="653">
        <v>14302712.441400001</v>
      </c>
      <c r="M17" s="653">
        <v>0</v>
      </c>
      <c r="N17" s="653">
        <v>0</v>
      </c>
      <c r="O17" s="653">
        <v>0</v>
      </c>
      <c r="P17" s="653">
        <v>853490.39289999998</v>
      </c>
      <c r="Q17" s="653">
        <v>1798515.3596000001</v>
      </c>
      <c r="R17" s="653">
        <v>7549609.6889000004</v>
      </c>
      <c r="S17" s="653">
        <v>3444552</v>
      </c>
      <c r="T17" s="653">
        <v>2240596.5581999999</v>
      </c>
      <c r="U17" s="653">
        <v>0</v>
      </c>
      <c r="V17" s="653">
        <v>0</v>
      </c>
      <c r="W17" s="653">
        <v>0</v>
      </c>
      <c r="X17" s="653">
        <v>0</v>
      </c>
      <c r="Y17" s="653">
        <v>0</v>
      </c>
      <c r="Z17" s="653">
        <v>2240596.5581999999</v>
      </c>
      <c r="AA17" s="660">
        <v>0</v>
      </c>
    </row>
    <row r="18" spans="1:27" s="650" customFormat="1" ht="25.2" customHeight="1">
      <c r="A18" s="670" t="s">
        <v>443</v>
      </c>
      <c r="B18" s="671" t="s">
        <v>444</v>
      </c>
      <c r="C18" s="672">
        <v>232693839.4578</v>
      </c>
      <c r="D18" s="653">
        <v>202607274.99829999</v>
      </c>
      <c r="E18" s="653">
        <v>674952.75399999996</v>
      </c>
      <c r="F18" s="653">
        <v>0</v>
      </c>
      <c r="G18" s="653">
        <v>0</v>
      </c>
      <c r="H18" s="653">
        <v>13543258.077500001</v>
      </c>
      <c r="I18" s="653">
        <v>231767.59779999999</v>
      </c>
      <c r="J18" s="653">
        <v>5666583.6568999998</v>
      </c>
      <c r="K18" s="653">
        <v>0</v>
      </c>
      <c r="L18" s="653">
        <v>14302712.441400001</v>
      </c>
      <c r="M18" s="653">
        <v>0</v>
      </c>
      <c r="N18" s="653">
        <v>0</v>
      </c>
      <c r="O18" s="653">
        <v>0</v>
      </c>
      <c r="P18" s="653">
        <v>853490.39289999998</v>
      </c>
      <c r="Q18" s="653">
        <v>1798515.3596000001</v>
      </c>
      <c r="R18" s="653">
        <v>7549609.6889000004</v>
      </c>
      <c r="S18" s="653">
        <v>3444552</v>
      </c>
      <c r="T18" s="653">
        <v>2240593.9405999999</v>
      </c>
      <c r="U18" s="653">
        <v>0</v>
      </c>
      <c r="V18" s="653">
        <v>0</v>
      </c>
      <c r="W18" s="653">
        <v>0</v>
      </c>
      <c r="X18" s="653">
        <v>0</v>
      </c>
      <c r="Y18" s="653">
        <v>0</v>
      </c>
      <c r="Z18" s="653">
        <v>2240593.9405999999</v>
      </c>
      <c r="AA18" s="660">
        <v>0</v>
      </c>
    </row>
    <row r="19" spans="1:27" s="650" customFormat="1" ht="25.2" customHeight="1">
      <c r="A19" s="670" t="s">
        <v>445</v>
      </c>
      <c r="B19" s="671" t="s">
        <v>446</v>
      </c>
      <c r="C19" s="672">
        <v>335803760.25580001</v>
      </c>
      <c r="D19" s="653">
        <v>316630306.96210003</v>
      </c>
      <c r="E19" s="653">
        <v>598357.05200000003</v>
      </c>
      <c r="F19" s="653">
        <v>0</v>
      </c>
      <c r="G19" s="653">
        <v>0</v>
      </c>
      <c r="H19" s="653">
        <v>4415799.0126999998</v>
      </c>
      <c r="I19" s="653">
        <v>540987.94869999995</v>
      </c>
      <c r="J19" s="653">
        <v>2310059.5718</v>
      </c>
      <c r="K19" s="653">
        <v>0</v>
      </c>
      <c r="L19" s="653">
        <v>14757654.280999999</v>
      </c>
      <c r="M19" s="653">
        <v>0</v>
      </c>
      <c r="N19" s="653">
        <v>0</v>
      </c>
      <c r="O19" s="653">
        <v>0</v>
      </c>
      <c r="P19" s="653">
        <v>1260763.9798000001</v>
      </c>
      <c r="Q19" s="653">
        <v>3641091.4449999998</v>
      </c>
      <c r="R19" s="653">
        <v>7708845.6062000003</v>
      </c>
      <c r="S19" s="653">
        <v>0</v>
      </c>
      <c r="T19" s="653">
        <v>0</v>
      </c>
      <c r="U19" s="653">
        <v>0</v>
      </c>
      <c r="V19" s="653">
        <v>0</v>
      </c>
      <c r="W19" s="653">
        <v>0</v>
      </c>
      <c r="X19" s="653">
        <v>0</v>
      </c>
      <c r="Y19" s="653">
        <v>0</v>
      </c>
      <c r="Z19" s="653">
        <v>0</v>
      </c>
      <c r="AA19" s="660">
        <v>0</v>
      </c>
    </row>
    <row r="20" spans="1:27" s="650" customFormat="1" ht="25.2" customHeight="1">
      <c r="A20" s="670" t="s">
        <v>447</v>
      </c>
      <c r="B20" s="671" t="s">
        <v>448</v>
      </c>
      <c r="C20" s="672">
        <v>315967671.86570001</v>
      </c>
      <c r="D20" s="653">
        <v>297553642.9382</v>
      </c>
      <c r="E20" s="653">
        <v>598357.05200000003</v>
      </c>
      <c r="F20" s="653">
        <v>0</v>
      </c>
      <c r="G20" s="653">
        <v>0</v>
      </c>
      <c r="H20" s="653">
        <v>3878703.5005000001</v>
      </c>
      <c r="I20" s="653">
        <v>540987.94869999995</v>
      </c>
      <c r="J20" s="653">
        <v>2231765.3717999998</v>
      </c>
      <c r="K20" s="653">
        <v>0</v>
      </c>
      <c r="L20" s="653">
        <v>14535325.426999999</v>
      </c>
      <c r="M20" s="653">
        <v>0</v>
      </c>
      <c r="N20" s="653">
        <v>0</v>
      </c>
      <c r="O20" s="653">
        <v>0</v>
      </c>
      <c r="P20" s="653">
        <v>1183591.2634999999</v>
      </c>
      <c r="Q20" s="653">
        <v>3562871.8813999998</v>
      </c>
      <c r="R20" s="653">
        <v>7641909.0321000004</v>
      </c>
      <c r="S20" s="653">
        <v>0</v>
      </c>
      <c r="T20" s="653">
        <v>0</v>
      </c>
      <c r="U20" s="653">
        <v>0</v>
      </c>
      <c r="V20" s="653">
        <v>0</v>
      </c>
      <c r="W20" s="653">
        <v>0</v>
      </c>
      <c r="X20" s="653">
        <v>0</v>
      </c>
      <c r="Y20" s="653">
        <v>0</v>
      </c>
      <c r="Z20" s="653">
        <v>0</v>
      </c>
      <c r="AA20" s="660">
        <v>0</v>
      </c>
    </row>
    <row r="21" spans="1:27" s="650" customFormat="1" ht="25.2" customHeight="1">
      <c r="A21" s="673">
        <v>1.4</v>
      </c>
      <c r="B21" s="671" t="s">
        <v>467</v>
      </c>
      <c r="C21" s="672"/>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60"/>
    </row>
    <row r="22" spans="1:27" s="650" customFormat="1" ht="25.2" customHeight="1" thickBot="1">
      <c r="A22" s="674">
        <v>1.5</v>
      </c>
      <c r="B22" s="675" t="s">
        <v>468</v>
      </c>
      <c r="C22" s="676"/>
      <c r="D22" s="677"/>
      <c r="E22" s="677"/>
      <c r="F22" s="677"/>
      <c r="G22" s="677"/>
      <c r="H22" s="677"/>
      <c r="I22" s="677"/>
      <c r="J22" s="677"/>
      <c r="K22" s="677"/>
      <c r="L22" s="677"/>
      <c r="M22" s="677"/>
      <c r="N22" s="677"/>
      <c r="O22" s="677"/>
      <c r="P22" s="677"/>
      <c r="Q22" s="677"/>
      <c r="R22" s="677"/>
      <c r="S22" s="677"/>
      <c r="T22" s="677"/>
      <c r="U22" s="677"/>
      <c r="V22" s="677"/>
      <c r="W22" s="677"/>
      <c r="X22" s="677"/>
      <c r="Y22" s="677"/>
      <c r="Z22" s="677"/>
      <c r="AA22" s="678"/>
    </row>
  </sheetData>
  <mergeCells count="7">
    <mergeCell ref="U6:AA6"/>
    <mergeCell ref="C5:AA5"/>
    <mergeCell ref="A5:B7"/>
    <mergeCell ref="D6:G6"/>
    <mergeCell ref="C6:C7"/>
    <mergeCell ref="H6:K6"/>
    <mergeCell ref="M6:S6"/>
  </mergeCells>
  <conditionalFormatting sqref="A5">
    <cfRule type="duplicateValues" dxfId="16" priority="1"/>
    <cfRule type="duplicateValues" dxfId="15" priority="2"/>
    <cfRule type="duplicateValues" dxfId="14" priority="3"/>
  </conditionalFormatting>
  <pageMargins left="0.7" right="0.7" top="0.75" bottom="0.75" header="0.3" footer="0.3"/>
  <pageSetup paperSize="9" scale="13" orientation="portrait" horizontalDpi="300" verticalDpi="300" r:id="rId1"/>
  <headerFooter>
    <oddFooter>&amp;C_x000D_&amp;1#&amp;"Aptos"&amp;10&amp;K000000 C4 - EXTERNAL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2"/>
  <sheetViews>
    <sheetView zoomScale="80" zoomScaleNormal="80" workbookViewId="0">
      <selection activeCell="E69" sqref="E69"/>
    </sheetView>
  </sheetViews>
  <sheetFormatPr defaultRowHeight="14.4"/>
  <cols>
    <col min="1" max="1" width="8.77734375" style="332"/>
    <col min="2" max="2" width="69.21875" style="318" customWidth="1"/>
    <col min="3" max="3" width="13.6640625" style="522" customWidth="1"/>
    <col min="4" max="4" width="14.44140625" style="522" customWidth="1"/>
    <col min="5" max="5" width="18.109375" style="522" customWidth="1"/>
    <col min="6" max="6" width="16.88671875" customWidth="1"/>
    <col min="7" max="7" width="19.88671875" customWidth="1"/>
    <col min="8" max="8" width="19.5546875" customWidth="1"/>
  </cols>
  <sheetData>
    <row r="1" spans="1:8">
      <c r="A1" s="14" t="s">
        <v>97</v>
      </c>
      <c r="B1" s="221" t="str">
        <f>Info!C2</f>
        <v>სს " პაშა ბანკი საქართველო"</v>
      </c>
      <c r="C1" s="519"/>
      <c r="D1" s="520"/>
      <c r="E1" s="520"/>
      <c r="F1" s="2"/>
      <c r="G1" s="2"/>
    </row>
    <row r="2" spans="1:8">
      <c r="A2" s="14" t="s">
        <v>98</v>
      </c>
      <c r="B2" s="258">
        <f>'1. key ratios'!B2</f>
        <v>46112</v>
      </c>
      <c r="C2" s="519"/>
      <c r="D2" s="520"/>
      <c r="E2" s="520"/>
      <c r="F2" s="2"/>
      <c r="G2" s="2"/>
    </row>
    <row r="3" spans="1:8" ht="15" thickBot="1">
      <c r="A3" s="14"/>
      <c r="B3" s="13"/>
      <c r="C3" s="519"/>
      <c r="D3" s="520"/>
      <c r="E3" s="520"/>
      <c r="F3" s="2"/>
      <c r="G3" s="2"/>
    </row>
    <row r="4" spans="1:8" ht="21" customHeight="1">
      <c r="A4" s="775" t="s">
        <v>25</v>
      </c>
      <c r="B4" s="777" t="s">
        <v>493</v>
      </c>
      <c r="C4" s="779" t="s">
        <v>103</v>
      </c>
      <c r="D4" s="779"/>
      <c r="E4" s="779"/>
      <c r="F4" s="780" t="s">
        <v>104</v>
      </c>
      <c r="G4" s="780"/>
      <c r="H4" s="781"/>
    </row>
    <row r="5" spans="1:8" ht="21" customHeight="1">
      <c r="A5" s="776"/>
      <c r="B5" s="778"/>
      <c r="C5" s="521" t="s">
        <v>26</v>
      </c>
      <c r="D5" s="521" t="s">
        <v>77</v>
      </c>
      <c r="E5" s="521" t="s">
        <v>66</v>
      </c>
      <c r="F5" s="509" t="s">
        <v>26</v>
      </c>
      <c r="G5" s="509" t="s">
        <v>77</v>
      </c>
      <c r="H5" s="510" t="s">
        <v>66</v>
      </c>
    </row>
    <row r="6" spans="1:8" ht="26.55" customHeight="1">
      <c r="A6" s="776"/>
      <c r="B6" s="511" t="s">
        <v>84</v>
      </c>
      <c r="C6" s="772"/>
      <c r="D6" s="773"/>
      <c r="E6" s="773"/>
      <c r="F6" s="773"/>
      <c r="G6" s="773"/>
      <c r="H6" s="774"/>
    </row>
    <row r="7" spans="1:8" ht="22.95" customHeight="1">
      <c r="A7" s="512">
        <v>1</v>
      </c>
      <c r="B7" s="513" t="s">
        <v>607</v>
      </c>
      <c r="C7" s="506">
        <f>SUM(C8:C10)</f>
        <v>31233008.089400001</v>
      </c>
      <c r="D7" s="506">
        <f>SUM(D8:D10)</f>
        <v>79480349.214300007</v>
      </c>
      <c r="E7" s="609">
        <f>C7+D7</f>
        <v>110713357.3037</v>
      </c>
      <c r="F7" s="759">
        <f>SUM(F8:F10)</f>
        <v>26890963.09</v>
      </c>
      <c r="G7" s="759">
        <f>SUM(G8:G10)</f>
        <v>171397753.3071</v>
      </c>
      <c r="H7" s="603">
        <f>F7+G7</f>
        <v>198288716.3971</v>
      </c>
    </row>
    <row r="8" spans="1:8">
      <c r="A8" s="512">
        <v>1.1000000000000001</v>
      </c>
      <c r="B8" s="500" t="s">
        <v>85</v>
      </c>
      <c r="C8" s="506">
        <v>435172.6</v>
      </c>
      <c r="D8" s="506">
        <v>2199544.9413999999</v>
      </c>
      <c r="E8" s="609">
        <f t="shared" ref="E8:E36" si="0">C8+D8</f>
        <v>2634717.5414</v>
      </c>
      <c r="F8" s="759">
        <v>444219.65</v>
      </c>
      <c r="G8" s="759">
        <v>2994383.4077000003</v>
      </c>
      <c r="H8" s="603">
        <f t="shared" ref="H8:H36" si="1">F8+G8</f>
        <v>3438603.0577000002</v>
      </c>
    </row>
    <row r="9" spans="1:8">
      <c r="A9" s="512">
        <v>1.2</v>
      </c>
      <c r="B9" s="500" t="s">
        <v>86</v>
      </c>
      <c r="C9" s="506">
        <v>4702929.57</v>
      </c>
      <c r="D9" s="506">
        <v>27052007.615200002</v>
      </c>
      <c r="E9" s="609">
        <f t="shared" si="0"/>
        <v>31754937.185200002</v>
      </c>
      <c r="F9" s="759">
        <v>26381683.23</v>
      </c>
      <c r="G9" s="759">
        <v>63034700.241699994</v>
      </c>
      <c r="H9" s="603">
        <f t="shared" si="1"/>
        <v>89416383.471699998</v>
      </c>
    </row>
    <row r="10" spans="1:8">
      <c r="A10" s="512">
        <v>1.3</v>
      </c>
      <c r="B10" s="500" t="s">
        <v>87</v>
      </c>
      <c r="C10" s="506">
        <v>26094905.919399999</v>
      </c>
      <c r="D10" s="506">
        <v>50228796.657700002</v>
      </c>
      <c r="E10" s="609">
        <f t="shared" si="0"/>
        <v>76323702.577100009</v>
      </c>
      <c r="F10" s="759">
        <v>65060.21</v>
      </c>
      <c r="G10" s="759">
        <v>105368669.6577</v>
      </c>
      <c r="H10" s="603">
        <f t="shared" si="1"/>
        <v>105433729.8677</v>
      </c>
    </row>
    <row r="11" spans="1:8">
      <c r="A11" s="512">
        <v>2</v>
      </c>
      <c r="B11" s="501" t="s">
        <v>494</v>
      </c>
      <c r="C11" s="506">
        <f>C12</f>
        <v>2402357.3711000001</v>
      </c>
      <c r="D11" s="506">
        <f>D12</f>
        <v>0</v>
      </c>
      <c r="E11" s="609">
        <f t="shared" si="0"/>
        <v>2402357.3711000001</v>
      </c>
      <c r="F11" s="759">
        <v>590873.73609999998</v>
      </c>
      <c r="G11" s="759">
        <v>0</v>
      </c>
      <c r="H11" s="603">
        <f t="shared" si="1"/>
        <v>590873.73609999998</v>
      </c>
    </row>
    <row r="12" spans="1:8">
      <c r="A12" s="512">
        <v>2.1</v>
      </c>
      <c r="B12" s="502" t="s">
        <v>495</v>
      </c>
      <c r="C12" s="506">
        <v>2402357.3711000001</v>
      </c>
      <c r="D12" s="506"/>
      <c r="E12" s="609">
        <f t="shared" si="0"/>
        <v>2402357.3711000001</v>
      </c>
      <c r="F12" s="759">
        <v>590873.73609999998</v>
      </c>
      <c r="G12" s="759">
        <v>0</v>
      </c>
      <c r="H12" s="603">
        <f t="shared" si="1"/>
        <v>590873.73609999998</v>
      </c>
    </row>
    <row r="13" spans="1:8" ht="26.55" customHeight="1">
      <c r="A13" s="512">
        <v>3</v>
      </c>
      <c r="B13" s="503" t="s">
        <v>496</v>
      </c>
      <c r="C13" s="506"/>
      <c r="D13" s="506"/>
      <c r="E13" s="609">
        <f t="shared" si="0"/>
        <v>0</v>
      </c>
      <c r="F13" s="759"/>
      <c r="G13" s="759"/>
      <c r="H13" s="603">
        <f t="shared" si="1"/>
        <v>0</v>
      </c>
    </row>
    <row r="14" spans="1:8" ht="26.55" customHeight="1">
      <c r="A14" s="512">
        <v>4</v>
      </c>
      <c r="B14" s="495" t="s">
        <v>497</v>
      </c>
      <c r="C14" s="506"/>
      <c r="D14" s="506"/>
      <c r="E14" s="609">
        <f t="shared" si="0"/>
        <v>0</v>
      </c>
      <c r="F14" s="759"/>
      <c r="G14" s="759"/>
      <c r="H14" s="603">
        <f t="shared" si="1"/>
        <v>0</v>
      </c>
    </row>
    <row r="15" spans="1:8" ht="24.45" customHeight="1">
      <c r="A15" s="512">
        <v>5</v>
      </c>
      <c r="B15" s="495" t="s">
        <v>498</v>
      </c>
      <c r="C15" s="514">
        <f>SUM(C16:C18)</f>
        <v>0</v>
      </c>
      <c r="D15" s="514">
        <f>SUM(D16:D18)</f>
        <v>0</v>
      </c>
      <c r="E15" s="610">
        <f t="shared" si="0"/>
        <v>0</v>
      </c>
      <c r="F15" s="760">
        <f>SUM(F16:F18)</f>
        <v>0</v>
      </c>
      <c r="G15" s="760">
        <f>SUM(G16:G18)</f>
        <v>0</v>
      </c>
      <c r="H15" s="604">
        <f t="shared" si="1"/>
        <v>0</v>
      </c>
    </row>
    <row r="16" spans="1:8">
      <c r="A16" s="512">
        <v>5.0999999999999996</v>
      </c>
      <c r="B16" s="496" t="s">
        <v>499</v>
      </c>
      <c r="C16" s="506"/>
      <c r="D16" s="506"/>
      <c r="E16" s="609">
        <f t="shared" si="0"/>
        <v>0</v>
      </c>
      <c r="F16" s="759"/>
      <c r="G16" s="759"/>
      <c r="H16" s="603">
        <f t="shared" si="1"/>
        <v>0</v>
      </c>
    </row>
    <row r="17" spans="1:8">
      <c r="A17" s="512">
        <v>5.2</v>
      </c>
      <c r="B17" s="496" t="s">
        <v>426</v>
      </c>
      <c r="C17" s="506"/>
      <c r="D17" s="506"/>
      <c r="E17" s="609">
        <f t="shared" si="0"/>
        <v>0</v>
      </c>
      <c r="F17" s="759"/>
      <c r="G17" s="759"/>
      <c r="H17" s="603">
        <f t="shared" si="1"/>
        <v>0</v>
      </c>
    </row>
    <row r="18" spans="1:8">
      <c r="A18" s="512">
        <v>5.3</v>
      </c>
      <c r="B18" s="496" t="s">
        <v>500</v>
      </c>
      <c r="C18" s="506"/>
      <c r="D18" s="506"/>
      <c r="E18" s="609">
        <f t="shared" si="0"/>
        <v>0</v>
      </c>
      <c r="F18" s="759"/>
      <c r="G18" s="759"/>
      <c r="H18" s="603">
        <f t="shared" si="1"/>
        <v>0</v>
      </c>
    </row>
    <row r="19" spans="1:8">
      <c r="A19" s="512">
        <v>6</v>
      </c>
      <c r="B19" s="503" t="s">
        <v>501</v>
      </c>
      <c r="C19" s="506">
        <f>SUM(C20:C21)</f>
        <v>233609653.82100001</v>
      </c>
      <c r="D19" s="506">
        <f>SUM(D20:D21)</f>
        <v>298328005.32029998</v>
      </c>
      <c r="E19" s="609">
        <f t="shared" si="0"/>
        <v>531937659.14129996</v>
      </c>
      <c r="F19" s="759">
        <f>SUM(F20:F21)</f>
        <v>243303838.4425</v>
      </c>
      <c r="G19" s="759">
        <f>SUM(G20:G21)</f>
        <v>224817550.0925</v>
      </c>
      <c r="H19" s="603">
        <f t="shared" si="1"/>
        <v>468121388.53499997</v>
      </c>
    </row>
    <row r="20" spans="1:8">
      <c r="A20" s="512">
        <v>6.1</v>
      </c>
      <c r="B20" s="496" t="s">
        <v>426</v>
      </c>
      <c r="C20" s="506">
        <v>111881909.98649999</v>
      </c>
      <c r="D20" s="506">
        <v>2777116.1179</v>
      </c>
      <c r="E20" s="609">
        <f t="shared" si="0"/>
        <v>114659026.10439999</v>
      </c>
      <c r="F20" s="759">
        <v>75345818.162300006</v>
      </c>
      <c r="G20" s="759">
        <v>5721700.0875000004</v>
      </c>
      <c r="H20" s="603">
        <f t="shared" si="1"/>
        <v>81067518.249800012</v>
      </c>
    </row>
    <row r="21" spans="1:8">
      <c r="A21" s="512">
        <v>6.2</v>
      </c>
      <c r="B21" s="496" t="s">
        <v>500</v>
      </c>
      <c r="C21" s="506">
        <v>121727743.83450001</v>
      </c>
      <c r="D21" s="506">
        <v>295550889.20239997</v>
      </c>
      <c r="E21" s="609">
        <f t="shared" si="0"/>
        <v>417278633.03689998</v>
      </c>
      <c r="F21" s="759">
        <v>167958020.2802</v>
      </c>
      <c r="G21" s="759">
        <v>219095850.005</v>
      </c>
      <c r="H21" s="603">
        <f t="shared" si="1"/>
        <v>387053870.2852</v>
      </c>
    </row>
    <row r="22" spans="1:8">
      <c r="A22" s="512">
        <v>7</v>
      </c>
      <c r="B22" s="504" t="s">
        <v>502</v>
      </c>
      <c r="C22" s="506"/>
      <c r="D22" s="506"/>
      <c r="E22" s="609">
        <f t="shared" si="0"/>
        <v>0</v>
      </c>
      <c r="F22" s="759"/>
      <c r="G22" s="759"/>
      <c r="H22" s="603">
        <f t="shared" si="1"/>
        <v>0</v>
      </c>
    </row>
    <row r="23" spans="1:8">
      <c r="A23" s="512">
        <v>8</v>
      </c>
      <c r="B23" s="504" t="s">
        <v>503</v>
      </c>
      <c r="C23" s="506"/>
      <c r="D23" s="506"/>
      <c r="E23" s="609">
        <f t="shared" si="0"/>
        <v>0</v>
      </c>
      <c r="F23" s="759"/>
      <c r="G23" s="759"/>
      <c r="H23" s="603">
        <f t="shared" si="1"/>
        <v>0</v>
      </c>
    </row>
    <row r="24" spans="1:8">
      <c r="A24" s="512">
        <v>9</v>
      </c>
      <c r="B24" s="495" t="s">
        <v>504</v>
      </c>
      <c r="C24" s="506">
        <f>SUM(C25:C26)</f>
        <v>4352788.33</v>
      </c>
      <c r="D24" s="506">
        <f>SUM(D25:D26)</f>
        <v>0</v>
      </c>
      <c r="E24" s="609">
        <f t="shared" si="0"/>
        <v>4352788.33</v>
      </c>
      <c r="F24" s="759">
        <f>SUM(F25:F26)</f>
        <v>6718453.9199999999</v>
      </c>
      <c r="G24" s="759">
        <f>SUM(G25:G26)</f>
        <v>0</v>
      </c>
      <c r="H24" s="603">
        <f t="shared" si="1"/>
        <v>6718453.9199999999</v>
      </c>
    </row>
    <row r="25" spans="1:8">
      <c r="A25" s="512">
        <v>9.1</v>
      </c>
      <c r="B25" s="498" t="s">
        <v>505</v>
      </c>
      <c r="C25" s="506">
        <v>4352788.33</v>
      </c>
      <c r="D25" s="506"/>
      <c r="E25" s="609">
        <f t="shared" si="0"/>
        <v>4352788.33</v>
      </c>
      <c r="F25" s="759">
        <v>6718453.9199999999</v>
      </c>
      <c r="G25" s="759"/>
      <c r="H25" s="603">
        <f t="shared" si="1"/>
        <v>6718453.9199999999</v>
      </c>
    </row>
    <row r="26" spans="1:8">
      <c r="A26" s="512">
        <v>9.1999999999999993</v>
      </c>
      <c r="B26" s="498" t="s">
        <v>506</v>
      </c>
      <c r="C26" s="506"/>
      <c r="D26" s="506"/>
      <c r="E26" s="609">
        <f t="shared" si="0"/>
        <v>0</v>
      </c>
      <c r="F26" s="759"/>
      <c r="G26" s="759"/>
      <c r="H26" s="603">
        <f t="shared" si="1"/>
        <v>0</v>
      </c>
    </row>
    <row r="27" spans="1:8">
      <c r="A27" s="512">
        <v>10</v>
      </c>
      <c r="B27" s="495" t="s">
        <v>36</v>
      </c>
      <c r="C27" s="506">
        <f>SUM(C28:C29)</f>
        <v>3179177.82</v>
      </c>
      <c r="D27" s="506">
        <f>SUM(D28:D29)</f>
        <v>0</v>
      </c>
      <c r="E27" s="609">
        <f t="shared" si="0"/>
        <v>3179177.82</v>
      </c>
      <c r="F27" s="759">
        <f>SUM(F28:F29)</f>
        <v>3583917.36</v>
      </c>
      <c r="G27" s="759">
        <f>SUM(G28:G29)</f>
        <v>0</v>
      </c>
      <c r="H27" s="603">
        <f t="shared" si="1"/>
        <v>3583917.36</v>
      </c>
    </row>
    <row r="28" spans="1:8">
      <c r="A28" s="512">
        <v>10.1</v>
      </c>
      <c r="B28" s="498" t="s">
        <v>507</v>
      </c>
      <c r="C28" s="506"/>
      <c r="D28" s="506"/>
      <c r="E28" s="609">
        <f t="shared" si="0"/>
        <v>0</v>
      </c>
      <c r="F28" s="759"/>
      <c r="G28" s="759"/>
      <c r="H28" s="603">
        <f t="shared" si="1"/>
        <v>0</v>
      </c>
    </row>
    <row r="29" spans="1:8">
      <c r="A29" s="512">
        <v>10.199999999999999</v>
      </c>
      <c r="B29" s="498" t="s">
        <v>508</v>
      </c>
      <c r="C29" s="506">
        <v>3179177.82</v>
      </c>
      <c r="D29" s="506"/>
      <c r="E29" s="609">
        <f t="shared" si="0"/>
        <v>3179177.82</v>
      </c>
      <c r="F29" s="759">
        <v>3583917.36</v>
      </c>
      <c r="G29" s="759"/>
      <c r="H29" s="603">
        <f t="shared" si="1"/>
        <v>3583917.36</v>
      </c>
    </row>
    <row r="30" spans="1:8">
      <c r="A30" s="512">
        <v>11</v>
      </c>
      <c r="B30" s="495" t="s">
        <v>509</v>
      </c>
      <c r="C30" s="506">
        <f>SUM(C31:C32)</f>
        <v>2243732.91</v>
      </c>
      <c r="D30" s="506">
        <f>SUM(D31:D32)</f>
        <v>0</v>
      </c>
      <c r="E30" s="609">
        <f t="shared" si="0"/>
        <v>2243732.91</v>
      </c>
      <c r="F30" s="759">
        <f>SUM(F31:F32)</f>
        <v>3795103.27</v>
      </c>
      <c r="G30" s="759">
        <f>SUM(G31:G32)</f>
        <v>0</v>
      </c>
      <c r="H30" s="603">
        <f t="shared" si="1"/>
        <v>3795103.27</v>
      </c>
    </row>
    <row r="31" spans="1:8">
      <c r="A31" s="512">
        <v>11.1</v>
      </c>
      <c r="B31" s="498" t="s">
        <v>510</v>
      </c>
      <c r="C31" s="506"/>
      <c r="D31" s="506"/>
      <c r="E31" s="609">
        <f t="shared" si="0"/>
        <v>0</v>
      </c>
      <c r="F31" s="759"/>
      <c r="G31" s="759"/>
      <c r="H31" s="603">
        <f t="shared" si="1"/>
        <v>0</v>
      </c>
    </row>
    <row r="32" spans="1:8">
      <c r="A32" s="512">
        <v>11.2</v>
      </c>
      <c r="B32" s="498" t="s">
        <v>511</v>
      </c>
      <c r="C32" s="506">
        <v>2243732.91</v>
      </c>
      <c r="D32" s="506"/>
      <c r="E32" s="609">
        <f t="shared" si="0"/>
        <v>2243732.91</v>
      </c>
      <c r="F32" s="759">
        <v>3795103.27</v>
      </c>
      <c r="G32" s="759"/>
      <c r="H32" s="603">
        <f t="shared" si="1"/>
        <v>3795103.27</v>
      </c>
    </row>
    <row r="33" spans="1:8">
      <c r="A33" s="512">
        <v>13</v>
      </c>
      <c r="B33" s="495" t="s">
        <v>88</v>
      </c>
      <c r="C33" s="506">
        <v>13481340.8851</v>
      </c>
      <c r="D33" s="506">
        <v>736060.86469999992</v>
      </c>
      <c r="E33" s="609">
        <f t="shared" si="0"/>
        <v>14217401.7498</v>
      </c>
      <c r="F33" s="759">
        <v>18956868.537499998</v>
      </c>
      <c r="G33" s="759">
        <v>172823.4</v>
      </c>
      <c r="H33" s="603">
        <f t="shared" si="1"/>
        <v>19129691.937499996</v>
      </c>
    </row>
    <row r="34" spans="1:8">
      <c r="A34" s="512">
        <v>13.1</v>
      </c>
      <c r="B34" s="505" t="s">
        <v>512</v>
      </c>
      <c r="C34" s="506">
        <v>11874297.84</v>
      </c>
      <c r="D34" s="506"/>
      <c r="E34" s="609">
        <f t="shared" si="0"/>
        <v>11874297.84</v>
      </c>
      <c r="F34" s="759">
        <v>16895117.84</v>
      </c>
      <c r="G34" s="759"/>
      <c r="H34" s="603">
        <f t="shared" si="1"/>
        <v>16895117.84</v>
      </c>
    </row>
    <row r="35" spans="1:8">
      <c r="A35" s="512">
        <v>13.2</v>
      </c>
      <c r="B35" s="505" t="s">
        <v>513</v>
      </c>
      <c r="C35" s="506"/>
      <c r="D35" s="506"/>
      <c r="E35" s="609">
        <f t="shared" si="0"/>
        <v>0</v>
      </c>
      <c r="F35" s="759"/>
      <c r="G35" s="759"/>
      <c r="H35" s="603">
        <f t="shared" si="1"/>
        <v>0</v>
      </c>
    </row>
    <row r="36" spans="1:8">
      <c r="A36" s="512">
        <v>14</v>
      </c>
      <c r="B36" s="431" t="s">
        <v>514</v>
      </c>
      <c r="C36" s="506">
        <f>SUM(C7,C11,C13,C14,C15,C19,C22,C23,C24,C27,C30,C33)</f>
        <v>290502059.22660005</v>
      </c>
      <c r="D36" s="506">
        <f>SUM(D7,D11,D13,D14,D15,D19,D22,D23,D24,D27,D30,D33)</f>
        <v>378544415.39930004</v>
      </c>
      <c r="E36" s="609">
        <f t="shared" si="0"/>
        <v>669046474.62590003</v>
      </c>
      <c r="F36" s="759">
        <f>SUM(F7,F11,F13,F14,F15,F19,F22,F23,F24,F27,F30,F33)</f>
        <v>303840018.35610002</v>
      </c>
      <c r="G36" s="759">
        <f>SUM(G7,G11,G13,G14,G15,G19,G22,G23,G24,G27,G30,G33)</f>
        <v>396388126.79960001</v>
      </c>
      <c r="H36" s="603">
        <f t="shared" si="1"/>
        <v>700228145.15569997</v>
      </c>
    </row>
    <row r="37" spans="1:8" ht="22.5" customHeight="1">
      <c r="A37" s="512"/>
      <c r="B37" s="515" t="s">
        <v>93</v>
      </c>
      <c r="C37" s="772"/>
      <c r="D37" s="773"/>
      <c r="E37" s="773"/>
      <c r="F37" s="773"/>
      <c r="G37" s="773"/>
      <c r="H37" s="774"/>
    </row>
    <row r="38" spans="1:8">
      <c r="A38" s="512">
        <v>15</v>
      </c>
      <c r="B38" s="317" t="s">
        <v>515</v>
      </c>
      <c r="C38" s="506">
        <f>C39</f>
        <v>190805.30929999999</v>
      </c>
      <c r="D38" s="506">
        <f>D39</f>
        <v>0</v>
      </c>
      <c r="E38" s="609">
        <f>C38+D38</f>
        <v>190805.30929999999</v>
      </c>
      <c r="F38" s="759">
        <f>F39</f>
        <v>549092.5</v>
      </c>
      <c r="G38" s="759"/>
      <c r="H38" s="603">
        <f>F38+G38</f>
        <v>549092.5</v>
      </c>
    </row>
    <row r="39" spans="1:8">
      <c r="A39" s="512">
        <v>15.1</v>
      </c>
      <c r="B39" s="502" t="s">
        <v>495</v>
      </c>
      <c r="C39" s="506">
        <v>190805.30929999999</v>
      </c>
      <c r="D39" s="506">
        <v>0</v>
      </c>
      <c r="E39" s="609">
        <f t="shared" ref="E39:E53" si="2">C39+D39</f>
        <v>190805.30929999999</v>
      </c>
      <c r="F39" s="759">
        <v>549092.5</v>
      </c>
      <c r="G39" s="759">
        <v>0</v>
      </c>
      <c r="H39" s="603">
        <f t="shared" ref="H39:H53" si="3">F39+G39</f>
        <v>549092.5</v>
      </c>
    </row>
    <row r="40" spans="1:8" ht="24" customHeight="1">
      <c r="A40" s="512">
        <v>16</v>
      </c>
      <c r="B40" s="504" t="s">
        <v>516</v>
      </c>
      <c r="C40" s="506"/>
      <c r="D40" s="506"/>
      <c r="E40" s="609">
        <f t="shared" si="2"/>
        <v>0</v>
      </c>
      <c r="F40" s="759"/>
      <c r="G40" s="759"/>
      <c r="H40" s="603">
        <f t="shared" si="3"/>
        <v>0</v>
      </c>
    </row>
    <row r="41" spans="1:8">
      <c r="A41" s="512">
        <v>17</v>
      </c>
      <c r="B41" s="504" t="s">
        <v>517</v>
      </c>
      <c r="C41" s="506">
        <f>SUM(C42:C45)</f>
        <v>265332048.64999998</v>
      </c>
      <c r="D41" s="506">
        <f>SUM(D42:D45)</f>
        <v>216210093.8107</v>
      </c>
      <c r="E41" s="609">
        <f t="shared" si="2"/>
        <v>481542142.46069998</v>
      </c>
      <c r="F41" s="759">
        <f>SUM(F42:F45)</f>
        <v>161784907.31</v>
      </c>
      <c r="G41" s="759">
        <f>SUM(G42:G45)</f>
        <v>373622851.63730001</v>
      </c>
      <c r="H41" s="603">
        <f t="shared" si="3"/>
        <v>535407758.94730002</v>
      </c>
    </row>
    <row r="42" spans="1:8">
      <c r="A42" s="512">
        <v>17.100000000000001</v>
      </c>
      <c r="B42" s="499" t="s">
        <v>518</v>
      </c>
      <c r="C42" s="506">
        <v>245248448.64999998</v>
      </c>
      <c r="D42" s="506">
        <v>181482584.2714</v>
      </c>
      <c r="E42" s="609">
        <f t="shared" si="2"/>
        <v>426731032.92139995</v>
      </c>
      <c r="F42" s="759">
        <v>131659301.83</v>
      </c>
      <c r="G42" s="759">
        <v>360713499.73250002</v>
      </c>
      <c r="H42" s="603">
        <f t="shared" si="3"/>
        <v>492372801.5625</v>
      </c>
    </row>
    <row r="43" spans="1:8">
      <c r="A43" s="512">
        <v>17.2</v>
      </c>
      <c r="B43" s="500" t="s">
        <v>89</v>
      </c>
      <c r="C43" s="506">
        <v>20083600</v>
      </c>
      <c r="D43" s="506">
        <v>31247499.986200001</v>
      </c>
      <c r="E43" s="609">
        <f t="shared" si="2"/>
        <v>51331099.986200005</v>
      </c>
      <c r="F43" s="759">
        <v>30125605.48</v>
      </c>
      <c r="G43" s="759">
        <v>7775240.5257000001</v>
      </c>
      <c r="H43" s="603">
        <f t="shared" si="3"/>
        <v>37900846.0057</v>
      </c>
    </row>
    <row r="44" spans="1:8">
      <c r="A44" s="512">
        <v>17.3</v>
      </c>
      <c r="B44" s="499" t="s">
        <v>519</v>
      </c>
      <c r="C44" s="506"/>
      <c r="D44" s="506"/>
      <c r="E44" s="609">
        <f t="shared" si="2"/>
        <v>0</v>
      </c>
      <c r="F44" s="759"/>
      <c r="G44" s="759"/>
      <c r="H44" s="603">
        <f t="shared" si="3"/>
        <v>0</v>
      </c>
    </row>
    <row r="45" spans="1:8">
      <c r="A45" s="512">
        <v>17.399999999999999</v>
      </c>
      <c r="B45" s="499" t="s">
        <v>520</v>
      </c>
      <c r="C45" s="506">
        <v>0</v>
      </c>
      <c r="D45" s="506">
        <v>3480009.5530999997</v>
      </c>
      <c r="E45" s="609">
        <f t="shared" si="2"/>
        <v>3480009.5530999997</v>
      </c>
      <c r="F45" s="759">
        <v>0</v>
      </c>
      <c r="G45" s="759">
        <v>5134111.3790999996</v>
      </c>
      <c r="H45" s="603">
        <f t="shared" si="3"/>
        <v>5134111.3790999996</v>
      </c>
    </row>
    <row r="46" spans="1:8">
      <c r="A46" s="512">
        <v>18</v>
      </c>
      <c r="B46" s="495" t="s">
        <v>521</v>
      </c>
      <c r="C46" s="506">
        <v>85527.621099999989</v>
      </c>
      <c r="D46" s="506">
        <v>210361.2757</v>
      </c>
      <c r="E46" s="609">
        <f t="shared" si="2"/>
        <v>295888.89679999999</v>
      </c>
      <c r="F46" s="759">
        <v>309877.49680000002</v>
      </c>
      <c r="G46" s="759">
        <v>229794.0687</v>
      </c>
      <c r="H46" s="603">
        <f t="shared" si="3"/>
        <v>539671.56550000003</v>
      </c>
    </row>
    <row r="47" spans="1:8">
      <c r="A47" s="512">
        <v>19</v>
      </c>
      <c r="B47" s="495" t="s">
        <v>522</v>
      </c>
      <c r="C47" s="506">
        <f>SUM(C48:C49)</f>
        <v>0</v>
      </c>
      <c r="D47" s="506">
        <f>SUM(D48:D49)</f>
        <v>0</v>
      </c>
      <c r="E47" s="609">
        <f t="shared" si="2"/>
        <v>0</v>
      </c>
      <c r="F47" s="759">
        <f>SUM(F48:F49)</f>
        <v>0</v>
      </c>
      <c r="G47" s="759">
        <f>SUM(G48:G49)</f>
        <v>0</v>
      </c>
      <c r="H47" s="603">
        <f t="shared" si="3"/>
        <v>0</v>
      </c>
    </row>
    <row r="48" spans="1:8">
      <c r="A48" s="512">
        <v>19.100000000000001</v>
      </c>
      <c r="B48" s="497" t="s">
        <v>523</v>
      </c>
      <c r="C48" s="506"/>
      <c r="D48" s="506"/>
      <c r="E48" s="609">
        <f t="shared" si="2"/>
        <v>0</v>
      </c>
      <c r="F48" s="759"/>
      <c r="G48" s="759"/>
      <c r="H48" s="603">
        <f t="shared" si="3"/>
        <v>0</v>
      </c>
    </row>
    <row r="49" spans="1:8">
      <c r="A49" s="512">
        <v>19.2</v>
      </c>
      <c r="B49" s="497" t="s">
        <v>524</v>
      </c>
      <c r="C49" s="506"/>
      <c r="D49" s="506"/>
      <c r="E49" s="609">
        <f t="shared" si="2"/>
        <v>0</v>
      </c>
      <c r="F49" s="759"/>
      <c r="G49" s="759"/>
      <c r="H49" s="603">
        <f t="shared" si="3"/>
        <v>0</v>
      </c>
    </row>
    <row r="50" spans="1:8">
      <c r="A50" s="512">
        <v>20</v>
      </c>
      <c r="B50" s="431" t="s">
        <v>90</v>
      </c>
      <c r="C50" s="506">
        <v>0</v>
      </c>
      <c r="D50" s="506">
        <v>33018455.823399998</v>
      </c>
      <c r="E50" s="609">
        <f t="shared" si="2"/>
        <v>33018455.823399998</v>
      </c>
      <c r="F50" s="759">
        <v>0</v>
      </c>
      <c r="G50" s="759">
        <v>33651416.677900001</v>
      </c>
      <c r="H50" s="603">
        <f t="shared" si="3"/>
        <v>33651416.677900001</v>
      </c>
    </row>
    <row r="51" spans="1:8">
      <c r="A51" s="512">
        <v>21</v>
      </c>
      <c r="B51" s="501" t="s">
        <v>78</v>
      </c>
      <c r="C51" s="506">
        <v>7888786.4199999999</v>
      </c>
      <c r="D51" s="506">
        <v>2036586.2397000003</v>
      </c>
      <c r="E51" s="609">
        <f t="shared" si="2"/>
        <v>9925372.6597000007</v>
      </c>
      <c r="F51" s="759">
        <v>6553199.6900000004</v>
      </c>
      <c r="G51" s="759">
        <v>416995.78919999994</v>
      </c>
      <c r="H51" s="603">
        <f t="shared" si="3"/>
        <v>6970195.4791999999</v>
      </c>
    </row>
    <row r="52" spans="1:8">
      <c r="A52" s="512">
        <v>21.1</v>
      </c>
      <c r="B52" s="500" t="s">
        <v>525</v>
      </c>
      <c r="C52" s="506"/>
      <c r="D52" s="506"/>
      <c r="E52" s="609">
        <f t="shared" si="2"/>
        <v>0</v>
      </c>
      <c r="F52" s="759"/>
      <c r="G52" s="759"/>
      <c r="H52" s="603">
        <f t="shared" si="3"/>
        <v>0</v>
      </c>
    </row>
    <row r="53" spans="1:8">
      <c r="A53" s="512">
        <v>22</v>
      </c>
      <c r="B53" s="431" t="s">
        <v>526</v>
      </c>
      <c r="C53" s="506">
        <f>SUM(C38,C40,C41,C46,C47,C50,C51)</f>
        <v>273497168.00040001</v>
      </c>
      <c r="D53" s="506">
        <f>SUM(D38,D40,D41,D46,D47,D50,D51)</f>
        <v>251475497.14949998</v>
      </c>
      <c r="E53" s="609">
        <f t="shared" si="2"/>
        <v>524972665.14989996</v>
      </c>
      <c r="F53" s="759">
        <f>SUM(F38,F40,F41,F46,F47,F50,F51)</f>
        <v>169197076.99680001</v>
      </c>
      <c r="G53" s="759">
        <f>SUM(G38,G40,G41,G46,G47,G50,G51)</f>
        <v>407921058.17310005</v>
      </c>
      <c r="H53" s="603">
        <f t="shared" si="3"/>
        <v>577118135.16990006</v>
      </c>
    </row>
    <row r="54" spans="1:8" ht="24" customHeight="1">
      <c r="A54" s="512"/>
      <c r="B54" s="515" t="s">
        <v>527</v>
      </c>
      <c r="C54" s="772"/>
      <c r="D54" s="773"/>
      <c r="E54" s="773"/>
      <c r="F54" s="773"/>
      <c r="G54" s="773"/>
      <c r="H54" s="774"/>
    </row>
    <row r="55" spans="1:8">
      <c r="A55" s="512">
        <v>23</v>
      </c>
      <c r="B55" s="431" t="s">
        <v>711</v>
      </c>
      <c r="C55" s="506">
        <v>136800000</v>
      </c>
      <c r="D55" s="506">
        <v>0</v>
      </c>
      <c r="E55" s="609">
        <f>C55+D55</f>
        <v>136800000</v>
      </c>
      <c r="F55" s="759">
        <v>136800000</v>
      </c>
      <c r="G55" s="759"/>
      <c r="H55" s="603">
        <f>F55+G55</f>
        <v>136800000</v>
      </c>
    </row>
    <row r="56" spans="1:8">
      <c r="A56" s="512">
        <v>24</v>
      </c>
      <c r="B56" s="431" t="s">
        <v>528</v>
      </c>
      <c r="C56" s="506"/>
      <c r="D56" s="506"/>
      <c r="E56" s="609">
        <f t="shared" ref="E56:E69" si="4">C56+D56</f>
        <v>0</v>
      </c>
      <c r="F56" s="759"/>
      <c r="G56" s="759"/>
      <c r="H56" s="603">
        <f t="shared" ref="H56:H69" si="5">F56+G56</f>
        <v>0</v>
      </c>
    </row>
    <row r="57" spans="1:8">
      <c r="A57" s="512">
        <v>25</v>
      </c>
      <c r="B57" s="431" t="s">
        <v>91</v>
      </c>
      <c r="C57" s="506"/>
      <c r="D57" s="506"/>
      <c r="E57" s="609">
        <f t="shared" si="4"/>
        <v>0</v>
      </c>
      <c r="F57" s="759"/>
      <c r="G57" s="759"/>
      <c r="H57" s="603">
        <f t="shared" si="5"/>
        <v>0</v>
      </c>
    </row>
    <row r="58" spans="1:8">
      <c r="A58" s="512">
        <v>26</v>
      </c>
      <c r="B58" s="495" t="s">
        <v>529</v>
      </c>
      <c r="C58" s="506"/>
      <c r="D58" s="506"/>
      <c r="E58" s="609">
        <f t="shared" si="4"/>
        <v>0</v>
      </c>
      <c r="F58" s="759"/>
      <c r="G58" s="759"/>
      <c r="H58" s="603">
        <f t="shared" si="5"/>
        <v>0</v>
      </c>
    </row>
    <row r="59" spans="1:8">
      <c r="A59" s="512">
        <v>27</v>
      </c>
      <c r="B59" s="495" t="s">
        <v>530</v>
      </c>
      <c r="C59" s="506">
        <f>SUM(C60:C61)</f>
        <v>1154910.5</v>
      </c>
      <c r="D59" s="506">
        <f>SUM(D60:D61)</f>
        <v>13499000</v>
      </c>
      <c r="E59" s="609">
        <f t="shared" si="4"/>
        <v>14653910.5</v>
      </c>
      <c r="F59" s="759">
        <f>SUM(F60:F61)</f>
        <v>1154910.5</v>
      </c>
      <c r="G59" s="759">
        <f>SUM(G60:G61)</f>
        <v>0</v>
      </c>
      <c r="H59" s="603">
        <f t="shared" si="5"/>
        <v>1154910.5</v>
      </c>
    </row>
    <row r="60" spans="1:8">
      <c r="A60" s="512">
        <v>27.1</v>
      </c>
      <c r="B60" s="497" t="s">
        <v>531</v>
      </c>
      <c r="C60" s="506">
        <v>1154910.5</v>
      </c>
      <c r="D60" s="506">
        <v>0</v>
      </c>
      <c r="E60" s="609">
        <f t="shared" si="4"/>
        <v>1154910.5</v>
      </c>
      <c r="F60" s="759">
        <v>1154910.5</v>
      </c>
      <c r="G60" s="759"/>
      <c r="H60" s="603">
        <f t="shared" si="5"/>
        <v>1154910.5</v>
      </c>
    </row>
    <row r="61" spans="1:8">
      <c r="A61" s="512">
        <v>27.2</v>
      </c>
      <c r="B61" s="499" t="s">
        <v>532</v>
      </c>
      <c r="C61" s="506"/>
      <c r="D61" s="506">
        <v>13499000</v>
      </c>
      <c r="E61" s="609">
        <f t="shared" si="4"/>
        <v>13499000</v>
      </c>
      <c r="F61" s="759"/>
      <c r="G61" s="759"/>
      <c r="H61" s="603">
        <f t="shared" si="5"/>
        <v>0</v>
      </c>
    </row>
    <row r="62" spans="1:8">
      <c r="A62" s="512">
        <v>28</v>
      </c>
      <c r="B62" s="501" t="s">
        <v>533</v>
      </c>
      <c r="C62" s="506"/>
      <c r="D62" s="506"/>
      <c r="E62" s="609">
        <f t="shared" si="4"/>
        <v>0</v>
      </c>
      <c r="F62" s="759"/>
      <c r="G62" s="759"/>
      <c r="H62" s="603">
        <f t="shared" si="5"/>
        <v>0</v>
      </c>
    </row>
    <row r="63" spans="1:8">
      <c r="A63" s="512">
        <v>29</v>
      </c>
      <c r="B63" s="495" t="s">
        <v>534</v>
      </c>
      <c r="C63" s="506">
        <v>0</v>
      </c>
      <c r="D63" s="506">
        <v>0</v>
      </c>
      <c r="E63" s="609">
        <f t="shared" si="4"/>
        <v>0</v>
      </c>
      <c r="F63" s="759">
        <f>SUM(F64:F66)</f>
        <v>0</v>
      </c>
      <c r="G63" s="759">
        <f>SUM(G64:G66)</f>
        <v>0</v>
      </c>
      <c r="H63" s="603">
        <f t="shared" si="5"/>
        <v>0</v>
      </c>
    </row>
    <row r="64" spans="1:8">
      <c r="A64" s="512">
        <v>29.1</v>
      </c>
      <c r="B64" s="496" t="s">
        <v>535</v>
      </c>
      <c r="C64" s="506"/>
      <c r="D64" s="506"/>
      <c r="E64" s="609">
        <f t="shared" si="4"/>
        <v>0</v>
      </c>
      <c r="F64" s="759"/>
      <c r="G64" s="759"/>
      <c r="H64" s="603">
        <f t="shared" si="5"/>
        <v>0</v>
      </c>
    </row>
    <row r="65" spans="1:10" ht="25.05" customHeight="1">
      <c r="A65" s="512">
        <v>29.2</v>
      </c>
      <c r="B65" s="497" t="s">
        <v>536</v>
      </c>
      <c r="C65" s="506"/>
      <c r="D65" s="506"/>
      <c r="E65" s="609">
        <f t="shared" si="4"/>
        <v>0</v>
      </c>
      <c r="F65" s="759"/>
      <c r="G65" s="759"/>
      <c r="H65" s="603">
        <f t="shared" si="5"/>
        <v>0</v>
      </c>
    </row>
    <row r="66" spans="1:10" ht="22.5" customHeight="1">
      <c r="A66" s="512">
        <v>29.3</v>
      </c>
      <c r="B66" s="498" t="s">
        <v>537</v>
      </c>
      <c r="C66" s="506"/>
      <c r="D66" s="506"/>
      <c r="E66" s="609">
        <f t="shared" si="4"/>
        <v>0</v>
      </c>
      <c r="F66" s="759"/>
      <c r="G66" s="759"/>
      <c r="H66" s="603">
        <f t="shared" si="5"/>
        <v>0</v>
      </c>
    </row>
    <row r="67" spans="1:10">
      <c r="A67" s="512">
        <v>30</v>
      </c>
      <c r="B67" s="495" t="s">
        <v>92</v>
      </c>
      <c r="C67" s="506">
        <v>-7380101.0300000003</v>
      </c>
      <c r="D67" s="506"/>
      <c r="E67" s="609">
        <f t="shared" si="4"/>
        <v>-7380101.0300000003</v>
      </c>
      <c r="F67" s="759">
        <v>-14844900.41</v>
      </c>
      <c r="G67" s="759"/>
      <c r="H67" s="603">
        <f t="shared" si="5"/>
        <v>-14844900.41</v>
      </c>
    </row>
    <row r="68" spans="1:10">
      <c r="A68" s="512">
        <v>31</v>
      </c>
      <c r="B68" s="516" t="s">
        <v>770</v>
      </c>
      <c r="C68" s="506">
        <f>SUM(C55,C56,C57,C58,C59,C62,C63,C67)</f>
        <v>130574809.47</v>
      </c>
      <c r="D68" s="506">
        <f>SUM(D55,D56,D57,D58,D59,D62,D63,D67)</f>
        <v>13499000</v>
      </c>
      <c r="E68" s="609">
        <f t="shared" si="4"/>
        <v>144073809.47</v>
      </c>
      <c r="F68" s="759">
        <f>SUM(F55,F56,F57,F58,F59,F62,F63,F67)</f>
        <v>123110010.09</v>
      </c>
      <c r="G68" s="759">
        <f>SUM(G55,G56,G57,G58,G59,G62,G63,G67)</f>
        <v>0</v>
      </c>
      <c r="H68" s="603">
        <f t="shared" si="5"/>
        <v>123110010.09</v>
      </c>
    </row>
    <row r="69" spans="1:10" ht="15" thickBot="1">
      <c r="A69" s="517">
        <v>32</v>
      </c>
      <c r="B69" s="518" t="s">
        <v>539</v>
      </c>
      <c r="C69" s="507">
        <f>SUM(C53,C68)</f>
        <v>404071977.47039998</v>
      </c>
      <c r="D69" s="507">
        <f>SUM(D53,D68)</f>
        <v>264974497.14949998</v>
      </c>
      <c r="E69" s="611">
        <f t="shared" si="4"/>
        <v>669046474.61989999</v>
      </c>
      <c r="F69" s="761">
        <f>SUM(F53,F68)</f>
        <v>292307087.08679998</v>
      </c>
      <c r="G69" s="761">
        <f>SUM(G53,G68)</f>
        <v>407921058.17310005</v>
      </c>
      <c r="H69" s="605">
        <f t="shared" si="5"/>
        <v>700228145.25990009</v>
      </c>
      <c r="J69" s="588"/>
    </row>
    <row r="72" spans="1:10" ht="20.399999999999999">
      <c r="B72" s="602" t="s">
        <v>771</v>
      </c>
      <c r="E72" s="523"/>
    </row>
  </sheetData>
  <mergeCells count="7">
    <mergeCell ref="C37:H37"/>
    <mergeCell ref="C54:H54"/>
    <mergeCell ref="A4:A6"/>
    <mergeCell ref="B4:B5"/>
    <mergeCell ref="C4:E4"/>
    <mergeCell ref="F4:H4"/>
    <mergeCell ref="C6:H6"/>
  </mergeCells>
  <pageMargins left="0.7" right="0.7" top="0.75" bottom="0.75" header="0.3" footer="0.3"/>
  <pageSetup paperSize="9" scale="48" orientation="portrait" horizontalDpi="300" verticalDpi="300" r:id="rId1"/>
  <headerFooter>
    <oddFooter>&amp;C_x000D_&amp;1#&amp;"Aptos"&amp;10&amp;K000000 C4 - EXTERNAL 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37"/>
  <sheetViews>
    <sheetView showGridLines="0" zoomScale="70" zoomScaleNormal="70" zoomScaleSheetLayoutView="80" workbookViewId="0">
      <selection activeCell="O36" sqref="O36"/>
    </sheetView>
  </sheetViews>
  <sheetFormatPr defaultColWidth="9.21875" defaultRowHeight="12"/>
  <cols>
    <col min="1" max="1" width="11.77734375" style="358" bestFit="1" customWidth="1"/>
    <col min="2" max="2" width="96" style="358" customWidth="1"/>
    <col min="3" max="3" width="16.33203125" style="358" customWidth="1"/>
    <col min="4" max="4" width="18.33203125" style="358" customWidth="1"/>
    <col min="5" max="5" width="16.109375" style="358" customWidth="1"/>
    <col min="6" max="6" width="16.109375" style="373" customWidth="1"/>
    <col min="7" max="7" width="25.21875" style="373" customWidth="1"/>
    <col min="8" max="8" width="16.109375" style="358" customWidth="1"/>
    <col min="9" max="11" width="16.109375" style="373" customWidth="1"/>
    <col min="12" max="12" width="26.21875" style="373" customWidth="1"/>
    <col min="13" max="16384" width="9.21875" style="358"/>
  </cols>
  <sheetData>
    <row r="1" spans="1:12" ht="13.8">
      <c r="A1" s="302" t="s">
        <v>97</v>
      </c>
      <c r="B1" s="221" t="str">
        <f>Info!C2</f>
        <v>სს " პაშა ბანკი საქართველო"</v>
      </c>
      <c r="F1" s="358"/>
      <c r="G1" s="358"/>
      <c r="I1" s="358"/>
      <c r="J1" s="358"/>
      <c r="K1" s="358"/>
      <c r="L1" s="358"/>
    </row>
    <row r="2" spans="1:12">
      <c r="A2" s="302" t="s">
        <v>98</v>
      </c>
      <c r="B2" s="305">
        <f>'1. key ratios'!B2</f>
        <v>46112</v>
      </c>
      <c r="F2" s="358"/>
      <c r="G2" s="358"/>
      <c r="I2" s="358"/>
      <c r="J2" s="358"/>
      <c r="K2" s="358"/>
      <c r="L2" s="358"/>
    </row>
    <row r="3" spans="1:12">
      <c r="A3" s="304" t="s">
        <v>451</v>
      </c>
      <c r="F3" s="358"/>
      <c r="G3" s="358"/>
      <c r="I3" s="358"/>
      <c r="J3" s="358"/>
      <c r="K3" s="358"/>
      <c r="L3" s="358"/>
    </row>
    <row r="4" spans="1:12">
      <c r="F4" s="358"/>
      <c r="G4" s="358"/>
      <c r="I4" s="358"/>
      <c r="J4" s="358"/>
      <c r="K4" s="358"/>
      <c r="L4" s="358"/>
    </row>
    <row r="5" spans="1:12" ht="37.5" customHeight="1">
      <c r="A5" s="832" t="s">
        <v>452</v>
      </c>
      <c r="B5" s="833"/>
      <c r="C5" s="881" t="s">
        <v>453</v>
      </c>
      <c r="D5" s="882"/>
      <c r="E5" s="882"/>
      <c r="F5" s="882"/>
      <c r="G5" s="882"/>
      <c r="H5" s="881" t="s">
        <v>656</v>
      </c>
      <c r="I5" s="883"/>
      <c r="J5" s="883"/>
      <c r="K5" s="883"/>
      <c r="L5" s="884"/>
    </row>
    <row r="6" spans="1:12" ht="39.450000000000003" customHeight="1">
      <c r="A6" s="836"/>
      <c r="B6" s="837"/>
      <c r="C6" s="309"/>
      <c r="D6" s="356" t="s">
        <v>641</v>
      </c>
      <c r="E6" s="356" t="s">
        <v>640</v>
      </c>
      <c r="F6" s="356" t="s">
        <v>639</v>
      </c>
      <c r="G6" s="356" t="s">
        <v>638</v>
      </c>
      <c r="H6" s="374"/>
      <c r="I6" s="356" t="s">
        <v>641</v>
      </c>
      <c r="J6" s="356" t="s">
        <v>640</v>
      </c>
      <c r="K6" s="356" t="s">
        <v>639</v>
      </c>
      <c r="L6" s="356" t="s">
        <v>638</v>
      </c>
    </row>
    <row r="7" spans="1:12" ht="16.2" customHeight="1">
      <c r="A7" s="348">
        <v>1</v>
      </c>
      <c r="B7" s="361" t="s">
        <v>375</v>
      </c>
      <c r="C7" s="637">
        <v>-541.4</v>
      </c>
      <c r="D7" s="569">
        <v>-541.4</v>
      </c>
      <c r="E7" s="569">
        <v>0</v>
      </c>
      <c r="F7" s="569">
        <v>0</v>
      </c>
      <c r="G7" s="569">
        <v>0</v>
      </c>
      <c r="H7" s="573">
        <v>0</v>
      </c>
      <c r="I7" s="573">
        <v>0</v>
      </c>
      <c r="J7" s="569">
        <v>0</v>
      </c>
      <c r="K7" s="569">
        <v>0</v>
      </c>
      <c r="L7" s="569">
        <v>0</v>
      </c>
    </row>
    <row r="8" spans="1:12" ht="16.2" customHeight="1">
      <c r="A8" s="348">
        <v>2</v>
      </c>
      <c r="B8" s="361" t="s">
        <v>376</v>
      </c>
      <c r="C8" s="638">
        <v>77753198.9859</v>
      </c>
      <c r="D8" s="573">
        <v>77577291.305899993</v>
      </c>
      <c r="E8" s="573">
        <v>0</v>
      </c>
      <c r="F8" s="639">
        <v>175907.68</v>
      </c>
      <c r="G8" s="639">
        <v>0</v>
      </c>
      <c r="H8" s="573">
        <v>528794.48549999995</v>
      </c>
      <c r="I8" s="639">
        <v>355059.6997</v>
      </c>
      <c r="J8" s="640">
        <v>0</v>
      </c>
      <c r="K8" s="640">
        <v>173734.78580000001</v>
      </c>
      <c r="L8" s="640">
        <v>0</v>
      </c>
    </row>
    <row r="9" spans="1:12" ht="16.2" customHeight="1">
      <c r="A9" s="348">
        <v>3</v>
      </c>
      <c r="B9" s="361" t="s">
        <v>617</v>
      </c>
      <c r="C9" s="637"/>
      <c r="D9" s="569"/>
      <c r="E9" s="569"/>
      <c r="F9" s="641"/>
      <c r="G9" s="641"/>
      <c r="H9" s="573"/>
      <c r="I9" s="642"/>
      <c r="J9" s="641"/>
      <c r="K9" s="641"/>
      <c r="L9" s="641"/>
    </row>
    <row r="10" spans="1:12" ht="16.2" customHeight="1">
      <c r="A10" s="348">
        <v>4</v>
      </c>
      <c r="B10" s="361" t="s">
        <v>377</v>
      </c>
      <c r="C10" s="637">
        <v>41445097.675300002</v>
      </c>
      <c r="D10" s="569">
        <v>35115601.646600001</v>
      </c>
      <c r="E10" s="569">
        <v>4682911.1459999997</v>
      </c>
      <c r="F10" s="641">
        <v>1646584.8827</v>
      </c>
      <c r="G10" s="641">
        <v>0</v>
      </c>
      <c r="H10" s="573">
        <v>343080.75799999997</v>
      </c>
      <c r="I10" s="642">
        <v>171332.71429999999</v>
      </c>
      <c r="J10" s="641">
        <v>13304.821599999999</v>
      </c>
      <c r="K10" s="641">
        <v>158443.22210000001</v>
      </c>
      <c r="L10" s="641">
        <v>0</v>
      </c>
    </row>
    <row r="11" spans="1:12" ht="16.2" customHeight="1">
      <c r="A11" s="348">
        <v>5</v>
      </c>
      <c r="B11" s="361" t="s">
        <v>378</v>
      </c>
      <c r="C11" s="637">
        <v>50616407.755199999</v>
      </c>
      <c r="D11" s="569">
        <v>50382553.104000002</v>
      </c>
      <c r="E11" s="569">
        <v>233854.65119999999</v>
      </c>
      <c r="F11" s="641">
        <v>0</v>
      </c>
      <c r="G11" s="641">
        <v>0</v>
      </c>
      <c r="H11" s="573">
        <v>108114.76149999999</v>
      </c>
      <c r="I11" s="642">
        <v>98072.652799999996</v>
      </c>
      <c r="J11" s="641">
        <v>10042.108700000001</v>
      </c>
      <c r="K11" s="641">
        <v>0</v>
      </c>
      <c r="L11" s="641">
        <v>0</v>
      </c>
    </row>
    <row r="12" spans="1:12" ht="16.2" customHeight="1">
      <c r="A12" s="348">
        <v>6</v>
      </c>
      <c r="B12" s="361" t="s">
        <v>379</v>
      </c>
      <c r="C12" s="637">
        <v>6884863.6528000003</v>
      </c>
      <c r="D12" s="569">
        <v>6884863.6528000003</v>
      </c>
      <c r="E12" s="569">
        <v>0</v>
      </c>
      <c r="F12" s="641">
        <v>0</v>
      </c>
      <c r="G12" s="641">
        <v>0</v>
      </c>
      <c r="H12" s="573">
        <v>29387.0432</v>
      </c>
      <c r="I12" s="642">
        <v>29387.0432</v>
      </c>
      <c r="J12" s="641">
        <v>0</v>
      </c>
      <c r="K12" s="641">
        <v>0</v>
      </c>
      <c r="L12" s="641">
        <v>0</v>
      </c>
    </row>
    <row r="13" spans="1:12" ht="16.2" customHeight="1">
      <c r="A13" s="348">
        <v>7</v>
      </c>
      <c r="B13" s="361" t="s">
        <v>380</v>
      </c>
      <c r="C13" s="637">
        <v>16836289.246599998</v>
      </c>
      <c r="D13" s="569">
        <v>16836289.246599998</v>
      </c>
      <c r="E13" s="569">
        <v>0</v>
      </c>
      <c r="F13" s="641">
        <v>0</v>
      </c>
      <c r="G13" s="641">
        <v>0</v>
      </c>
      <c r="H13" s="573">
        <v>234057.54329999999</v>
      </c>
      <c r="I13" s="642">
        <v>234057.54329999999</v>
      </c>
      <c r="J13" s="641">
        <v>0</v>
      </c>
      <c r="K13" s="641">
        <v>0</v>
      </c>
      <c r="L13" s="641">
        <v>0</v>
      </c>
    </row>
    <row r="14" spans="1:12" ht="16.2" customHeight="1">
      <c r="A14" s="348">
        <v>8</v>
      </c>
      <c r="B14" s="361" t="s">
        <v>381</v>
      </c>
      <c r="C14" s="637">
        <v>3487504.1693000002</v>
      </c>
      <c r="D14" s="569">
        <v>2437933.9789999998</v>
      </c>
      <c r="E14" s="569">
        <v>0</v>
      </c>
      <c r="F14" s="641">
        <v>1049570.1902999999</v>
      </c>
      <c r="G14" s="641">
        <v>0</v>
      </c>
      <c r="H14" s="573">
        <v>130433.27370000001</v>
      </c>
      <c r="I14" s="642">
        <v>29330.307400000002</v>
      </c>
      <c r="J14" s="641">
        <v>0</v>
      </c>
      <c r="K14" s="641">
        <v>101102.9663</v>
      </c>
      <c r="L14" s="641">
        <v>0</v>
      </c>
    </row>
    <row r="15" spans="1:12" ht="16.2" customHeight="1">
      <c r="A15" s="348">
        <v>9</v>
      </c>
      <c r="B15" s="361" t="s">
        <v>382</v>
      </c>
      <c r="C15" s="637">
        <v>2925579.7056999998</v>
      </c>
      <c r="D15" s="569">
        <v>2925579.7056999998</v>
      </c>
      <c r="E15" s="569">
        <v>0</v>
      </c>
      <c r="F15" s="641">
        <v>0</v>
      </c>
      <c r="G15" s="641">
        <v>0</v>
      </c>
      <c r="H15" s="573">
        <v>6407.3870999999999</v>
      </c>
      <c r="I15" s="642">
        <v>6407.3870999999999</v>
      </c>
      <c r="J15" s="641">
        <v>0</v>
      </c>
      <c r="K15" s="641">
        <v>0</v>
      </c>
      <c r="L15" s="641">
        <v>0</v>
      </c>
    </row>
    <row r="16" spans="1:12" ht="16.2" customHeight="1">
      <c r="A16" s="348">
        <v>10</v>
      </c>
      <c r="B16" s="361" t="s">
        <v>383</v>
      </c>
      <c r="C16" s="637">
        <v>991584.44990000001</v>
      </c>
      <c r="D16" s="569">
        <v>991584.44990000001</v>
      </c>
      <c r="E16" s="569">
        <v>0</v>
      </c>
      <c r="F16" s="641">
        <v>0</v>
      </c>
      <c r="G16" s="641">
        <v>0</v>
      </c>
      <c r="H16" s="573">
        <v>3478.7509</v>
      </c>
      <c r="I16" s="642">
        <v>3478.7509</v>
      </c>
      <c r="J16" s="641">
        <v>0</v>
      </c>
      <c r="K16" s="641">
        <v>0</v>
      </c>
      <c r="L16" s="641">
        <v>0</v>
      </c>
    </row>
    <row r="17" spans="1:12" ht="16.2" customHeight="1">
      <c r="A17" s="348">
        <v>11</v>
      </c>
      <c r="B17" s="361" t="s">
        <v>384</v>
      </c>
      <c r="C17" s="637"/>
      <c r="D17" s="569"/>
      <c r="E17" s="569"/>
      <c r="F17" s="641"/>
      <c r="G17" s="641"/>
      <c r="H17" s="573"/>
      <c r="I17" s="642"/>
      <c r="J17" s="641"/>
      <c r="K17" s="641"/>
      <c r="L17" s="641"/>
    </row>
    <row r="18" spans="1:12" ht="16.2" customHeight="1">
      <c r="A18" s="348">
        <v>12</v>
      </c>
      <c r="B18" s="361" t="s">
        <v>385</v>
      </c>
      <c r="C18" s="637">
        <v>17166473.2212</v>
      </c>
      <c r="D18" s="569">
        <v>17165833.541200001</v>
      </c>
      <c r="E18" s="569">
        <v>0</v>
      </c>
      <c r="F18" s="641">
        <v>639.67999999999995</v>
      </c>
      <c r="G18" s="641">
        <v>0</v>
      </c>
      <c r="H18" s="573">
        <v>120864.9823</v>
      </c>
      <c r="I18" s="642">
        <v>120225.3023</v>
      </c>
      <c r="J18" s="641">
        <v>0</v>
      </c>
      <c r="K18" s="641">
        <v>639.67999999999995</v>
      </c>
      <c r="L18" s="641">
        <v>0</v>
      </c>
    </row>
    <row r="19" spans="1:12" ht="16.2" customHeight="1">
      <c r="A19" s="348">
        <v>13</v>
      </c>
      <c r="B19" s="361" t="s">
        <v>386</v>
      </c>
      <c r="C19" s="637">
        <v>1589085.3524</v>
      </c>
      <c r="D19" s="569">
        <v>1140121.6794</v>
      </c>
      <c r="E19" s="569">
        <v>0</v>
      </c>
      <c r="F19" s="641">
        <v>448963.67300000001</v>
      </c>
      <c r="G19" s="641">
        <v>0</v>
      </c>
      <c r="H19" s="573">
        <v>48642.279799999997</v>
      </c>
      <c r="I19" s="642">
        <v>5849.3590999999997</v>
      </c>
      <c r="J19" s="641">
        <v>0</v>
      </c>
      <c r="K19" s="641">
        <v>42792.920700000002</v>
      </c>
      <c r="L19" s="641">
        <v>0</v>
      </c>
    </row>
    <row r="20" spans="1:12" ht="16.2" customHeight="1">
      <c r="A20" s="348">
        <v>14</v>
      </c>
      <c r="B20" s="361" t="s">
        <v>387</v>
      </c>
      <c r="C20" s="637">
        <v>7890465.8054</v>
      </c>
      <c r="D20" s="569">
        <v>4638436.9139</v>
      </c>
      <c r="E20" s="569">
        <v>935192.55039999995</v>
      </c>
      <c r="F20" s="641">
        <v>2316836.3410999998</v>
      </c>
      <c r="G20" s="641">
        <v>0</v>
      </c>
      <c r="H20" s="573">
        <v>397432.14010000002</v>
      </c>
      <c r="I20" s="642">
        <v>4615.5682999999999</v>
      </c>
      <c r="J20" s="641">
        <v>178859.3835</v>
      </c>
      <c r="K20" s="641">
        <v>213957.18830000001</v>
      </c>
      <c r="L20" s="641">
        <v>0</v>
      </c>
    </row>
    <row r="21" spans="1:12" ht="16.2" customHeight="1">
      <c r="A21" s="348">
        <v>15</v>
      </c>
      <c r="B21" s="361" t="s">
        <v>388</v>
      </c>
      <c r="C21" s="637">
        <v>24616318.633000001</v>
      </c>
      <c r="D21" s="569">
        <v>14988365.398</v>
      </c>
      <c r="E21" s="569">
        <v>0</v>
      </c>
      <c r="F21" s="641">
        <v>9627953.2349999994</v>
      </c>
      <c r="G21" s="641">
        <v>0</v>
      </c>
      <c r="H21" s="573">
        <v>1644875.1272</v>
      </c>
      <c r="I21" s="642">
        <v>57718.897599999997</v>
      </c>
      <c r="J21" s="641">
        <v>0</v>
      </c>
      <c r="K21" s="641">
        <v>1587156.2296</v>
      </c>
      <c r="L21" s="641">
        <v>0</v>
      </c>
    </row>
    <row r="22" spans="1:12" ht="16.2" customHeight="1">
      <c r="A22" s="348">
        <v>16</v>
      </c>
      <c r="B22" s="361" t="s">
        <v>389</v>
      </c>
      <c r="C22" s="637"/>
      <c r="D22" s="569"/>
      <c r="E22" s="569"/>
      <c r="F22" s="641"/>
      <c r="G22" s="641"/>
      <c r="H22" s="573"/>
      <c r="I22" s="642"/>
      <c r="J22" s="641"/>
      <c r="K22" s="641"/>
      <c r="L22" s="641"/>
    </row>
    <row r="23" spans="1:12" ht="16.2" customHeight="1">
      <c r="A23" s="348">
        <v>17</v>
      </c>
      <c r="B23" s="361" t="s">
        <v>390</v>
      </c>
      <c r="C23" s="637">
        <v>8610719.8822000008</v>
      </c>
      <c r="D23" s="569">
        <v>8060449.4000000004</v>
      </c>
      <c r="E23" s="569">
        <v>550270.48219999997</v>
      </c>
      <c r="F23" s="641">
        <v>0</v>
      </c>
      <c r="G23" s="641">
        <v>0</v>
      </c>
      <c r="H23" s="573">
        <v>35160.561399999999</v>
      </c>
      <c r="I23" s="642">
        <v>34827.317600000002</v>
      </c>
      <c r="J23" s="641">
        <v>333.24380000000002</v>
      </c>
      <c r="K23" s="641">
        <v>0</v>
      </c>
      <c r="L23" s="641">
        <v>0</v>
      </c>
    </row>
    <row r="24" spans="1:12" ht="16.2" customHeight="1">
      <c r="A24" s="348">
        <v>18</v>
      </c>
      <c r="B24" s="361" t="s">
        <v>391</v>
      </c>
      <c r="C24" s="637">
        <v>110902341.08670001</v>
      </c>
      <c r="D24" s="569">
        <v>110902341.08670001</v>
      </c>
      <c r="E24" s="569">
        <v>0</v>
      </c>
      <c r="F24" s="641">
        <v>0</v>
      </c>
      <c r="G24" s="641">
        <v>0</v>
      </c>
      <c r="H24" s="573">
        <v>590325.75139999995</v>
      </c>
      <c r="I24" s="642">
        <v>590325.75139999995</v>
      </c>
      <c r="J24" s="641">
        <v>0</v>
      </c>
      <c r="K24" s="641">
        <v>0</v>
      </c>
      <c r="L24" s="641">
        <v>0</v>
      </c>
    </row>
    <row r="25" spans="1:12" ht="16.2" customHeight="1">
      <c r="A25" s="348">
        <v>19</v>
      </c>
      <c r="B25" s="361" t="s">
        <v>392</v>
      </c>
      <c r="C25" s="637"/>
      <c r="D25" s="569"/>
      <c r="E25" s="569"/>
      <c r="F25" s="641"/>
      <c r="G25" s="641"/>
      <c r="H25" s="573"/>
      <c r="I25" s="642"/>
      <c r="J25" s="641"/>
      <c r="K25" s="641"/>
      <c r="L25" s="641"/>
    </row>
    <row r="26" spans="1:12" ht="16.2" customHeight="1">
      <c r="A26" s="348">
        <v>20</v>
      </c>
      <c r="B26" s="361" t="s">
        <v>393</v>
      </c>
      <c r="C26" s="637">
        <v>7201467.0756000001</v>
      </c>
      <c r="D26" s="569">
        <v>7201467.0756000001</v>
      </c>
      <c r="E26" s="569">
        <v>0</v>
      </c>
      <c r="F26" s="641">
        <v>0</v>
      </c>
      <c r="G26" s="641">
        <v>0</v>
      </c>
      <c r="H26" s="573">
        <v>143755.8358</v>
      </c>
      <c r="I26" s="642">
        <v>143755.8358</v>
      </c>
      <c r="J26" s="641">
        <v>0</v>
      </c>
      <c r="K26" s="641">
        <v>0</v>
      </c>
      <c r="L26" s="641">
        <v>0</v>
      </c>
    </row>
    <row r="27" spans="1:12" ht="16.2" customHeight="1">
      <c r="A27" s="348">
        <v>21</v>
      </c>
      <c r="B27" s="361" t="s">
        <v>394</v>
      </c>
      <c r="C27" s="637"/>
      <c r="D27" s="569"/>
      <c r="E27" s="569"/>
      <c r="F27" s="641"/>
      <c r="G27" s="641"/>
      <c r="H27" s="573"/>
      <c r="I27" s="642"/>
      <c r="J27" s="641"/>
      <c r="K27" s="641"/>
      <c r="L27" s="641"/>
    </row>
    <row r="28" spans="1:12" ht="16.2" customHeight="1">
      <c r="A28" s="348">
        <v>22</v>
      </c>
      <c r="B28" s="361" t="s">
        <v>395</v>
      </c>
      <c r="C28" s="637">
        <v>16252844.8664</v>
      </c>
      <c r="D28" s="569">
        <v>16252844.8664</v>
      </c>
      <c r="E28" s="569">
        <v>0</v>
      </c>
      <c r="F28" s="641">
        <v>0</v>
      </c>
      <c r="G28" s="641">
        <v>0</v>
      </c>
      <c r="H28" s="573">
        <v>261799.9333</v>
      </c>
      <c r="I28" s="642">
        <v>261799.9333</v>
      </c>
      <c r="J28" s="641">
        <v>0</v>
      </c>
      <c r="K28" s="641">
        <v>0</v>
      </c>
      <c r="L28" s="641">
        <v>0</v>
      </c>
    </row>
    <row r="29" spans="1:12" ht="16.2" customHeight="1">
      <c r="A29" s="348">
        <v>23</v>
      </c>
      <c r="B29" s="361" t="s">
        <v>396</v>
      </c>
      <c r="C29" s="637">
        <v>10451307.263900001</v>
      </c>
      <c r="D29" s="569">
        <v>8636332.1322000008</v>
      </c>
      <c r="E29" s="569">
        <v>0</v>
      </c>
      <c r="F29" s="641">
        <v>1814975.1317</v>
      </c>
      <c r="G29" s="641">
        <v>0</v>
      </c>
      <c r="H29" s="573">
        <v>175085.29509999999</v>
      </c>
      <c r="I29" s="642">
        <v>2603.0837000000001</v>
      </c>
      <c r="J29" s="641">
        <v>0</v>
      </c>
      <c r="K29" s="641">
        <v>172482.2114</v>
      </c>
      <c r="L29" s="641">
        <v>0</v>
      </c>
    </row>
    <row r="30" spans="1:12" ht="16.2" customHeight="1">
      <c r="A30" s="348">
        <v>24</v>
      </c>
      <c r="B30" s="361" t="s">
        <v>397</v>
      </c>
      <c r="C30" s="637">
        <v>16683013.4301</v>
      </c>
      <c r="D30" s="569">
        <v>6303424.9199999999</v>
      </c>
      <c r="E30" s="569">
        <v>7740997.4420999996</v>
      </c>
      <c r="F30" s="641">
        <v>0</v>
      </c>
      <c r="G30" s="641">
        <v>2638591.068</v>
      </c>
      <c r="H30" s="573">
        <v>1752404.6794</v>
      </c>
      <c r="I30" s="642">
        <v>143441.44399999999</v>
      </c>
      <c r="J30" s="641">
        <v>413756.38760000002</v>
      </c>
      <c r="K30" s="641">
        <v>0</v>
      </c>
      <c r="L30" s="641">
        <v>1195206.8478000001</v>
      </c>
    </row>
    <row r="31" spans="1:12" ht="16.2" customHeight="1">
      <c r="A31" s="348">
        <v>25</v>
      </c>
      <c r="B31" s="361" t="s">
        <v>398</v>
      </c>
      <c r="C31" s="637">
        <v>1526409.9856</v>
      </c>
      <c r="D31" s="569">
        <v>1526409.9856</v>
      </c>
      <c r="E31" s="569">
        <v>0</v>
      </c>
      <c r="F31" s="641">
        <v>0</v>
      </c>
      <c r="G31" s="641">
        <v>0</v>
      </c>
      <c r="H31" s="573">
        <v>11167.9581</v>
      </c>
      <c r="I31" s="642">
        <v>11167.9581</v>
      </c>
      <c r="J31" s="641">
        <v>0</v>
      </c>
      <c r="K31" s="641">
        <v>0</v>
      </c>
      <c r="L31" s="641">
        <v>0</v>
      </c>
    </row>
    <row r="32" spans="1:12" ht="16.2" customHeight="1">
      <c r="A32" s="348">
        <v>26</v>
      </c>
      <c r="B32" s="361" t="s">
        <v>454</v>
      </c>
      <c r="C32" s="637">
        <v>14082.141799999999</v>
      </c>
      <c r="D32" s="569">
        <v>13480.698</v>
      </c>
      <c r="E32" s="569">
        <v>0</v>
      </c>
      <c r="F32" s="641">
        <v>601.44380000000001</v>
      </c>
      <c r="G32" s="641">
        <v>0</v>
      </c>
      <c r="H32" s="573">
        <v>611.40089999999998</v>
      </c>
      <c r="I32" s="642">
        <v>351.25569999999999</v>
      </c>
      <c r="J32" s="641">
        <v>0</v>
      </c>
      <c r="K32" s="641">
        <v>260.14519999999999</v>
      </c>
      <c r="L32" s="641">
        <v>0</v>
      </c>
    </row>
    <row r="33" spans="1:12" ht="16.2" customHeight="1">
      <c r="A33" s="348">
        <v>27</v>
      </c>
      <c r="B33" s="383" t="s">
        <v>66</v>
      </c>
      <c r="C33" s="578">
        <f>SUM(C7:C32)</f>
        <v>423844512.98500001</v>
      </c>
      <c r="D33" s="578">
        <f t="shared" ref="D33:L33" si="0">SUM(D7:D32)</f>
        <v>389980663.38750005</v>
      </c>
      <c r="E33" s="578">
        <f t="shared" si="0"/>
        <v>14143226.2719</v>
      </c>
      <c r="F33" s="578">
        <f t="shared" si="0"/>
        <v>17082032.257599998</v>
      </c>
      <c r="G33" s="578">
        <f t="shared" si="0"/>
        <v>2638591.068</v>
      </c>
      <c r="H33" s="578">
        <f t="shared" si="0"/>
        <v>6565879.9479999989</v>
      </c>
      <c r="I33" s="578">
        <f t="shared" si="0"/>
        <v>2303807.8056000001</v>
      </c>
      <c r="J33" s="578">
        <f t="shared" si="0"/>
        <v>616295.94519999996</v>
      </c>
      <c r="K33" s="578">
        <f t="shared" si="0"/>
        <v>2450569.3494000002</v>
      </c>
      <c r="L33" s="578">
        <f t="shared" si="0"/>
        <v>1195206.8478000001</v>
      </c>
    </row>
    <row r="35" spans="1:12">
      <c r="B35" s="382"/>
      <c r="C35" s="579"/>
      <c r="H35" s="576"/>
    </row>
    <row r="36" spans="1:12">
      <c r="C36" s="577"/>
      <c r="D36" s="577"/>
      <c r="E36" s="577"/>
      <c r="F36" s="643"/>
      <c r="H36" s="373"/>
    </row>
    <row r="37" spans="1:12">
      <c r="D37" s="577"/>
    </row>
  </sheetData>
  <mergeCells count="3">
    <mergeCell ref="A5:B6"/>
    <mergeCell ref="C5:G5"/>
    <mergeCell ref="H5:L5"/>
  </mergeCells>
  <conditionalFormatting sqref="A5">
    <cfRule type="duplicateValues" dxfId="13" priority="1"/>
    <cfRule type="duplicateValues" dxfId="12" priority="2"/>
    <cfRule type="duplicateValues" dxfId="11" priority="3"/>
  </conditionalFormatting>
  <pageMargins left="0.7" right="0.7" top="0.75" bottom="0.75" header="0.3" footer="0.3"/>
  <pageSetup paperSize="9" scale="30" orientation="portrait" horizontalDpi="300" verticalDpi="300" r:id="rId1"/>
  <headerFooter>
    <oddFooter>&amp;C_x000D_&amp;1#&amp;"Aptos"&amp;10&amp;K000000 C4 - EXTERNAL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3"/>
  <sheetViews>
    <sheetView showGridLines="0" topLeftCell="C1" zoomScale="70" zoomScaleNormal="70" workbookViewId="0">
      <selection activeCell="B21" sqref="B21"/>
    </sheetView>
  </sheetViews>
  <sheetFormatPr defaultColWidth="8.77734375" defaultRowHeight="12"/>
  <cols>
    <col min="1" max="1" width="11.77734375" style="310" bestFit="1" customWidth="1"/>
    <col min="2" max="2" width="165.109375" style="310" customWidth="1"/>
    <col min="3" max="11" width="28.21875" style="310" customWidth="1"/>
    <col min="12" max="12" width="12.109375" style="310" customWidth="1"/>
    <col min="13" max="13" width="15.6640625" style="310" customWidth="1"/>
    <col min="14" max="16384" width="8.77734375" style="310"/>
  </cols>
  <sheetData>
    <row r="1" spans="1:14" s="303" customFormat="1" ht="16.8" customHeight="1">
      <c r="A1" s="302" t="s">
        <v>97</v>
      </c>
      <c r="B1" s="221" t="str">
        <f>Info!C2</f>
        <v>სს " პაშა ბანკი საქართველო"</v>
      </c>
      <c r="C1" s="358"/>
      <c r="D1" s="358"/>
      <c r="E1" s="358"/>
      <c r="F1" s="358"/>
      <c r="G1" s="358"/>
      <c r="H1" s="358"/>
      <c r="I1" s="358"/>
      <c r="J1" s="358"/>
      <c r="K1" s="358"/>
    </row>
    <row r="2" spans="1:14" s="303" customFormat="1" ht="16.8" customHeight="1">
      <c r="A2" s="302" t="s">
        <v>98</v>
      </c>
      <c r="B2" s="305">
        <f>'1. key ratios'!B2</f>
        <v>46112</v>
      </c>
      <c r="C2" s="358"/>
      <c r="D2" s="358"/>
      <c r="E2" s="358"/>
      <c r="F2" s="358"/>
      <c r="G2" s="358"/>
      <c r="H2" s="358"/>
      <c r="I2" s="358"/>
      <c r="J2" s="358"/>
      <c r="K2" s="358"/>
    </row>
    <row r="3" spans="1:14" s="303" customFormat="1" ht="16.8" customHeight="1">
      <c r="A3" s="304" t="s">
        <v>455</v>
      </c>
      <c r="B3" s="358"/>
      <c r="C3" s="358"/>
      <c r="D3" s="358"/>
      <c r="E3" s="358"/>
      <c r="F3" s="358"/>
      <c r="G3" s="358"/>
      <c r="H3" s="358"/>
      <c r="I3" s="358"/>
      <c r="J3" s="358"/>
      <c r="K3" s="358"/>
    </row>
    <row r="4" spans="1:14">
      <c r="A4" s="387"/>
      <c r="B4" s="387"/>
      <c r="C4" s="386" t="s">
        <v>359</v>
      </c>
      <c r="D4" s="386" t="s">
        <v>360</v>
      </c>
      <c r="E4" s="386" t="s">
        <v>361</v>
      </c>
      <c r="F4" s="386" t="s">
        <v>362</v>
      </c>
      <c r="G4" s="386" t="s">
        <v>363</v>
      </c>
      <c r="H4" s="386" t="s">
        <v>364</v>
      </c>
      <c r="I4" s="386" t="s">
        <v>365</v>
      </c>
      <c r="J4" s="386" t="s">
        <v>366</v>
      </c>
      <c r="K4" s="386" t="s">
        <v>367</v>
      </c>
    </row>
    <row r="5" spans="1:14" ht="103.95" customHeight="1">
      <c r="A5" s="885" t="s">
        <v>655</v>
      </c>
      <c r="B5" s="886"/>
      <c r="C5" s="385" t="s">
        <v>456</v>
      </c>
      <c r="D5" s="385" t="s">
        <v>449</v>
      </c>
      <c r="E5" s="385" t="s">
        <v>450</v>
      </c>
      <c r="F5" s="385" t="s">
        <v>654</v>
      </c>
      <c r="G5" s="385" t="s">
        <v>457</v>
      </c>
      <c r="H5" s="385" t="s">
        <v>458</v>
      </c>
      <c r="I5" s="385" t="s">
        <v>459</v>
      </c>
      <c r="J5" s="385" t="s">
        <v>460</v>
      </c>
      <c r="K5" s="385" t="s">
        <v>461</v>
      </c>
    </row>
    <row r="6" spans="1:14" s="679" customFormat="1" ht="16.8" customHeight="1">
      <c r="A6" s="651">
        <v>1</v>
      </c>
      <c r="B6" s="651" t="s">
        <v>462</v>
      </c>
      <c r="C6" s="653">
        <v>55785575.488499999</v>
      </c>
      <c r="D6" s="653"/>
      <c r="E6" s="653"/>
      <c r="F6" s="653"/>
      <c r="G6" s="653">
        <v>235143516.5966</v>
      </c>
      <c r="H6" s="653"/>
      <c r="I6" s="653">
        <v>60206998.331699997</v>
      </c>
      <c r="J6" s="653">
        <v>12632804.135600001</v>
      </c>
      <c r="K6" s="653">
        <v>60075618.432599999</v>
      </c>
    </row>
    <row r="7" spans="1:14" s="679" customFormat="1" ht="16.8" customHeight="1">
      <c r="A7" s="651">
        <v>2</v>
      </c>
      <c r="B7" s="651" t="s">
        <v>463</v>
      </c>
      <c r="C7" s="653"/>
      <c r="D7" s="653"/>
      <c r="E7" s="653"/>
      <c r="F7" s="653"/>
      <c r="G7" s="653">
        <v>3095933.4934999999</v>
      </c>
      <c r="H7" s="653"/>
      <c r="I7" s="653">
        <v>40439091.68</v>
      </c>
      <c r="J7" s="653">
        <v>0</v>
      </c>
      <c r="K7" s="653">
        <v>55373195.380000003</v>
      </c>
      <c r="L7" s="680"/>
      <c r="M7" s="681"/>
    </row>
    <row r="8" spans="1:14" s="679" customFormat="1" ht="16.8" customHeight="1">
      <c r="A8" s="651">
        <v>3</v>
      </c>
      <c r="B8" s="651" t="s">
        <v>427</v>
      </c>
      <c r="C8" s="653">
        <v>778016.01399999997</v>
      </c>
      <c r="D8" s="653"/>
      <c r="E8" s="653">
        <v>41607.159200000002</v>
      </c>
      <c r="F8" s="653"/>
      <c r="G8" s="653">
        <v>25252946.5086</v>
      </c>
      <c r="H8" s="653"/>
      <c r="I8" s="653">
        <v>6385481.8953</v>
      </c>
      <c r="J8" s="653">
        <v>11383144.7301</v>
      </c>
      <c r="K8" s="653">
        <v>55633254.110799998</v>
      </c>
      <c r="L8" s="680"/>
      <c r="M8" s="765"/>
      <c r="N8" s="681"/>
    </row>
    <row r="9" spans="1:14" s="679" customFormat="1" ht="16.8" customHeight="1">
      <c r="A9" s="651">
        <v>4</v>
      </c>
      <c r="B9" s="652" t="s">
        <v>653</v>
      </c>
      <c r="C9" s="682"/>
      <c r="D9" s="682"/>
      <c r="E9" s="682"/>
      <c r="F9" s="682"/>
      <c r="G9" s="682">
        <v>18872839.422699999</v>
      </c>
      <c r="H9" s="682"/>
      <c r="I9" s="682">
        <v>16.116599999999998</v>
      </c>
      <c r="J9" s="682">
        <v>650957.10309999995</v>
      </c>
      <c r="K9" s="682">
        <v>196810.6832</v>
      </c>
    </row>
    <row r="10" spans="1:14" s="679" customFormat="1" ht="16.8" customHeight="1">
      <c r="A10" s="651">
        <v>5</v>
      </c>
      <c r="B10" s="652" t="s">
        <v>652</v>
      </c>
      <c r="C10" s="682"/>
      <c r="D10" s="682"/>
      <c r="E10" s="682"/>
      <c r="F10" s="682"/>
      <c r="G10" s="682"/>
      <c r="H10" s="682"/>
      <c r="I10" s="682"/>
      <c r="J10" s="682"/>
      <c r="K10" s="682"/>
    </row>
    <row r="11" spans="1:14" s="679" customFormat="1" ht="16.8" customHeight="1">
      <c r="A11" s="651">
        <v>6</v>
      </c>
      <c r="B11" s="652" t="s">
        <v>651</v>
      </c>
      <c r="C11" s="682">
        <v>0</v>
      </c>
      <c r="D11" s="682"/>
      <c r="E11" s="682"/>
      <c r="F11" s="682"/>
      <c r="G11" s="682">
        <v>0</v>
      </c>
      <c r="H11" s="682"/>
      <c r="I11" s="682">
        <v>0</v>
      </c>
      <c r="J11" s="682">
        <v>0</v>
      </c>
      <c r="K11" s="682">
        <v>88700</v>
      </c>
    </row>
    <row r="13" spans="1:14" ht="13.8">
      <c r="B13" s="384"/>
    </row>
  </sheetData>
  <mergeCells count="1">
    <mergeCell ref="A5:B5"/>
  </mergeCells>
  <conditionalFormatting sqref="A5">
    <cfRule type="duplicateValues" dxfId="10" priority="1"/>
    <cfRule type="duplicateValues" dxfId="9" priority="2"/>
    <cfRule type="duplicateValues" dxfId="8" priority="3"/>
  </conditionalFormatting>
  <pageMargins left="0.7" right="0.7" top="0.75" bottom="0.75" header="0.3" footer="0.3"/>
  <pageSetup paperSize="9" scale="20" orientation="portrait" horizontalDpi="300" verticalDpi="300" r:id="rId1"/>
  <headerFooter>
    <oddFooter>&amp;C_x000D_&amp;1#&amp;"Aptos"&amp;10&amp;K000000 C4 - EXTERNAL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20"/>
  <sheetViews>
    <sheetView showGridLines="0" zoomScale="70" zoomScaleNormal="70" workbookViewId="0">
      <selection activeCell="R2" sqref="R2"/>
    </sheetView>
  </sheetViews>
  <sheetFormatPr defaultColWidth="8.77734375" defaultRowHeight="14.4"/>
  <cols>
    <col min="1" max="1" width="11.44140625" style="388" customWidth="1"/>
    <col min="2" max="2" width="71.77734375" style="388" customWidth="1"/>
    <col min="3" max="3" width="10.6640625" style="388" bestFit="1" customWidth="1"/>
    <col min="4" max="5" width="15.21875" style="388" bestFit="1" customWidth="1"/>
    <col min="6" max="6" width="20" style="388" bestFit="1" customWidth="1"/>
    <col min="7" max="7" width="37.6640625" style="388" bestFit="1" customWidth="1"/>
    <col min="8" max="8" width="10.6640625" style="388" bestFit="1" customWidth="1"/>
    <col min="9" max="10" width="15.21875" style="388" bestFit="1" customWidth="1"/>
    <col min="11" max="11" width="20" style="388" bestFit="1" customWidth="1"/>
    <col min="12" max="12" width="37.6640625" style="388" bestFit="1" customWidth="1"/>
    <col min="13" max="13" width="10.6640625" style="388" bestFit="1" customWidth="1"/>
    <col min="14" max="15" width="15.21875" style="388" bestFit="1" customWidth="1"/>
    <col min="16" max="16" width="20" style="388" bestFit="1" customWidth="1"/>
    <col min="17" max="17" width="37.6640625" style="388" bestFit="1" customWidth="1"/>
    <col min="18" max="18" width="18" style="388" bestFit="1" customWidth="1"/>
    <col min="19" max="19" width="48" style="388" bestFit="1" customWidth="1"/>
    <col min="20" max="20" width="45.77734375" style="388" bestFit="1" customWidth="1"/>
    <col min="21" max="21" width="48" style="388" bestFit="1" customWidth="1"/>
    <col min="22" max="22" width="44.33203125" style="388" bestFit="1" customWidth="1"/>
    <col min="23" max="16384" width="8.77734375" style="388"/>
  </cols>
  <sheetData>
    <row r="1" spans="1:22">
      <c r="A1" s="302" t="s">
        <v>97</v>
      </c>
      <c r="B1" s="221" t="str">
        <f>Info!C2</f>
        <v>სს " პაშა ბანკი საქართველო"</v>
      </c>
    </row>
    <row r="2" spans="1:22">
      <c r="A2" s="302" t="s">
        <v>98</v>
      </c>
      <c r="B2" s="305">
        <f>'1. key ratios'!B2</f>
        <v>46112</v>
      </c>
    </row>
    <row r="3" spans="1:22">
      <c r="A3" s="304" t="s">
        <v>469</v>
      </c>
      <c r="B3" s="358"/>
    </row>
    <row r="4" spans="1:22">
      <c r="A4" s="304"/>
      <c r="B4" s="358"/>
    </row>
    <row r="5" spans="1:22" ht="24" customHeight="1">
      <c r="A5" s="887" t="s">
        <v>483</v>
      </c>
      <c r="B5" s="887"/>
      <c r="C5" s="889" t="s">
        <v>657</v>
      </c>
      <c r="D5" s="889"/>
      <c r="E5" s="889"/>
      <c r="F5" s="889"/>
      <c r="G5" s="889"/>
      <c r="H5" s="889" t="s">
        <v>453</v>
      </c>
      <c r="I5" s="889"/>
      <c r="J5" s="889"/>
      <c r="K5" s="889"/>
      <c r="L5" s="889"/>
      <c r="M5" s="889" t="s">
        <v>656</v>
      </c>
      <c r="N5" s="889"/>
      <c r="O5" s="889"/>
      <c r="P5" s="889"/>
      <c r="Q5" s="889"/>
      <c r="R5" s="888" t="s">
        <v>482</v>
      </c>
      <c r="S5" s="888" t="s">
        <v>486</v>
      </c>
      <c r="T5" s="888" t="s">
        <v>485</v>
      </c>
      <c r="U5" s="888" t="s">
        <v>669</v>
      </c>
      <c r="V5" s="888" t="s">
        <v>670</v>
      </c>
    </row>
    <row r="6" spans="1:22" ht="36" customHeight="1">
      <c r="A6" s="887"/>
      <c r="B6" s="887"/>
      <c r="C6" s="393"/>
      <c r="D6" s="356" t="s">
        <v>641</v>
      </c>
      <c r="E6" s="356" t="s">
        <v>640</v>
      </c>
      <c r="F6" s="356" t="s">
        <v>639</v>
      </c>
      <c r="G6" s="356" t="s">
        <v>638</v>
      </c>
      <c r="H6" s="393"/>
      <c r="I6" s="356" t="s">
        <v>641</v>
      </c>
      <c r="J6" s="356" t="s">
        <v>640</v>
      </c>
      <c r="K6" s="356" t="s">
        <v>639</v>
      </c>
      <c r="L6" s="356" t="s">
        <v>638</v>
      </c>
      <c r="M6" s="393"/>
      <c r="N6" s="356" t="s">
        <v>641</v>
      </c>
      <c r="O6" s="356" t="s">
        <v>640</v>
      </c>
      <c r="P6" s="356" t="s">
        <v>639</v>
      </c>
      <c r="Q6" s="356" t="s">
        <v>638</v>
      </c>
      <c r="R6" s="888"/>
      <c r="S6" s="888"/>
      <c r="T6" s="888"/>
      <c r="U6" s="888"/>
      <c r="V6" s="888"/>
    </row>
    <row r="7" spans="1:22" s="684" customFormat="1" ht="22.8" customHeight="1">
      <c r="A7" s="683">
        <v>1</v>
      </c>
      <c r="B7" s="392" t="s">
        <v>470</v>
      </c>
      <c r="C7" s="682"/>
      <c r="D7" s="682"/>
      <c r="E7" s="682"/>
      <c r="F7" s="682"/>
      <c r="G7" s="682"/>
      <c r="H7" s="682"/>
      <c r="I7" s="682"/>
      <c r="J7" s="682"/>
      <c r="K7" s="682"/>
      <c r="L7" s="682"/>
      <c r="M7" s="682"/>
      <c r="N7" s="682"/>
      <c r="O7" s="682"/>
      <c r="P7" s="682"/>
      <c r="Q7" s="682"/>
      <c r="R7" s="682">
        <v>0</v>
      </c>
      <c r="S7" s="682"/>
      <c r="T7" s="682"/>
      <c r="U7" s="682"/>
      <c r="V7" s="682"/>
    </row>
    <row r="8" spans="1:22" s="684" customFormat="1" ht="22.8" customHeight="1">
      <c r="A8" s="683">
        <v>2</v>
      </c>
      <c r="B8" s="391" t="s">
        <v>471</v>
      </c>
      <c r="C8" s="682">
        <v>239690.45</v>
      </c>
      <c r="D8" s="682">
        <v>226143.24</v>
      </c>
      <c r="E8" s="682">
        <v>0</v>
      </c>
      <c r="F8" s="682">
        <v>13547.21</v>
      </c>
      <c r="G8" s="682"/>
      <c r="H8" s="682">
        <v>252380.72</v>
      </c>
      <c r="I8" s="682">
        <v>238461.04</v>
      </c>
      <c r="J8" s="682">
        <v>0</v>
      </c>
      <c r="K8" s="682">
        <v>13919.68</v>
      </c>
      <c r="L8" s="682"/>
      <c r="M8" s="682">
        <v>12528.0967</v>
      </c>
      <c r="N8" s="682">
        <v>781.31089999999995</v>
      </c>
      <c r="O8" s="682">
        <v>0</v>
      </c>
      <c r="P8" s="682">
        <v>11746.7858</v>
      </c>
      <c r="Q8" s="682"/>
      <c r="R8" s="757">
        <v>15</v>
      </c>
      <c r="S8" s="682"/>
      <c r="T8" s="682"/>
      <c r="U8" s="682">
        <v>0.1293</v>
      </c>
      <c r="V8" s="682">
        <v>8.4479000000000006</v>
      </c>
    </row>
    <row r="9" spans="1:22" s="684" customFormat="1" ht="22.8" customHeight="1">
      <c r="A9" s="683">
        <v>3</v>
      </c>
      <c r="B9" s="391" t="s">
        <v>472</v>
      </c>
      <c r="C9" s="682"/>
      <c r="D9" s="682"/>
      <c r="E9" s="682"/>
      <c r="F9" s="682"/>
      <c r="G9" s="682"/>
      <c r="H9" s="682"/>
      <c r="I9" s="682"/>
      <c r="J9" s="682"/>
      <c r="K9" s="682"/>
      <c r="L9" s="682"/>
      <c r="M9" s="682"/>
      <c r="N9" s="682"/>
      <c r="O9" s="682"/>
      <c r="P9" s="682"/>
      <c r="Q9" s="682"/>
      <c r="R9" s="682">
        <v>0</v>
      </c>
      <c r="S9" s="682"/>
      <c r="T9" s="682"/>
      <c r="U9" s="682"/>
      <c r="V9" s="682"/>
    </row>
    <row r="10" spans="1:22" s="684" customFormat="1" ht="22.8" customHeight="1">
      <c r="A10" s="683">
        <v>4</v>
      </c>
      <c r="B10" s="391" t="s">
        <v>473</v>
      </c>
      <c r="C10" s="682"/>
      <c r="D10" s="682"/>
      <c r="E10" s="682"/>
      <c r="F10" s="682"/>
      <c r="G10" s="682"/>
      <c r="H10" s="682"/>
      <c r="I10" s="682"/>
      <c r="J10" s="682"/>
      <c r="K10" s="682"/>
      <c r="L10" s="682"/>
      <c r="M10" s="682"/>
      <c r="N10" s="682"/>
      <c r="O10" s="682"/>
      <c r="P10" s="682"/>
      <c r="Q10" s="682"/>
      <c r="R10" s="682">
        <v>0</v>
      </c>
      <c r="S10" s="682"/>
      <c r="T10" s="682"/>
      <c r="U10" s="682"/>
      <c r="V10" s="682"/>
    </row>
    <row r="11" spans="1:22" s="684" customFormat="1" ht="22.8" customHeight="1">
      <c r="A11" s="683">
        <v>5</v>
      </c>
      <c r="B11" s="391" t="s">
        <v>474</v>
      </c>
      <c r="C11" s="682">
        <v>3656.8818000000001</v>
      </c>
      <c r="D11" s="682">
        <v>2415.7579999999998</v>
      </c>
      <c r="E11" s="682">
        <v>0</v>
      </c>
      <c r="F11" s="682">
        <v>1241.1238000000001</v>
      </c>
      <c r="G11" s="682"/>
      <c r="H11" s="682">
        <v>3661.5018</v>
      </c>
      <c r="I11" s="682">
        <v>2420.3780000000002</v>
      </c>
      <c r="J11" s="682">
        <v>0</v>
      </c>
      <c r="K11" s="682">
        <v>1241.1238000000001</v>
      </c>
      <c r="L11" s="682"/>
      <c r="M11" s="682">
        <v>919.2595</v>
      </c>
      <c r="N11" s="682">
        <v>19.4343</v>
      </c>
      <c r="O11" s="682">
        <v>0</v>
      </c>
      <c r="P11" s="682">
        <v>899.8252</v>
      </c>
      <c r="Q11" s="682"/>
      <c r="R11" s="682">
        <v>13</v>
      </c>
      <c r="S11" s="682">
        <v>0.14649999999999999</v>
      </c>
      <c r="T11" s="682">
        <v>0.15709999999999999</v>
      </c>
      <c r="U11" s="682">
        <v>9.9099999999999994E-2</v>
      </c>
      <c r="V11" s="682">
        <v>5.0761000000000003</v>
      </c>
    </row>
    <row r="12" spans="1:22" s="684" customFormat="1" ht="22.8" customHeight="1">
      <c r="A12" s="683">
        <v>6</v>
      </c>
      <c r="B12" s="391" t="s">
        <v>475</v>
      </c>
      <c r="C12" s="682"/>
      <c r="D12" s="682"/>
      <c r="E12" s="682"/>
      <c r="F12" s="682"/>
      <c r="G12" s="682"/>
      <c r="H12" s="682"/>
      <c r="I12" s="682"/>
      <c r="J12" s="682"/>
      <c r="K12" s="682"/>
      <c r="L12" s="682"/>
      <c r="M12" s="682"/>
      <c r="N12" s="682"/>
      <c r="O12" s="682"/>
      <c r="P12" s="682"/>
      <c r="Q12" s="682"/>
      <c r="R12" s="682">
        <v>0</v>
      </c>
      <c r="S12" s="682"/>
      <c r="T12" s="682"/>
      <c r="U12" s="682"/>
      <c r="V12" s="682"/>
    </row>
    <row r="13" spans="1:22" s="684" customFormat="1" ht="22.8" customHeight="1">
      <c r="A13" s="683">
        <v>7</v>
      </c>
      <c r="B13" s="391" t="s">
        <v>476</v>
      </c>
      <c r="C13" s="682"/>
      <c r="D13" s="682"/>
      <c r="E13" s="682"/>
      <c r="F13" s="682"/>
      <c r="G13" s="682"/>
      <c r="H13" s="682"/>
      <c r="I13" s="682"/>
      <c r="J13" s="682"/>
      <c r="K13" s="682"/>
      <c r="L13" s="682"/>
      <c r="M13" s="682"/>
      <c r="N13" s="682"/>
      <c r="O13" s="682"/>
      <c r="P13" s="682"/>
      <c r="Q13" s="682"/>
      <c r="R13" s="682">
        <v>0</v>
      </c>
      <c r="S13" s="682"/>
      <c r="T13" s="682"/>
      <c r="U13" s="682"/>
      <c r="V13" s="682"/>
    </row>
    <row r="14" spans="1:22" s="684" customFormat="1" ht="22.8" customHeight="1">
      <c r="A14" s="683">
        <v>7.1</v>
      </c>
      <c r="B14" s="685" t="s">
        <v>477</v>
      </c>
      <c r="C14" s="682"/>
      <c r="D14" s="682"/>
      <c r="E14" s="682"/>
      <c r="F14" s="682"/>
      <c r="G14" s="682"/>
      <c r="H14" s="682"/>
      <c r="I14" s="682"/>
      <c r="J14" s="682"/>
      <c r="K14" s="682"/>
      <c r="L14" s="682"/>
      <c r="M14" s="682"/>
      <c r="N14" s="682"/>
      <c r="O14" s="682"/>
      <c r="P14" s="682"/>
      <c r="Q14" s="682"/>
      <c r="R14" s="682">
        <v>0</v>
      </c>
      <c r="S14" s="682"/>
      <c r="T14" s="682"/>
      <c r="U14" s="682"/>
      <c r="V14" s="682"/>
    </row>
    <row r="15" spans="1:22" s="684" customFormat="1" ht="27.6" customHeight="1">
      <c r="A15" s="683">
        <v>7.2</v>
      </c>
      <c r="B15" s="685" t="s">
        <v>478</v>
      </c>
      <c r="C15" s="682"/>
      <c r="D15" s="682"/>
      <c r="E15" s="682"/>
      <c r="F15" s="682"/>
      <c r="G15" s="682"/>
      <c r="H15" s="682"/>
      <c r="I15" s="682"/>
      <c r="J15" s="682"/>
      <c r="K15" s="682"/>
      <c r="L15" s="682"/>
      <c r="M15" s="682"/>
      <c r="N15" s="682"/>
      <c r="O15" s="682"/>
      <c r="P15" s="682"/>
      <c r="Q15" s="682"/>
      <c r="R15" s="682">
        <v>0</v>
      </c>
      <c r="S15" s="682"/>
      <c r="T15" s="682"/>
      <c r="U15" s="682"/>
      <c r="V15" s="682"/>
    </row>
    <row r="16" spans="1:22" s="684" customFormat="1" ht="22.8" customHeight="1">
      <c r="A16" s="683">
        <v>7.3</v>
      </c>
      <c r="B16" s="685" t="s">
        <v>479</v>
      </c>
      <c r="C16" s="682"/>
      <c r="D16" s="682"/>
      <c r="E16" s="682"/>
      <c r="F16" s="682"/>
      <c r="G16" s="682"/>
      <c r="H16" s="682"/>
      <c r="I16" s="682"/>
      <c r="J16" s="682"/>
      <c r="K16" s="682"/>
      <c r="L16" s="682"/>
      <c r="M16" s="682"/>
      <c r="N16" s="682"/>
      <c r="O16" s="682"/>
      <c r="P16" s="682"/>
      <c r="Q16" s="682"/>
      <c r="R16" s="682">
        <v>0</v>
      </c>
      <c r="S16" s="682"/>
      <c r="T16" s="682"/>
      <c r="U16" s="682"/>
      <c r="V16" s="682"/>
    </row>
    <row r="17" spans="1:22" s="684" customFormat="1" ht="22.8" customHeight="1">
      <c r="A17" s="683">
        <v>8</v>
      </c>
      <c r="B17" s="391" t="s">
        <v>480</v>
      </c>
      <c r="C17" s="682"/>
      <c r="D17" s="682"/>
      <c r="E17" s="682"/>
      <c r="F17" s="682"/>
      <c r="G17" s="682"/>
      <c r="H17" s="682"/>
      <c r="I17" s="682"/>
      <c r="J17" s="682"/>
      <c r="K17" s="682"/>
      <c r="L17" s="682"/>
      <c r="M17" s="682"/>
      <c r="N17" s="682"/>
      <c r="O17" s="682"/>
      <c r="P17" s="682"/>
      <c r="Q17" s="682"/>
      <c r="R17" s="682">
        <v>0</v>
      </c>
      <c r="S17" s="682"/>
      <c r="T17" s="682"/>
      <c r="U17" s="682"/>
      <c r="V17" s="682"/>
    </row>
    <row r="18" spans="1:22" s="684" customFormat="1" ht="22.8" customHeight="1">
      <c r="A18" s="686">
        <v>9</v>
      </c>
      <c r="B18" s="390" t="s">
        <v>481</v>
      </c>
      <c r="C18" s="758"/>
      <c r="D18" s="758"/>
      <c r="E18" s="758"/>
      <c r="F18" s="758"/>
      <c r="G18" s="758"/>
      <c r="H18" s="758"/>
      <c r="I18" s="758"/>
      <c r="J18" s="758"/>
      <c r="K18" s="758"/>
      <c r="L18" s="758"/>
      <c r="M18" s="758"/>
      <c r="N18" s="758"/>
      <c r="O18" s="758"/>
      <c r="P18" s="758"/>
      <c r="Q18" s="758"/>
      <c r="R18" s="758">
        <v>0</v>
      </c>
      <c r="S18" s="758"/>
      <c r="T18" s="758"/>
      <c r="U18" s="758"/>
      <c r="V18" s="758"/>
    </row>
    <row r="19" spans="1:22" s="684" customFormat="1" ht="22.8" customHeight="1">
      <c r="A19" s="683">
        <v>10</v>
      </c>
      <c r="B19" s="389" t="s">
        <v>484</v>
      </c>
      <c r="C19" s="682">
        <v>243347.33180000001</v>
      </c>
      <c r="D19" s="682">
        <v>228558.99799999999</v>
      </c>
      <c r="E19" s="682">
        <v>0</v>
      </c>
      <c r="F19" s="682">
        <v>14788.3338</v>
      </c>
      <c r="G19" s="682"/>
      <c r="H19" s="682">
        <v>256042.2218</v>
      </c>
      <c r="I19" s="682">
        <v>240881.41800000001</v>
      </c>
      <c r="J19" s="682">
        <v>0</v>
      </c>
      <c r="K19" s="682">
        <v>15160.8038</v>
      </c>
      <c r="L19" s="682"/>
      <c r="M19" s="682">
        <v>13447.3562</v>
      </c>
      <c r="N19" s="682">
        <v>800.74519999999995</v>
      </c>
      <c r="O19" s="682">
        <v>0</v>
      </c>
      <c r="P19" s="682">
        <v>12646.611000000001</v>
      </c>
      <c r="Q19" s="682"/>
      <c r="R19" s="682">
        <v>28</v>
      </c>
      <c r="S19" s="682">
        <v>0.14649999999999999</v>
      </c>
      <c r="T19" s="682">
        <v>0.15709999999999999</v>
      </c>
      <c r="U19" s="682">
        <v>0.1288</v>
      </c>
      <c r="V19" s="682">
        <v>8.4403000000000006</v>
      </c>
    </row>
    <row r="20" spans="1:22" s="684" customFormat="1" ht="33.6" customHeight="1">
      <c r="A20" s="683">
        <v>10.1</v>
      </c>
      <c r="B20" s="685" t="s">
        <v>487</v>
      </c>
      <c r="C20" s="682"/>
      <c r="D20" s="682"/>
      <c r="E20" s="682"/>
      <c r="F20" s="682"/>
      <c r="G20" s="682"/>
      <c r="H20" s="682"/>
      <c r="I20" s="682"/>
      <c r="J20" s="682"/>
      <c r="K20" s="682"/>
      <c r="L20" s="682"/>
      <c r="M20" s="682"/>
      <c r="N20" s="682"/>
      <c r="O20" s="682"/>
      <c r="P20" s="682"/>
      <c r="Q20" s="682"/>
      <c r="R20" s="682">
        <v>0</v>
      </c>
      <c r="S20" s="682"/>
      <c r="T20" s="682"/>
      <c r="U20" s="682"/>
      <c r="V20" s="682"/>
    </row>
  </sheetData>
  <mergeCells count="9">
    <mergeCell ref="A5:B6"/>
    <mergeCell ref="V5:V6"/>
    <mergeCell ref="U5:U6"/>
    <mergeCell ref="T5:T6"/>
    <mergeCell ref="S5:S6"/>
    <mergeCell ref="H5:L5"/>
    <mergeCell ref="M5:Q5"/>
    <mergeCell ref="R5:R6"/>
    <mergeCell ref="C5:G5"/>
  </mergeCells>
  <pageMargins left="0.7" right="0.7" top="0.75" bottom="0.75" header="0.3" footer="0.3"/>
  <pageSetup paperSize="9" scale="14" orientation="portrait" horizontalDpi="300" verticalDpi="300" r:id="rId1"/>
  <headerFooter>
    <oddFooter>&amp;C_x000D_&amp;1#&amp;"Aptos"&amp;10&amp;K000000 C4 - EXTERNAL 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119D8-35F9-40A2-BCBC-B10CA3B15787}">
  <dimension ref="A1:F237"/>
  <sheetViews>
    <sheetView workbookViewId="0">
      <selection activeCell="B7" sqref="B7:C7"/>
    </sheetView>
  </sheetViews>
  <sheetFormatPr defaultColWidth="43.5546875" defaultRowHeight="12"/>
  <cols>
    <col min="1" max="1" width="8" style="739" customWidth="1"/>
    <col min="2" max="2" width="66.21875" style="754" customWidth="1"/>
    <col min="3" max="3" width="131.44140625" style="755" customWidth="1"/>
    <col min="4" max="5" width="10.21875" style="687" customWidth="1"/>
    <col min="6" max="6" width="67.6640625" style="687" customWidth="1"/>
    <col min="7" max="16384" width="43.5546875" style="687"/>
  </cols>
  <sheetData>
    <row r="1" spans="1:3" ht="13.2" thickTop="1" thickBot="1">
      <c r="A1" s="941" t="s">
        <v>772</v>
      </c>
      <c r="B1" s="942"/>
      <c r="C1" s="943"/>
    </row>
    <row r="2" spans="1:3" ht="26.25" customHeight="1">
      <c r="A2" s="688"/>
      <c r="B2" s="899" t="s">
        <v>773</v>
      </c>
      <c r="C2" s="899"/>
    </row>
    <row r="3" spans="1:3" s="691" customFormat="1" ht="11.25" customHeight="1">
      <c r="A3" s="690"/>
      <c r="B3" s="899" t="s">
        <v>774</v>
      </c>
      <c r="C3" s="899"/>
    </row>
    <row r="4" spans="1:3" ht="12" customHeight="1" thickBot="1">
      <c r="A4" s="921" t="s">
        <v>775</v>
      </c>
      <c r="B4" s="922"/>
      <c r="C4" s="923"/>
    </row>
    <row r="5" spans="1:3" ht="12.6" thickTop="1">
      <c r="A5" s="692"/>
      <c r="B5" s="924" t="s">
        <v>776</v>
      </c>
      <c r="C5" s="925"/>
    </row>
    <row r="6" spans="1:3">
      <c r="A6" s="688"/>
      <c r="B6" s="894" t="s">
        <v>777</v>
      </c>
      <c r="C6" s="895"/>
    </row>
    <row r="7" spans="1:3">
      <c r="A7" s="688"/>
      <c r="B7" s="894" t="s">
        <v>778</v>
      </c>
      <c r="C7" s="895"/>
    </row>
    <row r="8" spans="1:3">
      <c r="A8" s="688"/>
      <c r="B8" s="894" t="s">
        <v>779</v>
      </c>
      <c r="C8" s="895"/>
    </row>
    <row r="9" spans="1:3">
      <c r="A9" s="688"/>
      <c r="B9" s="939" t="s">
        <v>780</v>
      </c>
      <c r="C9" s="940"/>
    </row>
    <row r="10" spans="1:3">
      <c r="A10" s="688"/>
      <c r="B10" s="937" t="s">
        <v>781</v>
      </c>
      <c r="C10" s="938" t="s">
        <v>781</v>
      </c>
    </row>
    <row r="11" spans="1:3">
      <c r="A11" s="688"/>
      <c r="B11" s="937" t="s">
        <v>782</v>
      </c>
      <c r="C11" s="938" t="s">
        <v>782</v>
      </c>
    </row>
    <row r="12" spans="1:3">
      <c r="A12" s="688"/>
      <c r="B12" s="937" t="s">
        <v>783</v>
      </c>
      <c r="C12" s="938" t="s">
        <v>783</v>
      </c>
    </row>
    <row r="13" spans="1:3">
      <c r="A13" s="688"/>
      <c r="B13" s="937" t="s">
        <v>784</v>
      </c>
      <c r="C13" s="938" t="s">
        <v>784</v>
      </c>
    </row>
    <row r="14" spans="1:3">
      <c r="A14" s="688"/>
      <c r="B14" s="937" t="s">
        <v>785</v>
      </c>
      <c r="C14" s="938" t="s">
        <v>785</v>
      </c>
    </row>
    <row r="15" spans="1:3" ht="21.75" customHeight="1">
      <c r="A15" s="688"/>
      <c r="B15" s="937" t="s">
        <v>786</v>
      </c>
      <c r="C15" s="938" t="s">
        <v>786</v>
      </c>
    </row>
    <row r="16" spans="1:3">
      <c r="A16" s="688"/>
      <c r="B16" s="937" t="s">
        <v>787</v>
      </c>
      <c r="C16" s="938" t="s">
        <v>788</v>
      </c>
    </row>
    <row r="17" spans="1:6">
      <c r="A17" s="688"/>
      <c r="B17" s="937" t="s">
        <v>789</v>
      </c>
      <c r="C17" s="938" t="s">
        <v>790</v>
      </c>
    </row>
    <row r="18" spans="1:6">
      <c r="A18" s="688"/>
      <c r="B18" s="937" t="s">
        <v>791</v>
      </c>
      <c r="C18" s="938" t="s">
        <v>792</v>
      </c>
    </row>
    <row r="19" spans="1:6">
      <c r="A19" s="694"/>
      <c r="B19" s="935" t="s">
        <v>793</v>
      </c>
      <c r="C19" s="936" t="s">
        <v>793</v>
      </c>
    </row>
    <row r="20" spans="1:6">
      <c r="A20" s="694"/>
      <c r="B20" s="935" t="s">
        <v>794</v>
      </c>
      <c r="C20" s="936" t="s">
        <v>795</v>
      </c>
    </row>
    <row r="21" spans="1:6">
      <c r="A21" s="688"/>
      <c r="B21" s="935" t="s">
        <v>796</v>
      </c>
      <c r="C21" s="936" t="s">
        <v>797</v>
      </c>
    </row>
    <row r="22" spans="1:6" ht="23.25" customHeight="1">
      <c r="A22" s="688"/>
      <c r="B22" s="937" t="s">
        <v>798</v>
      </c>
      <c r="C22" s="938" t="s">
        <v>799</v>
      </c>
      <c r="F22" s="695"/>
    </row>
    <row r="23" spans="1:6">
      <c r="A23" s="688"/>
      <c r="B23" s="937" t="s">
        <v>800</v>
      </c>
      <c r="C23" s="938" t="s">
        <v>800</v>
      </c>
    </row>
    <row r="24" spans="1:6">
      <c r="A24" s="688"/>
      <c r="B24" s="937" t="s">
        <v>801</v>
      </c>
      <c r="C24" s="938" t="s">
        <v>802</v>
      </c>
    </row>
    <row r="25" spans="1:6" ht="12.6" thickBot="1">
      <c r="A25" s="696"/>
      <c r="B25" s="929" t="s">
        <v>803</v>
      </c>
      <c r="C25" s="930"/>
    </row>
    <row r="26" spans="1:6" ht="13.2" thickTop="1" thickBot="1">
      <c r="A26" s="921" t="s">
        <v>804</v>
      </c>
      <c r="B26" s="922"/>
      <c r="C26" s="923"/>
    </row>
    <row r="27" spans="1:6" ht="13.2" thickTop="1" thickBot="1">
      <c r="A27" s="697"/>
      <c r="B27" s="931" t="s">
        <v>805</v>
      </c>
      <c r="C27" s="932"/>
    </row>
    <row r="28" spans="1:6" ht="13.2" thickTop="1" thickBot="1">
      <c r="A28" s="921" t="s">
        <v>806</v>
      </c>
      <c r="B28" s="922"/>
      <c r="C28" s="923"/>
    </row>
    <row r="29" spans="1:6" ht="12.6" thickTop="1">
      <c r="A29" s="692"/>
      <c r="B29" s="933" t="s">
        <v>807</v>
      </c>
      <c r="C29" s="934" t="s">
        <v>808</v>
      </c>
    </row>
    <row r="30" spans="1:6">
      <c r="A30" s="688"/>
      <c r="B30" s="915" t="s">
        <v>809</v>
      </c>
      <c r="C30" s="916" t="s">
        <v>810</v>
      </c>
    </row>
    <row r="31" spans="1:6">
      <c r="A31" s="688"/>
      <c r="B31" s="915" t="s">
        <v>811</v>
      </c>
      <c r="C31" s="916" t="s">
        <v>812</v>
      </c>
    </row>
    <row r="32" spans="1:6">
      <c r="A32" s="688"/>
      <c r="B32" s="915" t="s">
        <v>813</v>
      </c>
      <c r="C32" s="916" t="s">
        <v>814</v>
      </c>
    </row>
    <row r="33" spans="1:3">
      <c r="A33" s="688"/>
      <c r="B33" s="915" t="s">
        <v>815</v>
      </c>
      <c r="C33" s="916" t="s">
        <v>816</v>
      </c>
    </row>
    <row r="34" spans="1:3">
      <c r="A34" s="688"/>
      <c r="B34" s="915" t="s">
        <v>817</v>
      </c>
      <c r="C34" s="916" t="s">
        <v>818</v>
      </c>
    </row>
    <row r="35" spans="1:3">
      <c r="A35" s="688"/>
      <c r="B35" s="915" t="s">
        <v>819</v>
      </c>
      <c r="C35" s="916" t="s">
        <v>820</v>
      </c>
    </row>
    <row r="36" spans="1:3">
      <c r="A36" s="688"/>
      <c r="B36" s="894" t="s">
        <v>821</v>
      </c>
      <c r="C36" s="928"/>
    </row>
    <row r="37" spans="1:3" ht="24.75" customHeight="1">
      <c r="A37" s="688"/>
      <c r="B37" s="915" t="s">
        <v>822</v>
      </c>
      <c r="C37" s="916" t="s">
        <v>823</v>
      </c>
    </row>
    <row r="38" spans="1:3" ht="23.25" customHeight="1">
      <c r="A38" s="688"/>
      <c r="B38" s="915" t="s">
        <v>824</v>
      </c>
      <c r="C38" s="916" t="s">
        <v>825</v>
      </c>
    </row>
    <row r="39" spans="1:3" ht="23.25" customHeight="1">
      <c r="A39" s="688"/>
      <c r="B39" s="894" t="s">
        <v>826</v>
      </c>
      <c r="C39" s="895"/>
    </row>
    <row r="40" spans="1:3" ht="12" customHeight="1">
      <c r="A40" s="688"/>
      <c r="B40" s="915" t="s">
        <v>827</v>
      </c>
      <c r="C40" s="916"/>
    </row>
    <row r="41" spans="1:3" ht="12.6" thickBot="1">
      <c r="A41" s="921" t="s">
        <v>828</v>
      </c>
      <c r="B41" s="922"/>
      <c r="C41" s="923"/>
    </row>
    <row r="42" spans="1:3" ht="12.6" thickTop="1">
      <c r="A42" s="692"/>
      <c r="B42" s="924" t="s">
        <v>829</v>
      </c>
      <c r="C42" s="925" t="s">
        <v>830</v>
      </c>
    </row>
    <row r="43" spans="1:3">
      <c r="A43" s="688"/>
      <c r="B43" s="894" t="s">
        <v>831</v>
      </c>
      <c r="C43" s="895"/>
    </row>
    <row r="44" spans="1:3" ht="23.25" customHeight="1" thickBot="1">
      <c r="A44" s="696"/>
      <c r="B44" s="919" t="s">
        <v>832</v>
      </c>
      <c r="C44" s="920" t="s">
        <v>833</v>
      </c>
    </row>
    <row r="45" spans="1:3" ht="11.25" customHeight="1" thickTop="1" thickBot="1">
      <c r="A45" s="921" t="s">
        <v>834</v>
      </c>
      <c r="B45" s="922"/>
      <c r="C45" s="923"/>
    </row>
    <row r="46" spans="1:3" ht="26.25" customHeight="1" thickTop="1">
      <c r="A46" s="688"/>
      <c r="B46" s="894" t="s">
        <v>835</v>
      </c>
      <c r="C46" s="895"/>
    </row>
    <row r="47" spans="1:3" ht="12.6" thickBot="1">
      <c r="A47" s="921" t="s">
        <v>836</v>
      </c>
      <c r="B47" s="922"/>
      <c r="C47" s="923"/>
    </row>
    <row r="48" spans="1:3" ht="12.6" thickTop="1">
      <c r="A48" s="692"/>
      <c r="B48" s="924" t="s">
        <v>837</v>
      </c>
      <c r="C48" s="925" t="s">
        <v>837</v>
      </c>
    </row>
    <row r="49" spans="1:3" ht="11.25" customHeight="1">
      <c r="A49" s="688"/>
      <c r="B49" s="894" t="s">
        <v>838</v>
      </c>
      <c r="C49" s="895" t="s">
        <v>838</v>
      </c>
    </row>
    <row r="50" spans="1:3">
      <c r="A50" s="688"/>
      <c r="B50" s="894" t="s">
        <v>839</v>
      </c>
      <c r="C50" s="895" t="s">
        <v>839</v>
      </c>
    </row>
    <row r="51" spans="1:3" ht="11.25" customHeight="1">
      <c r="A51" s="688"/>
      <c r="B51" s="894" t="s">
        <v>840</v>
      </c>
      <c r="C51" s="895" t="s">
        <v>841</v>
      </c>
    </row>
    <row r="52" spans="1:3" ht="33.6" customHeight="1">
      <c r="A52" s="688"/>
      <c r="B52" s="894" t="s">
        <v>842</v>
      </c>
      <c r="C52" s="895" t="s">
        <v>842</v>
      </c>
    </row>
    <row r="53" spans="1:3" ht="11.25" customHeight="1">
      <c r="A53" s="688"/>
      <c r="B53" s="894" t="s">
        <v>843</v>
      </c>
      <c r="C53" s="895" t="s">
        <v>844</v>
      </c>
    </row>
    <row r="54" spans="1:3" ht="11.25" customHeight="1" thickBot="1">
      <c r="A54" s="921" t="s">
        <v>845</v>
      </c>
      <c r="B54" s="922"/>
      <c r="C54" s="923"/>
    </row>
    <row r="55" spans="1:3" ht="12.6" thickTop="1">
      <c r="A55" s="692"/>
      <c r="B55" s="924" t="s">
        <v>837</v>
      </c>
      <c r="C55" s="925" t="s">
        <v>837</v>
      </c>
    </row>
    <row r="56" spans="1:3">
      <c r="A56" s="688"/>
      <c r="B56" s="894" t="s">
        <v>846</v>
      </c>
      <c r="C56" s="895" t="s">
        <v>846</v>
      </c>
    </row>
    <row r="57" spans="1:3">
      <c r="A57" s="688"/>
      <c r="B57" s="894" t="s">
        <v>847</v>
      </c>
      <c r="C57" s="895" t="s">
        <v>848</v>
      </c>
    </row>
    <row r="58" spans="1:3">
      <c r="A58" s="688"/>
      <c r="B58" s="894" t="s">
        <v>849</v>
      </c>
      <c r="C58" s="895" t="s">
        <v>849</v>
      </c>
    </row>
    <row r="59" spans="1:3">
      <c r="A59" s="688"/>
      <c r="B59" s="894" t="s">
        <v>850</v>
      </c>
      <c r="C59" s="895" t="s">
        <v>850</v>
      </c>
    </row>
    <row r="60" spans="1:3">
      <c r="A60" s="688"/>
      <c r="B60" s="894" t="s">
        <v>851</v>
      </c>
      <c r="C60" s="895" t="s">
        <v>851</v>
      </c>
    </row>
    <row r="61" spans="1:3">
      <c r="A61" s="688"/>
      <c r="B61" s="894" t="s">
        <v>852</v>
      </c>
      <c r="C61" s="895" t="s">
        <v>853</v>
      </c>
    </row>
    <row r="62" spans="1:3" ht="12" customHeight="1">
      <c r="A62" s="688"/>
      <c r="B62" s="894" t="s">
        <v>854</v>
      </c>
      <c r="C62" s="895" t="s">
        <v>855</v>
      </c>
    </row>
    <row r="63" spans="1:3" ht="22.5" customHeight="1" thickBot="1">
      <c r="A63" s="696"/>
      <c r="B63" s="919" t="s">
        <v>856</v>
      </c>
      <c r="C63" s="920" t="s">
        <v>856</v>
      </c>
    </row>
    <row r="64" spans="1:3" ht="11.25" customHeight="1" thickTop="1">
      <c r="A64" s="912" t="s">
        <v>857</v>
      </c>
      <c r="B64" s="913"/>
      <c r="C64" s="914"/>
    </row>
    <row r="65" spans="1:3" ht="12.6" thickBot="1">
      <c r="A65" s="696"/>
      <c r="B65" s="919" t="s">
        <v>858</v>
      </c>
      <c r="C65" s="920" t="s">
        <v>858</v>
      </c>
    </row>
    <row r="66" spans="1:3" ht="11.25" customHeight="1" thickTop="1">
      <c r="A66" s="912" t="s">
        <v>859</v>
      </c>
      <c r="B66" s="913"/>
      <c r="C66" s="914"/>
    </row>
    <row r="67" spans="1:3" ht="12.6" thickBot="1">
      <c r="A67" s="696"/>
      <c r="B67" s="919" t="s">
        <v>860</v>
      </c>
      <c r="C67" s="920"/>
    </row>
    <row r="68" spans="1:3" ht="11.25" customHeight="1" thickTop="1" thickBot="1">
      <c r="A68" s="921" t="s">
        <v>861</v>
      </c>
      <c r="B68" s="922"/>
      <c r="C68" s="923"/>
    </row>
    <row r="69" spans="1:3" ht="12.6" thickTop="1">
      <c r="A69" s="692"/>
      <c r="B69" s="924" t="s">
        <v>862</v>
      </c>
      <c r="C69" s="925" t="s">
        <v>862</v>
      </c>
    </row>
    <row r="70" spans="1:3">
      <c r="A70" s="688"/>
      <c r="B70" s="894" t="s">
        <v>863</v>
      </c>
      <c r="C70" s="895" t="s">
        <v>864</v>
      </c>
    </row>
    <row r="71" spans="1:3">
      <c r="A71" s="688"/>
      <c r="B71" s="894" t="s">
        <v>865</v>
      </c>
      <c r="C71" s="895" t="s">
        <v>865</v>
      </c>
    </row>
    <row r="72" spans="1:3" ht="55.05" customHeight="1">
      <c r="A72" s="688"/>
      <c r="B72" s="926" t="s">
        <v>866</v>
      </c>
      <c r="C72" s="927" t="s">
        <v>867</v>
      </c>
    </row>
    <row r="73" spans="1:3" ht="33.75" customHeight="1">
      <c r="A73" s="688"/>
      <c r="B73" s="917" t="s">
        <v>868</v>
      </c>
      <c r="C73" s="918" t="s">
        <v>869</v>
      </c>
    </row>
    <row r="74" spans="1:3" ht="15.75" customHeight="1">
      <c r="A74" s="688"/>
      <c r="B74" s="917" t="s">
        <v>870</v>
      </c>
      <c r="C74" s="918" t="s">
        <v>871</v>
      </c>
    </row>
    <row r="75" spans="1:3">
      <c r="A75" s="688"/>
      <c r="B75" s="894" t="s">
        <v>872</v>
      </c>
      <c r="C75" s="895" t="s">
        <v>872</v>
      </c>
    </row>
    <row r="76" spans="1:3" ht="12.6" thickBot="1">
      <c r="A76" s="696"/>
      <c r="B76" s="919" t="s">
        <v>873</v>
      </c>
      <c r="C76" s="920" t="s">
        <v>873</v>
      </c>
    </row>
    <row r="77" spans="1:3" ht="12.6" thickTop="1">
      <c r="A77" s="912" t="s">
        <v>874</v>
      </c>
      <c r="B77" s="913"/>
      <c r="C77" s="914"/>
    </row>
    <row r="78" spans="1:3">
      <c r="A78" s="688"/>
      <c r="B78" s="894" t="s">
        <v>858</v>
      </c>
      <c r="C78" s="895"/>
    </row>
    <row r="79" spans="1:3">
      <c r="A79" s="688"/>
      <c r="B79" s="894" t="s">
        <v>875</v>
      </c>
      <c r="C79" s="895"/>
    </row>
    <row r="80" spans="1:3">
      <c r="A80" s="688"/>
      <c r="B80" s="894" t="s">
        <v>876</v>
      </c>
      <c r="C80" s="895"/>
    </row>
    <row r="81" spans="1:3">
      <c r="A81" s="912" t="s">
        <v>877</v>
      </c>
      <c r="B81" s="913"/>
      <c r="C81" s="914"/>
    </row>
    <row r="82" spans="1:3">
      <c r="A82" s="688"/>
      <c r="B82" s="894" t="s">
        <v>858</v>
      </c>
      <c r="C82" s="895"/>
    </row>
    <row r="83" spans="1:3">
      <c r="A83" s="688"/>
      <c r="B83" s="894" t="s">
        <v>878</v>
      </c>
      <c r="C83" s="895"/>
    </row>
    <row r="84" spans="1:3" ht="79.5" customHeight="1">
      <c r="A84" s="688"/>
      <c r="B84" s="894" t="s">
        <v>879</v>
      </c>
      <c r="C84" s="895"/>
    </row>
    <row r="85" spans="1:3" ht="53.25" customHeight="1">
      <c r="A85" s="688"/>
      <c r="B85" s="894" t="s">
        <v>880</v>
      </c>
      <c r="C85" s="895"/>
    </row>
    <row r="86" spans="1:3">
      <c r="A86" s="688"/>
      <c r="B86" s="894" t="s">
        <v>881</v>
      </c>
      <c r="C86" s="895"/>
    </row>
    <row r="87" spans="1:3">
      <c r="A87" s="688"/>
      <c r="B87" s="894" t="s">
        <v>882</v>
      </c>
      <c r="C87" s="895"/>
    </row>
    <row r="88" spans="1:3">
      <c r="A88" s="688"/>
      <c r="B88" s="894" t="s">
        <v>883</v>
      </c>
      <c r="C88" s="895"/>
    </row>
    <row r="89" spans="1:3">
      <c r="A89" s="912" t="s">
        <v>884</v>
      </c>
      <c r="B89" s="913"/>
      <c r="C89" s="914"/>
    </row>
    <row r="90" spans="1:3">
      <c r="A90" s="688"/>
      <c r="B90" s="894" t="s">
        <v>858</v>
      </c>
      <c r="C90" s="895"/>
    </row>
    <row r="91" spans="1:3">
      <c r="A91" s="688"/>
      <c r="B91" s="894" t="s">
        <v>885</v>
      </c>
      <c r="C91" s="895"/>
    </row>
    <row r="92" spans="1:3" ht="12" customHeight="1">
      <c r="A92" s="688"/>
      <c r="B92" s="894" t="s">
        <v>886</v>
      </c>
      <c r="C92" s="895"/>
    </row>
    <row r="93" spans="1:3">
      <c r="A93" s="688"/>
      <c r="B93" s="894" t="s">
        <v>887</v>
      </c>
      <c r="C93" s="895"/>
    </row>
    <row r="94" spans="1:3" ht="24.75" customHeight="1">
      <c r="A94" s="688"/>
      <c r="B94" s="915" t="s">
        <v>888</v>
      </c>
      <c r="C94" s="916"/>
    </row>
    <row r="95" spans="1:3" ht="24" customHeight="1">
      <c r="A95" s="688"/>
      <c r="B95" s="915" t="s">
        <v>889</v>
      </c>
      <c r="C95" s="916"/>
    </row>
    <row r="96" spans="1:3" ht="13.5" customHeight="1">
      <c r="A96" s="688"/>
      <c r="B96" s="915" t="s">
        <v>890</v>
      </c>
      <c r="C96" s="916"/>
    </row>
    <row r="97" spans="1:3" ht="11.25" customHeight="1" thickBot="1">
      <c r="A97" s="908" t="s">
        <v>891</v>
      </c>
      <c r="B97" s="909"/>
      <c r="C97" s="910"/>
    </row>
    <row r="98" spans="1:3" ht="13.2" thickTop="1" thickBot="1">
      <c r="A98" s="911" t="s">
        <v>892</v>
      </c>
      <c r="B98" s="911"/>
      <c r="C98" s="911"/>
    </row>
    <row r="99" spans="1:3">
      <c r="A99" s="698">
        <v>2</v>
      </c>
      <c r="B99" s="699" t="s">
        <v>214</v>
      </c>
      <c r="C99" s="699" t="s">
        <v>893</v>
      </c>
    </row>
    <row r="100" spans="1:3">
      <c r="A100" s="700">
        <v>3</v>
      </c>
      <c r="B100" s="701" t="s">
        <v>215</v>
      </c>
      <c r="C100" s="702" t="s">
        <v>894</v>
      </c>
    </row>
    <row r="101" spans="1:3">
      <c r="A101" s="700">
        <v>4</v>
      </c>
      <c r="B101" s="701" t="s">
        <v>216</v>
      </c>
      <c r="C101" s="702" t="s">
        <v>895</v>
      </c>
    </row>
    <row r="102" spans="1:3" ht="11.25" customHeight="1">
      <c r="A102" s="700">
        <v>5</v>
      </c>
      <c r="B102" s="701" t="s">
        <v>217</v>
      </c>
      <c r="C102" s="702" t="s">
        <v>896</v>
      </c>
    </row>
    <row r="103" spans="1:3" ht="12" customHeight="1">
      <c r="A103" s="700">
        <v>6</v>
      </c>
      <c r="B103" s="701" t="s">
        <v>231</v>
      </c>
      <c r="C103" s="702" t="s">
        <v>897</v>
      </c>
    </row>
    <row r="104" spans="1:3" ht="12" customHeight="1">
      <c r="A104" s="700">
        <v>7</v>
      </c>
      <c r="B104" s="701" t="s">
        <v>218</v>
      </c>
      <c r="C104" s="702" t="s">
        <v>898</v>
      </c>
    </row>
    <row r="105" spans="1:3">
      <c r="A105" s="700">
        <v>8</v>
      </c>
      <c r="B105" s="701" t="s">
        <v>223</v>
      </c>
      <c r="C105" s="702" t="s">
        <v>899</v>
      </c>
    </row>
    <row r="106" spans="1:3" ht="11.25" customHeight="1">
      <c r="A106" s="912" t="s">
        <v>900</v>
      </c>
      <c r="B106" s="913"/>
      <c r="C106" s="914"/>
    </row>
    <row r="107" spans="1:3" ht="12" customHeight="1">
      <c r="A107" s="688"/>
      <c r="B107" s="894" t="s">
        <v>901</v>
      </c>
      <c r="C107" s="895"/>
    </row>
    <row r="108" spans="1:3">
      <c r="A108" s="912" t="s">
        <v>902</v>
      </c>
      <c r="B108" s="913"/>
      <c r="C108" s="914"/>
    </row>
    <row r="109" spans="1:3" ht="12" customHeight="1">
      <c r="A109" s="688"/>
      <c r="B109" s="894" t="s">
        <v>903</v>
      </c>
      <c r="C109" s="895"/>
    </row>
    <row r="110" spans="1:3">
      <c r="A110" s="688"/>
      <c r="B110" s="894" t="s">
        <v>904</v>
      </c>
      <c r="C110" s="895"/>
    </row>
    <row r="111" spans="1:3">
      <c r="A111" s="688"/>
      <c r="B111" s="894" t="s">
        <v>905</v>
      </c>
      <c r="C111" s="895"/>
    </row>
    <row r="112" spans="1:3">
      <c r="A112" s="891" t="s">
        <v>906</v>
      </c>
      <c r="B112" s="891"/>
      <c r="C112" s="891"/>
    </row>
    <row r="113" spans="1:3">
      <c r="A113" s="905" t="s">
        <v>772</v>
      </c>
      <c r="B113" s="905"/>
      <c r="C113" s="905"/>
    </row>
    <row r="114" spans="1:3">
      <c r="A114" s="703">
        <v>1</v>
      </c>
      <c r="B114" s="901" t="s">
        <v>907</v>
      </c>
      <c r="C114" s="902"/>
    </row>
    <row r="115" spans="1:3">
      <c r="A115" s="703">
        <v>2</v>
      </c>
      <c r="B115" s="906" t="s">
        <v>908</v>
      </c>
      <c r="C115" s="907"/>
    </row>
    <row r="116" spans="1:3">
      <c r="A116" s="703">
        <v>3</v>
      </c>
      <c r="B116" s="901" t="s">
        <v>909</v>
      </c>
      <c r="C116" s="902"/>
    </row>
    <row r="117" spans="1:3">
      <c r="A117" s="703">
        <v>4</v>
      </c>
      <c r="B117" s="901" t="s">
        <v>910</v>
      </c>
      <c r="C117" s="902"/>
    </row>
    <row r="118" spans="1:3">
      <c r="A118" s="703">
        <v>5</v>
      </c>
      <c r="B118" s="704" t="s">
        <v>911</v>
      </c>
      <c r="C118" s="705"/>
    </row>
    <row r="119" spans="1:3">
      <c r="A119" s="703">
        <v>6</v>
      </c>
      <c r="B119" s="903" t="s">
        <v>912</v>
      </c>
      <c r="C119" s="904"/>
    </row>
    <row r="120" spans="1:3" ht="48.45" customHeight="1">
      <c r="A120" s="703">
        <v>7</v>
      </c>
      <c r="B120" s="903" t="s">
        <v>913</v>
      </c>
      <c r="C120" s="904"/>
    </row>
    <row r="121" spans="1:3">
      <c r="A121" s="706">
        <v>8</v>
      </c>
      <c r="B121" s="707" t="s">
        <v>914</v>
      </c>
      <c r="C121" s="708" t="s">
        <v>915</v>
      </c>
    </row>
    <row r="122" spans="1:3" ht="24">
      <c r="A122" s="703">
        <v>9.01</v>
      </c>
      <c r="B122" s="707" t="s">
        <v>375</v>
      </c>
      <c r="C122" s="689" t="s">
        <v>916</v>
      </c>
    </row>
    <row r="123" spans="1:3" ht="36">
      <c r="A123" s="703">
        <v>9.02</v>
      </c>
      <c r="B123" s="707" t="s">
        <v>376</v>
      </c>
      <c r="C123" s="689" t="s">
        <v>917</v>
      </c>
    </row>
    <row r="124" spans="1:3">
      <c r="A124" s="703">
        <v>9.0299999999999994</v>
      </c>
      <c r="B124" s="689" t="s">
        <v>617</v>
      </c>
      <c r="C124" s="689" t="s">
        <v>918</v>
      </c>
    </row>
    <row r="125" spans="1:3">
      <c r="A125" s="703">
        <v>9.0399999999999991</v>
      </c>
      <c r="B125" s="707" t="s">
        <v>377</v>
      </c>
      <c r="C125" s="689" t="s">
        <v>919</v>
      </c>
    </row>
    <row r="126" spans="1:3">
      <c r="A126" s="703">
        <v>9.0500000000000007</v>
      </c>
      <c r="B126" s="707" t="s">
        <v>378</v>
      </c>
      <c r="C126" s="689" t="s">
        <v>920</v>
      </c>
    </row>
    <row r="127" spans="1:3" ht="24">
      <c r="A127" s="703">
        <v>9.06</v>
      </c>
      <c r="B127" s="707" t="s">
        <v>379</v>
      </c>
      <c r="C127" s="689" t="s">
        <v>921</v>
      </c>
    </row>
    <row r="128" spans="1:3">
      <c r="A128" s="703">
        <v>9.07</v>
      </c>
      <c r="B128" s="709" t="s">
        <v>380</v>
      </c>
      <c r="C128" s="689" t="s">
        <v>922</v>
      </c>
    </row>
    <row r="129" spans="1:3" ht="24">
      <c r="A129" s="703">
        <v>9.08</v>
      </c>
      <c r="B129" s="707" t="s">
        <v>381</v>
      </c>
      <c r="C129" s="689" t="s">
        <v>923</v>
      </c>
    </row>
    <row r="130" spans="1:3" ht="24">
      <c r="A130" s="703">
        <v>9.09</v>
      </c>
      <c r="B130" s="707" t="s">
        <v>382</v>
      </c>
      <c r="C130" s="689" t="s">
        <v>924</v>
      </c>
    </row>
    <row r="131" spans="1:3">
      <c r="A131" s="710">
        <v>9.1</v>
      </c>
      <c r="B131" s="707" t="s">
        <v>383</v>
      </c>
      <c r="C131" s="689" t="s">
        <v>925</v>
      </c>
    </row>
    <row r="132" spans="1:3">
      <c r="A132" s="703">
        <v>9.11</v>
      </c>
      <c r="B132" s="707" t="s">
        <v>384</v>
      </c>
      <c r="C132" s="689" t="s">
        <v>926</v>
      </c>
    </row>
    <row r="133" spans="1:3">
      <c r="A133" s="703">
        <v>9.1199999999999992</v>
      </c>
      <c r="B133" s="707" t="s">
        <v>385</v>
      </c>
      <c r="C133" s="689" t="s">
        <v>927</v>
      </c>
    </row>
    <row r="134" spans="1:3">
      <c r="A134" s="703">
        <v>9.1300000000000008</v>
      </c>
      <c r="B134" s="707" t="s">
        <v>386</v>
      </c>
      <c r="C134" s="689" t="s">
        <v>928</v>
      </c>
    </row>
    <row r="135" spans="1:3">
      <c r="A135" s="703">
        <v>9.14</v>
      </c>
      <c r="B135" s="707" t="s">
        <v>387</v>
      </c>
      <c r="C135" s="689" t="s">
        <v>929</v>
      </c>
    </row>
    <row r="136" spans="1:3">
      <c r="A136" s="703">
        <v>9.15</v>
      </c>
      <c r="B136" s="707" t="s">
        <v>388</v>
      </c>
      <c r="C136" s="689" t="s">
        <v>930</v>
      </c>
    </row>
    <row r="137" spans="1:3">
      <c r="A137" s="703">
        <v>9.16</v>
      </c>
      <c r="B137" s="707" t="s">
        <v>389</v>
      </c>
      <c r="C137" s="689" t="s">
        <v>931</v>
      </c>
    </row>
    <row r="138" spans="1:3">
      <c r="A138" s="703">
        <v>9.17</v>
      </c>
      <c r="B138" s="689" t="s">
        <v>390</v>
      </c>
      <c r="C138" s="689" t="s">
        <v>932</v>
      </c>
    </row>
    <row r="139" spans="1:3" ht="24">
      <c r="A139" s="703">
        <v>9.18</v>
      </c>
      <c r="B139" s="707" t="s">
        <v>391</v>
      </c>
      <c r="C139" s="689" t="s">
        <v>933</v>
      </c>
    </row>
    <row r="140" spans="1:3">
      <c r="A140" s="703">
        <v>9.19</v>
      </c>
      <c r="B140" s="707" t="s">
        <v>392</v>
      </c>
      <c r="C140" s="689" t="s">
        <v>934</v>
      </c>
    </row>
    <row r="141" spans="1:3">
      <c r="A141" s="710">
        <v>9.1999999999999993</v>
      </c>
      <c r="B141" s="707" t="s">
        <v>393</v>
      </c>
      <c r="C141" s="689" t="s">
        <v>935</v>
      </c>
    </row>
    <row r="142" spans="1:3">
      <c r="A142" s="703">
        <v>9.2100000000000009</v>
      </c>
      <c r="B142" s="707" t="s">
        <v>394</v>
      </c>
      <c r="C142" s="689" t="s">
        <v>936</v>
      </c>
    </row>
    <row r="143" spans="1:3">
      <c r="A143" s="703">
        <v>9.2200000000000006</v>
      </c>
      <c r="B143" s="707" t="s">
        <v>395</v>
      </c>
      <c r="C143" s="689" t="s">
        <v>937</v>
      </c>
    </row>
    <row r="144" spans="1:3" ht="24">
      <c r="A144" s="703">
        <v>9.23</v>
      </c>
      <c r="B144" s="707" t="s">
        <v>396</v>
      </c>
      <c r="C144" s="689" t="s">
        <v>938</v>
      </c>
    </row>
    <row r="145" spans="1:3" ht="24">
      <c r="A145" s="703">
        <v>9.24</v>
      </c>
      <c r="B145" s="707" t="s">
        <v>397</v>
      </c>
      <c r="C145" s="689" t="s">
        <v>939</v>
      </c>
    </row>
    <row r="146" spans="1:3">
      <c r="A146" s="703">
        <v>9.2500000000000107</v>
      </c>
      <c r="B146" s="707" t="s">
        <v>398</v>
      </c>
      <c r="C146" s="689" t="s">
        <v>940</v>
      </c>
    </row>
    <row r="147" spans="1:3" ht="24">
      <c r="A147" s="703">
        <v>9.2600000000000193</v>
      </c>
      <c r="B147" s="707" t="s">
        <v>941</v>
      </c>
      <c r="C147" s="693" t="s">
        <v>942</v>
      </c>
    </row>
    <row r="148" spans="1:3" s="711" customFormat="1" ht="24">
      <c r="A148" s="703">
        <v>9.2700000000000298</v>
      </c>
      <c r="B148" s="707" t="s">
        <v>88</v>
      </c>
      <c r="C148" s="693" t="s">
        <v>943</v>
      </c>
    </row>
    <row r="149" spans="1:3" s="711" customFormat="1">
      <c r="A149" s="688"/>
      <c r="B149" s="896" t="s">
        <v>944</v>
      </c>
      <c r="C149" s="897"/>
    </row>
    <row r="150" spans="1:3" s="711" customFormat="1">
      <c r="A150" s="706">
        <v>1</v>
      </c>
      <c r="B150" s="894" t="s">
        <v>945</v>
      </c>
      <c r="C150" s="895"/>
    </row>
    <row r="151" spans="1:3" s="711" customFormat="1">
      <c r="A151" s="706">
        <v>2</v>
      </c>
      <c r="B151" s="894" t="s">
        <v>946</v>
      </c>
      <c r="C151" s="895"/>
    </row>
    <row r="152" spans="1:3" s="711" customFormat="1">
      <c r="A152" s="706">
        <v>3</v>
      </c>
      <c r="B152" s="894" t="s">
        <v>947</v>
      </c>
      <c r="C152" s="895"/>
    </row>
    <row r="153" spans="1:3" s="711" customFormat="1">
      <c r="A153" s="688"/>
      <c r="B153" s="896" t="s">
        <v>948</v>
      </c>
      <c r="C153" s="897"/>
    </row>
    <row r="154" spans="1:3" s="711" customFormat="1">
      <c r="A154" s="706">
        <v>1</v>
      </c>
      <c r="B154" s="898" t="s">
        <v>949</v>
      </c>
      <c r="C154" s="900"/>
    </row>
    <row r="155" spans="1:3" s="711" customFormat="1">
      <c r="A155" s="706">
        <v>2</v>
      </c>
      <c r="B155" s="707" t="s">
        <v>615</v>
      </c>
      <c r="C155" s="712" t="s">
        <v>950</v>
      </c>
    </row>
    <row r="156" spans="1:3" ht="24">
      <c r="A156" s="706">
        <v>3</v>
      </c>
      <c r="B156" s="707" t="s">
        <v>614</v>
      </c>
      <c r="C156" s="708" t="s">
        <v>951</v>
      </c>
    </row>
    <row r="157" spans="1:3">
      <c r="A157" s="706">
        <v>4</v>
      </c>
      <c r="B157" s="707" t="s">
        <v>368</v>
      </c>
      <c r="C157" s="707" t="s">
        <v>952</v>
      </c>
    </row>
    <row r="158" spans="1:3" ht="25.05" customHeight="1">
      <c r="A158" s="688"/>
      <c r="B158" s="896" t="s">
        <v>953</v>
      </c>
      <c r="C158" s="897"/>
    </row>
    <row r="159" spans="1:3" ht="36">
      <c r="A159" s="706"/>
      <c r="B159" s="707" t="s">
        <v>954</v>
      </c>
      <c r="C159" s="713" t="s">
        <v>955</v>
      </c>
    </row>
    <row r="160" spans="1:3">
      <c r="A160" s="688"/>
      <c r="B160" s="896" t="s">
        <v>956</v>
      </c>
      <c r="C160" s="897"/>
    </row>
    <row r="161" spans="1:3" ht="39" customHeight="1">
      <c r="A161" s="688"/>
      <c r="B161" s="894" t="s">
        <v>957</v>
      </c>
      <c r="C161" s="895"/>
    </row>
    <row r="162" spans="1:3">
      <c r="A162" s="688" t="s">
        <v>958</v>
      </c>
      <c r="B162" s="714" t="s">
        <v>406</v>
      </c>
      <c r="C162" s="715" t="s">
        <v>959</v>
      </c>
    </row>
    <row r="163" spans="1:3">
      <c r="A163" s="688" t="s">
        <v>249</v>
      </c>
      <c r="B163" s="716" t="s">
        <v>407</v>
      </c>
      <c r="C163" s="708" t="s">
        <v>960</v>
      </c>
    </row>
    <row r="164" spans="1:3" ht="24">
      <c r="A164" s="688" t="s">
        <v>256</v>
      </c>
      <c r="B164" s="715" t="s">
        <v>408</v>
      </c>
      <c r="C164" s="708" t="s">
        <v>961</v>
      </c>
    </row>
    <row r="165" spans="1:3">
      <c r="A165" s="688" t="s">
        <v>962</v>
      </c>
      <c r="B165" s="716" t="s">
        <v>409</v>
      </c>
      <c r="C165" s="717" t="s">
        <v>963</v>
      </c>
    </row>
    <row r="166" spans="1:3" ht="24">
      <c r="A166" s="688" t="s">
        <v>964</v>
      </c>
      <c r="B166" s="716" t="s">
        <v>630</v>
      </c>
      <c r="C166" s="718" t="s">
        <v>965</v>
      </c>
    </row>
    <row r="167" spans="1:3" ht="24">
      <c r="A167" s="688" t="s">
        <v>257</v>
      </c>
      <c r="B167" s="716" t="s">
        <v>410</v>
      </c>
      <c r="C167" s="718" t="s">
        <v>966</v>
      </c>
    </row>
    <row r="168" spans="1:3" ht="24">
      <c r="A168" s="688" t="s">
        <v>967</v>
      </c>
      <c r="B168" s="719" t="s">
        <v>413</v>
      </c>
      <c r="C168" s="720" t="s">
        <v>968</v>
      </c>
    </row>
    <row r="169" spans="1:3" ht="24">
      <c r="A169" s="688" t="s">
        <v>969</v>
      </c>
      <c r="B169" s="719" t="s">
        <v>411</v>
      </c>
      <c r="C169" s="718" t="s">
        <v>970</v>
      </c>
    </row>
    <row r="170" spans="1:3" ht="26.55" customHeight="1">
      <c r="A170" s="688" t="s">
        <v>971</v>
      </c>
      <c r="B170" s="719" t="s">
        <v>412</v>
      </c>
      <c r="C170" s="720" t="s">
        <v>972</v>
      </c>
    </row>
    <row r="171" spans="1:3" ht="24">
      <c r="A171" s="688" t="s">
        <v>973</v>
      </c>
      <c r="B171" s="689" t="s">
        <v>414</v>
      </c>
      <c r="C171" s="720" t="s">
        <v>974</v>
      </c>
    </row>
    <row r="172" spans="1:3" ht="24">
      <c r="A172" s="688" t="s">
        <v>975</v>
      </c>
      <c r="B172" s="719" t="s">
        <v>415</v>
      </c>
      <c r="C172" s="721" t="s">
        <v>976</v>
      </c>
    </row>
    <row r="173" spans="1:3">
      <c r="A173" s="688" t="s">
        <v>977</v>
      </c>
      <c r="B173" s="722" t="s">
        <v>416</v>
      </c>
      <c r="C173" s="715" t="s">
        <v>978</v>
      </c>
    </row>
    <row r="174" spans="1:3" ht="24">
      <c r="A174" s="688"/>
      <c r="B174" s="718" t="s">
        <v>979</v>
      </c>
      <c r="C174" s="689" t="s">
        <v>980</v>
      </c>
    </row>
    <row r="175" spans="1:3" ht="24">
      <c r="A175" s="688"/>
      <c r="B175" s="718" t="s">
        <v>981</v>
      </c>
      <c r="C175" s="689" t="s">
        <v>982</v>
      </c>
    </row>
    <row r="176" spans="1:3" ht="24">
      <c r="A176" s="688"/>
      <c r="B176" s="718" t="s">
        <v>983</v>
      </c>
      <c r="C176" s="689" t="s">
        <v>984</v>
      </c>
    </row>
    <row r="177" spans="1:3">
      <c r="A177" s="688"/>
      <c r="B177" s="896" t="s">
        <v>985</v>
      </c>
      <c r="C177" s="897"/>
    </row>
    <row r="178" spans="1:3">
      <c r="A178" s="688"/>
      <c r="B178" s="894" t="s">
        <v>986</v>
      </c>
      <c r="C178" s="895"/>
    </row>
    <row r="179" spans="1:3">
      <c r="A179" s="706">
        <v>1</v>
      </c>
      <c r="B179" s="689" t="s">
        <v>420</v>
      </c>
      <c r="C179" s="689" t="s">
        <v>420</v>
      </c>
    </row>
    <row r="180" spans="1:3" ht="24">
      <c r="A180" s="706">
        <v>2</v>
      </c>
      <c r="B180" s="689" t="s">
        <v>987</v>
      </c>
      <c r="C180" s="689" t="s">
        <v>988</v>
      </c>
    </row>
    <row r="181" spans="1:3">
      <c r="A181" s="706">
        <v>3</v>
      </c>
      <c r="B181" s="689" t="s">
        <v>422</v>
      </c>
      <c r="C181" s="689" t="s">
        <v>989</v>
      </c>
    </row>
    <row r="182" spans="1:3" ht="24">
      <c r="A182" s="706">
        <v>4</v>
      </c>
      <c r="B182" s="689" t="s">
        <v>423</v>
      </c>
      <c r="C182" s="689" t="s">
        <v>990</v>
      </c>
    </row>
    <row r="183" spans="1:3" ht="24">
      <c r="A183" s="706">
        <v>5</v>
      </c>
      <c r="B183" s="689" t="s">
        <v>424</v>
      </c>
      <c r="C183" s="689" t="s">
        <v>991</v>
      </c>
    </row>
    <row r="184" spans="1:3" ht="48">
      <c r="A184" s="706">
        <v>6</v>
      </c>
      <c r="B184" s="689" t="s">
        <v>425</v>
      </c>
      <c r="C184" s="689" t="s">
        <v>992</v>
      </c>
    </row>
    <row r="185" spans="1:3">
      <c r="A185" s="688"/>
      <c r="B185" s="896" t="s">
        <v>993</v>
      </c>
      <c r="C185" s="897"/>
    </row>
    <row r="186" spans="1:3">
      <c r="A186" s="688"/>
      <c r="B186" s="892" t="s">
        <v>994</v>
      </c>
      <c r="C186" s="898"/>
    </row>
    <row r="187" spans="1:3" ht="24">
      <c r="A187" s="688">
        <v>1.1000000000000001</v>
      </c>
      <c r="B187" s="723" t="s">
        <v>430</v>
      </c>
      <c r="C187" s="689" t="s">
        <v>995</v>
      </c>
    </row>
    <row r="188" spans="1:3" ht="49.95" customHeight="1">
      <c r="A188" s="688" t="s">
        <v>146</v>
      </c>
      <c r="B188" s="724" t="s">
        <v>431</v>
      </c>
      <c r="C188" s="689" t="s">
        <v>996</v>
      </c>
    </row>
    <row r="189" spans="1:3">
      <c r="A189" s="688" t="s">
        <v>432</v>
      </c>
      <c r="B189" s="725" t="s">
        <v>433</v>
      </c>
      <c r="C189" s="899" t="s">
        <v>997</v>
      </c>
    </row>
    <row r="190" spans="1:3">
      <c r="A190" s="688" t="s">
        <v>434</v>
      </c>
      <c r="B190" s="725" t="s">
        <v>435</v>
      </c>
      <c r="C190" s="899"/>
    </row>
    <row r="191" spans="1:3">
      <c r="A191" s="688" t="s">
        <v>436</v>
      </c>
      <c r="B191" s="725" t="s">
        <v>437</v>
      </c>
      <c r="C191" s="899"/>
    </row>
    <row r="192" spans="1:3">
      <c r="A192" s="688" t="s">
        <v>438</v>
      </c>
      <c r="B192" s="725" t="s">
        <v>439</v>
      </c>
      <c r="C192" s="899"/>
    </row>
    <row r="193" spans="1:4" ht="25.5" customHeight="1">
      <c r="A193" s="688">
        <v>1.2</v>
      </c>
      <c r="B193" s="726" t="s">
        <v>644</v>
      </c>
      <c r="C193" s="727" t="s">
        <v>998</v>
      </c>
    </row>
    <row r="194" spans="1:4" ht="24">
      <c r="A194" s="688" t="s">
        <v>441</v>
      </c>
      <c r="B194" s="728" t="s">
        <v>442</v>
      </c>
      <c r="C194" s="729" t="s">
        <v>999</v>
      </c>
    </row>
    <row r="195" spans="1:4" ht="24">
      <c r="A195" s="688" t="s">
        <v>443</v>
      </c>
      <c r="B195" s="730" t="s">
        <v>444</v>
      </c>
      <c r="C195" s="729" t="s">
        <v>1000</v>
      </c>
    </row>
    <row r="196" spans="1:4" ht="25.95" customHeight="1">
      <c r="A196" s="688" t="s">
        <v>445</v>
      </c>
      <c r="B196" s="731" t="s">
        <v>446</v>
      </c>
      <c r="C196" s="707" t="s">
        <v>1001</v>
      </c>
    </row>
    <row r="197" spans="1:4" ht="24">
      <c r="A197" s="688" t="s">
        <v>447</v>
      </c>
      <c r="B197" s="732" t="s">
        <v>448</v>
      </c>
      <c r="C197" s="707" t="s">
        <v>1002</v>
      </c>
      <c r="D197" s="733"/>
    </row>
    <row r="198" spans="1:4" ht="12.6">
      <c r="A198" s="688">
        <v>1.4</v>
      </c>
      <c r="B198" s="728" t="s">
        <v>467</v>
      </c>
      <c r="C198" s="734" t="s">
        <v>1003</v>
      </c>
      <c r="D198" s="735"/>
    </row>
    <row r="199" spans="1:4" ht="12.6">
      <c r="A199" s="688">
        <v>1.5</v>
      </c>
      <c r="B199" s="728" t="s">
        <v>468</v>
      </c>
      <c r="C199" s="734" t="s">
        <v>1003</v>
      </c>
      <c r="D199" s="736"/>
    </row>
    <row r="200" spans="1:4" ht="12.6">
      <c r="A200" s="688"/>
      <c r="B200" s="891" t="s">
        <v>1004</v>
      </c>
      <c r="C200" s="891"/>
      <c r="D200" s="736"/>
    </row>
    <row r="201" spans="1:4" ht="12.6">
      <c r="A201" s="688"/>
      <c r="B201" s="892" t="s">
        <v>1005</v>
      </c>
      <c r="C201" s="892"/>
      <c r="D201" s="736"/>
    </row>
    <row r="202" spans="1:4" ht="12.6">
      <c r="A202" s="706"/>
      <c r="B202" s="707" t="s">
        <v>954</v>
      </c>
      <c r="C202" s="713" t="s">
        <v>950</v>
      </c>
      <c r="D202" s="736"/>
    </row>
    <row r="203" spans="1:4" ht="12.6">
      <c r="A203" s="688"/>
      <c r="B203" s="891" t="s">
        <v>1006</v>
      </c>
      <c r="C203" s="891"/>
      <c r="D203" s="737"/>
    </row>
    <row r="204" spans="1:4" ht="12.6">
      <c r="A204" s="706"/>
      <c r="B204" s="892" t="s">
        <v>1007</v>
      </c>
      <c r="C204" s="892"/>
      <c r="D204" s="738"/>
    </row>
    <row r="205" spans="1:4" ht="12.6">
      <c r="B205" s="891" t="s">
        <v>1008</v>
      </c>
      <c r="C205" s="891"/>
      <c r="D205" s="740"/>
    </row>
    <row r="206" spans="1:4" ht="24">
      <c r="A206" s="724">
        <v>1</v>
      </c>
      <c r="B206" s="707" t="s">
        <v>470</v>
      </c>
      <c r="C206" s="707" t="s">
        <v>1009</v>
      </c>
      <c r="D206" s="738"/>
    </row>
    <row r="207" spans="1:4" ht="18" customHeight="1">
      <c r="A207" s="724">
        <v>2</v>
      </c>
      <c r="B207" s="707" t="s">
        <v>471</v>
      </c>
      <c r="C207" s="707" t="s">
        <v>1010</v>
      </c>
      <c r="D207" s="740"/>
    </row>
    <row r="208" spans="1:4" ht="24">
      <c r="A208" s="724">
        <v>3</v>
      </c>
      <c r="B208" s="707" t="s">
        <v>472</v>
      </c>
      <c r="C208" s="707" t="s">
        <v>1011</v>
      </c>
      <c r="D208" s="741"/>
    </row>
    <row r="209" spans="1:4" ht="12.6">
      <c r="A209" s="724">
        <v>4</v>
      </c>
      <c r="B209" s="707" t="s">
        <v>473</v>
      </c>
      <c r="C209" s="707" t="s">
        <v>1012</v>
      </c>
      <c r="D209" s="741"/>
    </row>
    <row r="210" spans="1:4" ht="24">
      <c r="A210" s="724">
        <v>5</v>
      </c>
      <c r="B210" s="707" t="s">
        <v>474</v>
      </c>
      <c r="C210" s="707" t="s">
        <v>1013</v>
      </c>
    </row>
    <row r="211" spans="1:4" ht="24.45" customHeight="1">
      <c r="A211" s="724">
        <v>6</v>
      </c>
      <c r="B211" s="707" t="s">
        <v>475</v>
      </c>
      <c r="C211" s="707" t="s">
        <v>1014</v>
      </c>
    </row>
    <row r="212" spans="1:4" ht="24">
      <c r="A212" s="724">
        <v>7</v>
      </c>
      <c r="B212" s="707" t="s">
        <v>476</v>
      </c>
      <c r="C212" s="707" t="s">
        <v>1015</v>
      </c>
    </row>
    <row r="213" spans="1:4">
      <c r="A213" s="724">
        <v>7.1</v>
      </c>
      <c r="B213" s="742" t="s">
        <v>477</v>
      </c>
      <c r="C213" s="707" t="s">
        <v>1016</v>
      </c>
    </row>
    <row r="214" spans="1:4">
      <c r="A214" s="724">
        <v>7.2</v>
      </c>
      <c r="B214" s="742" t="s">
        <v>478</v>
      </c>
      <c r="C214" s="707" t="s">
        <v>1017</v>
      </c>
    </row>
    <row r="215" spans="1:4">
      <c r="A215" s="724">
        <v>7.3</v>
      </c>
      <c r="B215" s="743" t="s">
        <v>479</v>
      </c>
      <c r="C215" s="707" t="s">
        <v>1018</v>
      </c>
    </row>
    <row r="216" spans="1:4" ht="39.450000000000003" customHeight="1">
      <c r="A216" s="724">
        <v>8</v>
      </c>
      <c r="B216" s="707" t="s">
        <v>480</v>
      </c>
      <c r="C216" s="707" t="s">
        <v>1019</v>
      </c>
    </row>
    <row r="217" spans="1:4">
      <c r="A217" s="724">
        <v>9</v>
      </c>
      <c r="B217" s="707" t="s">
        <v>481</v>
      </c>
      <c r="C217" s="707" t="s">
        <v>1020</v>
      </c>
    </row>
    <row r="218" spans="1:4" ht="24">
      <c r="A218" s="744">
        <v>10.1</v>
      </c>
      <c r="B218" s="745" t="s">
        <v>1021</v>
      </c>
      <c r="C218" s="746" t="s">
        <v>1022</v>
      </c>
    </row>
    <row r="219" spans="1:4">
      <c r="A219" s="893"/>
      <c r="B219" s="747" t="s">
        <v>657</v>
      </c>
      <c r="C219" s="707" t="s">
        <v>1023</v>
      </c>
    </row>
    <row r="220" spans="1:4">
      <c r="A220" s="893"/>
      <c r="B220" s="689" t="s">
        <v>429</v>
      </c>
      <c r="C220" s="707" t="s">
        <v>1024</v>
      </c>
    </row>
    <row r="221" spans="1:4">
      <c r="A221" s="893"/>
      <c r="B221" s="689" t="s">
        <v>656</v>
      </c>
      <c r="C221" s="727" t="s">
        <v>1025</v>
      </c>
    </row>
    <row r="222" spans="1:4">
      <c r="A222" s="893"/>
      <c r="B222" s="689" t="s">
        <v>482</v>
      </c>
      <c r="C222" s="707" t="s">
        <v>1026</v>
      </c>
    </row>
    <row r="223" spans="1:4" ht="24">
      <c r="A223" s="893"/>
      <c r="B223" s="689" t="s">
        <v>486</v>
      </c>
      <c r="C223" s="689" t="s">
        <v>1027</v>
      </c>
    </row>
    <row r="224" spans="1:4" ht="36">
      <c r="A224" s="893"/>
      <c r="B224" s="689" t="s">
        <v>485</v>
      </c>
      <c r="C224" s="707" t="s">
        <v>1028</v>
      </c>
    </row>
    <row r="225" spans="1:3">
      <c r="A225" s="893"/>
      <c r="B225" s="689" t="s">
        <v>669</v>
      </c>
      <c r="C225" s="707" t="s">
        <v>1029</v>
      </c>
    </row>
    <row r="226" spans="1:3" ht="24">
      <c r="A226" s="893"/>
      <c r="B226" s="689" t="s">
        <v>670</v>
      </c>
      <c r="C226" s="707" t="s">
        <v>1030</v>
      </c>
    </row>
    <row r="227" spans="1:3" ht="12.6">
      <c r="A227" s="748"/>
      <c r="B227" s="749"/>
      <c r="C227" s="750"/>
    </row>
    <row r="228" spans="1:3" ht="12.6">
      <c r="A228" s="748"/>
      <c r="B228" s="750"/>
      <c r="C228" s="750"/>
    </row>
    <row r="229" spans="1:3" ht="12.6">
      <c r="A229" s="748"/>
      <c r="B229" s="750"/>
      <c r="C229" s="750"/>
    </row>
    <row r="230" spans="1:3" ht="12.6">
      <c r="A230" s="748"/>
      <c r="B230" s="751"/>
      <c r="C230" s="750"/>
    </row>
    <row r="231" spans="1:3">
      <c r="A231" s="890"/>
      <c r="B231" s="752"/>
      <c r="C231" s="750"/>
    </row>
    <row r="232" spans="1:3">
      <c r="A232" s="890"/>
      <c r="B232" s="752"/>
      <c r="C232" s="750"/>
    </row>
    <row r="233" spans="1:3">
      <c r="A233" s="890"/>
      <c r="B233" s="752"/>
      <c r="C233" s="750"/>
    </row>
    <row r="234" spans="1:3">
      <c r="A234" s="890"/>
      <c r="B234" s="752"/>
      <c r="C234" s="753"/>
    </row>
    <row r="235" spans="1:3" ht="40.5" customHeight="1">
      <c r="A235" s="890"/>
      <c r="B235" s="752"/>
      <c r="C235" s="750"/>
    </row>
    <row r="236" spans="1:3" ht="24" customHeight="1">
      <c r="A236" s="890"/>
      <c r="B236" s="752"/>
      <c r="C236" s="750"/>
    </row>
    <row r="237" spans="1:3">
      <c r="A237" s="890"/>
      <c r="B237" s="752"/>
      <c r="C237" s="750"/>
    </row>
  </sheetData>
  <mergeCells count="133">
    <mergeCell ref="B7:C7"/>
    <mergeCell ref="B8:C8"/>
    <mergeCell ref="B9:C9"/>
    <mergeCell ref="B10:C10"/>
    <mergeCell ref="B11:C11"/>
    <mergeCell ref="B12:C12"/>
    <mergeCell ref="A1:C1"/>
    <mergeCell ref="B2:C2"/>
    <mergeCell ref="B3:C3"/>
    <mergeCell ref="A4:C4"/>
    <mergeCell ref="B5:C5"/>
    <mergeCell ref="B6:C6"/>
    <mergeCell ref="B19:C19"/>
    <mergeCell ref="B20:C20"/>
    <mergeCell ref="B21:C21"/>
    <mergeCell ref="B22:C22"/>
    <mergeCell ref="B23:C23"/>
    <mergeCell ref="B24:C24"/>
    <mergeCell ref="B13:C13"/>
    <mergeCell ref="B14:C14"/>
    <mergeCell ref="B15:C15"/>
    <mergeCell ref="B16:C16"/>
    <mergeCell ref="B17:C17"/>
    <mergeCell ref="B18:C18"/>
    <mergeCell ref="B31:C31"/>
    <mergeCell ref="B32:C32"/>
    <mergeCell ref="B33:C33"/>
    <mergeCell ref="B34:C34"/>
    <mergeCell ref="B35:C35"/>
    <mergeCell ref="B36:C36"/>
    <mergeCell ref="B25:C25"/>
    <mergeCell ref="A26:C26"/>
    <mergeCell ref="B27:C27"/>
    <mergeCell ref="A28:C28"/>
    <mergeCell ref="B29:C29"/>
    <mergeCell ref="B30:C30"/>
    <mergeCell ref="B43:C43"/>
    <mergeCell ref="B44:C44"/>
    <mergeCell ref="A45:C45"/>
    <mergeCell ref="B46:C46"/>
    <mergeCell ref="A47:C47"/>
    <mergeCell ref="B48:C48"/>
    <mergeCell ref="B37:C37"/>
    <mergeCell ref="B38:C38"/>
    <mergeCell ref="B39:C39"/>
    <mergeCell ref="B40:C40"/>
    <mergeCell ref="A41:C41"/>
    <mergeCell ref="B42:C42"/>
    <mergeCell ref="B55:C55"/>
    <mergeCell ref="B56:C56"/>
    <mergeCell ref="B57:C57"/>
    <mergeCell ref="B58:C58"/>
    <mergeCell ref="B59:C59"/>
    <mergeCell ref="B60:C60"/>
    <mergeCell ref="B49:C49"/>
    <mergeCell ref="B50:C50"/>
    <mergeCell ref="B51:C51"/>
    <mergeCell ref="B52:C52"/>
    <mergeCell ref="B53:C53"/>
    <mergeCell ref="A54:C54"/>
    <mergeCell ref="B67:C67"/>
    <mergeCell ref="A68:C68"/>
    <mergeCell ref="B69:C69"/>
    <mergeCell ref="B70:C70"/>
    <mergeCell ref="B71:C71"/>
    <mergeCell ref="B72:C72"/>
    <mergeCell ref="B61:C61"/>
    <mergeCell ref="B62:C62"/>
    <mergeCell ref="B63:C63"/>
    <mergeCell ref="A64:C64"/>
    <mergeCell ref="B65:C65"/>
    <mergeCell ref="A66:C66"/>
    <mergeCell ref="B79:C79"/>
    <mergeCell ref="B80:C80"/>
    <mergeCell ref="A81:C81"/>
    <mergeCell ref="B82:C82"/>
    <mergeCell ref="B83:C83"/>
    <mergeCell ref="B84:C84"/>
    <mergeCell ref="B73:C73"/>
    <mergeCell ref="B74:C74"/>
    <mergeCell ref="B75:C75"/>
    <mergeCell ref="B76:C76"/>
    <mergeCell ref="A77:C77"/>
    <mergeCell ref="B78:C78"/>
    <mergeCell ref="B91:C91"/>
    <mergeCell ref="B92:C92"/>
    <mergeCell ref="B93:C93"/>
    <mergeCell ref="B94:C94"/>
    <mergeCell ref="B95:C95"/>
    <mergeCell ref="B96:C96"/>
    <mergeCell ref="B85:C85"/>
    <mergeCell ref="B86:C86"/>
    <mergeCell ref="B87:C87"/>
    <mergeCell ref="B88:C88"/>
    <mergeCell ref="A89:C89"/>
    <mergeCell ref="B90:C90"/>
    <mergeCell ref="B110:C110"/>
    <mergeCell ref="B111:C111"/>
    <mergeCell ref="A112:C112"/>
    <mergeCell ref="A113:C113"/>
    <mergeCell ref="B114:C114"/>
    <mergeCell ref="B115:C115"/>
    <mergeCell ref="A97:C97"/>
    <mergeCell ref="A98:C98"/>
    <mergeCell ref="A106:C106"/>
    <mergeCell ref="B107:C107"/>
    <mergeCell ref="A108:C108"/>
    <mergeCell ref="B109:C109"/>
    <mergeCell ref="B151:C151"/>
    <mergeCell ref="B152:C152"/>
    <mergeCell ref="B153:C153"/>
    <mergeCell ref="B154:C154"/>
    <mergeCell ref="B158:C158"/>
    <mergeCell ref="B160:C160"/>
    <mergeCell ref="B116:C116"/>
    <mergeCell ref="B117:C117"/>
    <mergeCell ref="B119:C119"/>
    <mergeCell ref="B120:C120"/>
    <mergeCell ref="B149:C149"/>
    <mergeCell ref="B150:C150"/>
    <mergeCell ref="A231:A237"/>
    <mergeCell ref="B200:C200"/>
    <mergeCell ref="B201:C201"/>
    <mergeCell ref="B203:C203"/>
    <mergeCell ref="B204:C204"/>
    <mergeCell ref="B205:C205"/>
    <mergeCell ref="A219:A226"/>
    <mergeCell ref="B161:C161"/>
    <mergeCell ref="B177:C177"/>
    <mergeCell ref="B178:C178"/>
    <mergeCell ref="B185:C185"/>
    <mergeCell ref="B186:C186"/>
    <mergeCell ref="C189:C192"/>
  </mergeCells>
  <conditionalFormatting sqref="B215">
    <cfRule type="duplicateValues" dxfId="7" priority="1"/>
    <cfRule type="duplicateValues" dxfId="6" priority="2"/>
    <cfRule type="duplicateValues" dxfId="5" priority="3"/>
    <cfRule type="duplicateValues" dxfId="4" priority="4"/>
  </conditionalFormatting>
  <conditionalFormatting sqref="B227">
    <cfRule type="duplicateValues" dxfId="3" priority="5"/>
    <cfRule type="duplicateValues" dxfId="2" priority="6"/>
    <cfRule type="duplicateValues" dxfId="1" priority="7"/>
    <cfRule type="duplicateValues" dxfId="0" priority="8"/>
  </conditionalFormatting>
  <pageMargins left="0.7" right="0.7" top="0.75" bottom="0.75" header="0.3" footer="0.3"/>
  <headerFooter>
    <oddFooter>&amp;C_x000D_&amp;1#&amp;"Aptos"&amp;10&amp;K000000 C4 - EXTERNAL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5"/>
  <sheetViews>
    <sheetView topLeftCell="A37" zoomScale="80" zoomScaleNormal="80" workbookViewId="0">
      <selection activeCell="E49" sqref="E49"/>
    </sheetView>
  </sheetViews>
  <sheetFormatPr defaultRowHeight="14.4"/>
  <cols>
    <col min="2" max="2" width="66.6640625" customWidth="1"/>
    <col min="3" max="5" width="17.77734375" customWidth="1"/>
    <col min="6" max="8" width="17.77734375" style="522" customWidth="1"/>
  </cols>
  <sheetData>
    <row r="1" spans="1:8">
      <c r="A1" s="14" t="s">
        <v>97</v>
      </c>
      <c r="B1" s="221" t="str">
        <f>Info!C2</f>
        <v>სს " პაშა ბანკი საქართველო"</v>
      </c>
      <c r="C1" s="13"/>
      <c r="D1" s="2"/>
      <c r="E1" s="2"/>
      <c r="F1" s="520"/>
      <c r="G1" s="520"/>
    </row>
    <row r="2" spans="1:8">
      <c r="A2" s="14" t="s">
        <v>98</v>
      </c>
      <c r="B2" s="258">
        <f>'1. key ratios'!B2</f>
        <v>46112</v>
      </c>
      <c r="C2" s="13"/>
      <c r="D2" s="2"/>
      <c r="E2" s="2"/>
      <c r="F2" s="520"/>
      <c r="G2" s="520"/>
    </row>
    <row r="3" spans="1:8" ht="15" thickBot="1">
      <c r="A3" s="14"/>
      <c r="B3" s="13"/>
      <c r="C3" s="13"/>
      <c r="D3" s="2"/>
      <c r="E3" s="2"/>
      <c r="F3" s="520"/>
      <c r="G3" s="520"/>
    </row>
    <row r="4" spans="1:8">
      <c r="A4" s="785" t="s">
        <v>25</v>
      </c>
      <c r="B4" s="782" t="s">
        <v>155</v>
      </c>
      <c r="C4" s="780" t="s">
        <v>103</v>
      </c>
      <c r="D4" s="780"/>
      <c r="E4" s="780"/>
      <c r="F4" s="779" t="s">
        <v>104</v>
      </c>
      <c r="G4" s="779"/>
      <c r="H4" s="784"/>
    </row>
    <row r="5" spans="1:8" ht="15.45" customHeight="1">
      <c r="A5" s="786"/>
      <c r="B5" s="783"/>
      <c r="C5" s="509" t="s">
        <v>26</v>
      </c>
      <c r="D5" s="509" t="s">
        <v>77</v>
      </c>
      <c r="E5" s="509" t="s">
        <v>66</v>
      </c>
      <c r="F5" s="521" t="s">
        <v>26</v>
      </c>
      <c r="G5" s="521" t="s">
        <v>77</v>
      </c>
      <c r="H5" s="524" t="s">
        <v>66</v>
      </c>
    </row>
    <row r="6" spans="1:8">
      <c r="A6" s="508">
        <v>1</v>
      </c>
      <c r="B6" s="527" t="s">
        <v>540</v>
      </c>
      <c r="C6" s="506">
        <f>SUM(C7:C12)</f>
        <v>7700332.8999999994</v>
      </c>
      <c r="D6" s="506">
        <f>SUM(D7:D12)</f>
        <v>6679331.3200000003</v>
      </c>
      <c r="E6" s="609">
        <f>C6+D6</f>
        <v>14379664.219999999</v>
      </c>
      <c r="F6" s="759">
        <v>7105017.5639000004</v>
      </c>
      <c r="G6" s="759">
        <v>5976689.3902000003</v>
      </c>
      <c r="H6" s="603">
        <f>F6+G6</f>
        <v>13081706.954100002</v>
      </c>
    </row>
    <row r="7" spans="1:8">
      <c r="A7" s="508">
        <v>1.1000000000000001</v>
      </c>
      <c r="B7" s="497" t="s">
        <v>494</v>
      </c>
      <c r="C7" s="506"/>
      <c r="D7" s="506"/>
      <c r="E7" s="609">
        <f t="shared" ref="E7:E45" si="0">C7+D7</f>
        <v>0</v>
      </c>
      <c r="F7" s="759"/>
      <c r="G7" s="759"/>
      <c r="H7" s="603">
        <f t="shared" ref="H7:H44" si="1">F7+G7</f>
        <v>0</v>
      </c>
    </row>
    <row r="8" spans="1:8" ht="20.399999999999999">
      <c r="A8" s="508">
        <v>1.2</v>
      </c>
      <c r="B8" s="497" t="s">
        <v>541</v>
      </c>
      <c r="C8" s="506"/>
      <c r="D8" s="506"/>
      <c r="E8" s="609">
        <f t="shared" si="0"/>
        <v>0</v>
      </c>
      <c r="F8" s="759"/>
      <c r="G8" s="759"/>
      <c r="H8" s="603">
        <f t="shared" si="1"/>
        <v>0</v>
      </c>
    </row>
    <row r="9" spans="1:8" ht="21.45" customHeight="1">
      <c r="A9" s="508">
        <v>1.3</v>
      </c>
      <c r="B9" s="497" t="s">
        <v>542</v>
      </c>
      <c r="C9" s="506"/>
      <c r="D9" s="506"/>
      <c r="E9" s="609">
        <f t="shared" si="0"/>
        <v>0</v>
      </c>
      <c r="F9" s="759"/>
      <c r="G9" s="759"/>
      <c r="H9" s="603">
        <f t="shared" si="1"/>
        <v>0</v>
      </c>
    </row>
    <row r="10" spans="1:8" ht="20.399999999999999">
      <c r="A10" s="508">
        <v>1.4</v>
      </c>
      <c r="B10" s="497" t="s">
        <v>498</v>
      </c>
      <c r="C10" s="506"/>
      <c r="D10" s="506"/>
      <c r="E10" s="609">
        <f t="shared" si="0"/>
        <v>0</v>
      </c>
      <c r="F10" s="759"/>
      <c r="G10" s="759"/>
      <c r="H10" s="603">
        <f t="shared" si="1"/>
        <v>0</v>
      </c>
    </row>
    <row r="11" spans="1:8">
      <c r="A11" s="508">
        <v>1.5</v>
      </c>
      <c r="B11" s="497" t="s">
        <v>501</v>
      </c>
      <c r="C11" s="506">
        <v>7700332.8999999994</v>
      </c>
      <c r="D11" s="506">
        <v>6679331.3200000003</v>
      </c>
      <c r="E11" s="609">
        <f t="shared" si="0"/>
        <v>14379664.219999999</v>
      </c>
      <c r="F11" s="759">
        <v>7105017.5639000004</v>
      </c>
      <c r="G11" s="759">
        <v>5976689.3902000003</v>
      </c>
      <c r="H11" s="603">
        <f t="shared" si="1"/>
        <v>13081706.954100002</v>
      </c>
    </row>
    <row r="12" spans="1:8">
      <c r="A12" s="508">
        <v>1.6</v>
      </c>
      <c r="B12" s="497" t="s">
        <v>88</v>
      </c>
      <c r="C12" s="506"/>
      <c r="D12" s="506"/>
      <c r="E12" s="609">
        <f t="shared" si="0"/>
        <v>0</v>
      </c>
      <c r="F12" s="759"/>
      <c r="G12" s="759"/>
      <c r="H12" s="603">
        <f t="shared" si="1"/>
        <v>0</v>
      </c>
    </row>
    <row r="13" spans="1:8">
      <c r="A13" s="508">
        <v>2</v>
      </c>
      <c r="B13" s="527" t="s">
        <v>543</v>
      </c>
      <c r="C13" s="506">
        <f>SUM(C14:C17)</f>
        <v>-6183535.7299999995</v>
      </c>
      <c r="D13" s="506">
        <f>SUM(D14:D17)</f>
        <v>-2494625.1340999999</v>
      </c>
      <c r="E13" s="609">
        <f t="shared" si="0"/>
        <v>-8678160.8640999999</v>
      </c>
      <c r="F13" s="759">
        <v>-3470326.4200000004</v>
      </c>
      <c r="G13" s="759">
        <v>-3442085.0311999996</v>
      </c>
      <c r="H13" s="603">
        <f t="shared" si="1"/>
        <v>-6912411.4512</v>
      </c>
    </row>
    <row r="14" spans="1:8">
      <c r="A14" s="508">
        <v>2.1</v>
      </c>
      <c r="B14" s="497" t="s">
        <v>544</v>
      </c>
      <c r="C14" s="506"/>
      <c r="D14" s="506"/>
      <c r="E14" s="609">
        <f t="shared" si="0"/>
        <v>0</v>
      </c>
      <c r="F14" s="759"/>
      <c r="G14" s="759"/>
      <c r="H14" s="603">
        <f t="shared" si="1"/>
        <v>0</v>
      </c>
    </row>
    <row r="15" spans="1:8" ht="24.45" customHeight="1">
      <c r="A15" s="508">
        <v>2.2000000000000002</v>
      </c>
      <c r="B15" s="497" t="s">
        <v>545</v>
      </c>
      <c r="C15" s="506"/>
      <c r="D15" s="506"/>
      <c r="E15" s="609">
        <f t="shared" si="0"/>
        <v>0</v>
      </c>
      <c r="F15" s="759"/>
      <c r="G15" s="759"/>
      <c r="H15" s="603">
        <f t="shared" si="1"/>
        <v>0</v>
      </c>
    </row>
    <row r="16" spans="1:8" ht="20.55" customHeight="1">
      <c r="A16" s="508">
        <v>2.2999999999999998</v>
      </c>
      <c r="B16" s="497" t="s">
        <v>546</v>
      </c>
      <c r="C16" s="506">
        <v>-6183535.7299999995</v>
      </c>
      <c r="D16" s="506">
        <v>-2494625.1340999999</v>
      </c>
      <c r="E16" s="609">
        <f t="shared" si="0"/>
        <v>-8678160.8640999999</v>
      </c>
      <c r="F16" s="759">
        <v>-3470326.4200000004</v>
      </c>
      <c r="G16" s="759">
        <v>-3442085.0311999996</v>
      </c>
      <c r="H16" s="603">
        <f t="shared" si="1"/>
        <v>-6912411.4512</v>
      </c>
    </row>
    <row r="17" spans="1:8">
      <c r="A17" s="508">
        <v>2.4</v>
      </c>
      <c r="B17" s="497" t="s">
        <v>547</v>
      </c>
      <c r="C17" s="506"/>
      <c r="D17" s="506"/>
      <c r="E17" s="609">
        <f t="shared" si="0"/>
        <v>0</v>
      </c>
      <c r="F17" s="759"/>
      <c r="G17" s="759"/>
      <c r="H17" s="603">
        <f t="shared" si="1"/>
        <v>0</v>
      </c>
    </row>
    <row r="18" spans="1:8">
      <c r="A18" s="508">
        <v>3</v>
      </c>
      <c r="B18" s="527" t="s">
        <v>548</v>
      </c>
      <c r="C18" s="506"/>
      <c r="D18" s="506"/>
      <c r="E18" s="609">
        <f t="shared" si="0"/>
        <v>0</v>
      </c>
      <c r="F18" s="759"/>
      <c r="G18" s="759"/>
      <c r="H18" s="603">
        <f t="shared" si="1"/>
        <v>0</v>
      </c>
    </row>
    <row r="19" spans="1:8">
      <c r="A19" s="508">
        <v>4</v>
      </c>
      <c r="B19" s="527" t="s">
        <v>549</v>
      </c>
      <c r="C19" s="506">
        <v>194421.35</v>
      </c>
      <c r="D19" s="506">
        <v>419802.09</v>
      </c>
      <c r="E19" s="609">
        <f t="shared" si="0"/>
        <v>614223.44000000006</v>
      </c>
      <c r="F19" s="759">
        <v>159833.23000000001</v>
      </c>
      <c r="G19" s="759">
        <v>342378.12459999998</v>
      </c>
      <c r="H19" s="603">
        <f t="shared" si="1"/>
        <v>502211.35459999996</v>
      </c>
    </row>
    <row r="20" spans="1:8">
      <c r="A20" s="508">
        <v>5</v>
      </c>
      <c r="B20" s="527" t="s">
        <v>550</v>
      </c>
      <c r="C20" s="506">
        <v>-79499.14</v>
      </c>
      <c r="D20" s="506">
        <v>-377451.86</v>
      </c>
      <c r="E20" s="609">
        <f t="shared" si="0"/>
        <v>-456951</v>
      </c>
      <c r="F20" s="759">
        <v>-58077.62</v>
      </c>
      <c r="G20" s="759">
        <v>-303981.24</v>
      </c>
      <c r="H20" s="603">
        <f t="shared" si="1"/>
        <v>-362058.86</v>
      </c>
    </row>
    <row r="21" spans="1:8" ht="38.549999999999997" customHeight="1">
      <c r="A21" s="508">
        <v>6</v>
      </c>
      <c r="B21" s="527" t="s">
        <v>551</v>
      </c>
      <c r="C21" s="506">
        <v>0</v>
      </c>
      <c r="D21" s="506">
        <v>0</v>
      </c>
      <c r="E21" s="609">
        <f t="shared" si="0"/>
        <v>0</v>
      </c>
      <c r="F21" s="759">
        <v>300025.43</v>
      </c>
      <c r="G21" s="759">
        <v>0</v>
      </c>
      <c r="H21" s="603">
        <f t="shared" si="1"/>
        <v>300025.43</v>
      </c>
    </row>
    <row r="22" spans="1:8" ht="27.45" customHeight="1">
      <c r="A22" s="508">
        <v>7</v>
      </c>
      <c r="B22" s="527" t="s">
        <v>552</v>
      </c>
      <c r="C22" s="506">
        <v>609812.96</v>
      </c>
      <c r="D22" s="506">
        <v>0</v>
      </c>
      <c r="E22" s="609">
        <f t="shared" si="0"/>
        <v>609812.96</v>
      </c>
      <c r="F22" s="759">
        <v>72261.61</v>
      </c>
      <c r="G22" s="759">
        <v>0</v>
      </c>
      <c r="H22" s="603">
        <f t="shared" si="1"/>
        <v>72261.61</v>
      </c>
    </row>
    <row r="23" spans="1:8" ht="37.049999999999997" customHeight="1">
      <c r="A23" s="508">
        <v>8</v>
      </c>
      <c r="B23" s="528" t="s">
        <v>553</v>
      </c>
      <c r="C23" s="506"/>
      <c r="D23" s="506"/>
      <c r="E23" s="609">
        <f t="shared" si="0"/>
        <v>0</v>
      </c>
      <c r="F23" s="759"/>
      <c r="G23" s="759"/>
      <c r="H23" s="603">
        <f t="shared" si="1"/>
        <v>0</v>
      </c>
    </row>
    <row r="24" spans="1:8" ht="34.5" customHeight="1">
      <c r="A24" s="508">
        <v>9</v>
      </c>
      <c r="B24" s="528" t="s">
        <v>554</v>
      </c>
      <c r="C24" s="506"/>
      <c r="D24" s="506"/>
      <c r="E24" s="609">
        <f t="shared" si="0"/>
        <v>0</v>
      </c>
      <c r="F24" s="759"/>
      <c r="G24" s="759"/>
      <c r="H24" s="603">
        <f t="shared" si="1"/>
        <v>0</v>
      </c>
    </row>
    <row r="25" spans="1:8">
      <c r="A25" s="508">
        <v>10</v>
      </c>
      <c r="B25" s="527" t="s">
        <v>555</v>
      </c>
      <c r="C25" s="506">
        <v>2332290.71</v>
      </c>
      <c r="D25" s="506">
        <v>0</v>
      </c>
      <c r="E25" s="609">
        <f t="shared" si="0"/>
        <v>2332290.71</v>
      </c>
      <c r="F25" s="759">
        <v>3322091.48</v>
      </c>
      <c r="G25" s="759">
        <v>0</v>
      </c>
      <c r="H25" s="603">
        <f t="shared" si="1"/>
        <v>3322091.48</v>
      </c>
    </row>
    <row r="26" spans="1:8" ht="27" customHeight="1">
      <c r="A26" s="508">
        <v>11</v>
      </c>
      <c r="B26" s="529" t="s">
        <v>556</v>
      </c>
      <c r="C26" s="506">
        <v>255</v>
      </c>
      <c r="D26" s="506">
        <v>0</v>
      </c>
      <c r="E26" s="609">
        <f t="shared" si="0"/>
        <v>255</v>
      </c>
      <c r="F26" s="759">
        <v>28755.38</v>
      </c>
      <c r="G26" s="759">
        <v>0</v>
      </c>
      <c r="H26" s="603">
        <f t="shared" si="1"/>
        <v>28755.38</v>
      </c>
    </row>
    <row r="27" spans="1:8">
      <c r="A27" s="508">
        <v>12</v>
      </c>
      <c r="B27" s="527" t="s">
        <v>557</v>
      </c>
      <c r="C27" s="506">
        <v>0.74</v>
      </c>
      <c r="D27" s="506">
        <v>0</v>
      </c>
      <c r="E27" s="609">
        <f t="shared" si="0"/>
        <v>0.74</v>
      </c>
      <c r="F27" s="759">
        <v>741.96</v>
      </c>
      <c r="G27" s="759">
        <v>0</v>
      </c>
      <c r="H27" s="603">
        <f t="shared" si="1"/>
        <v>741.96</v>
      </c>
    </row>
    <row r="28" spans="1:8">
      <c r="A28" s="508">
        <v>13</v>
      </c>
      <c r="B28" s="527" t="s">
        <v>558</v>
      </c>
      <c r="C28" s="506">
        <v>-1009306.07</v>
      </c>
      <c r="D28" s="506">
        <v>0</v>
      </c>
      <c r="E28" s="609">
        <f t="shared" si="0"/>
        <v>-1009306.07</v>
      </c>
      <c r="F28" s="759">
        <v>-1224941.3899999999</v>
      </c>
      <c r="G28" s="759">
        <v>-443.11</v>
      </c>
      <c r="H28" s="603">
        <f t="shared" si="1"/>
        <v>-1225384.5</v>
      </c>
    </row>
    <row r="29" spans="1:8">
      <c r="A29" s="508">
        <v>14</v>
      </c>
      <c r="B29" s="527" t="s">
        <v>559</v>
      </c>
      <c r="C29" s="506">
        <f>SUM(C30:C31)</f>
        <v>-5547190.8699999992</v>
      </c>
      <c r="D29" s="506">
        <f>SUM(D30:D31)</f>
        <v>0</v>
      </c>
      <c r="E29" s="609">
        <f t="shared" si="0"/>
        <v>-5547190.8699999992</v>
      </c>
      <c r="F29" s="759">
        <v>-5126734.17</v>
      </c>
      <c r="G29" s="759">
        <v>0</v>
      </c>
      <c r="H29" s="603">
        <f t="shared" si="1"/>
        <v>-5126734.17</v>
      </c>
    </row>
    <row r="30" spans="1:8">
      <c r="A30" s="508">
        <v>14.1</v>
      </c>
      <c r="B30" s="498" t="s">
        <v>560</v>
      </c>
      <c r="C30" s="506">
        <v>-5256888.8099999996</v>
      </c>
      <c r="D30" s="506"/>
      <c r="E30" s="609">
        <f t="shared" si="0"/>
        <v>-5256888.8099999996</v>
      </c>
      <c r="F30" s="759">
        <v>-4827115.45</v>
      </c>
      <c r="G30" s="759"/>
      <c r="H30" s="603">
        <f t="shared" si="1"/>
        <v>-4827115.45</v>
      </c>
    </row>
    <row r="31" spans="1:8">
      <c r="A31" s="508">
        <v>14.2</v>
      </c>
      <c r="B31" s="498" t="s">
        <v>561</v>
      </c>
      <c r="C31" s="506">
        <v>-290302.06</v>
      </c>
      <c r="D31" s="506"/>
      <c r="E31" s="609">
        <f t="shared" si="0"/>
        <v>-290302.06</v>
      </c>
      <c r="F31" s="759">
        <v>-299618.71999999997</v>
      </c>
      <c r="G31" s="759"/>
      <c r="H31" s="603">
        <f t="shared" si="1"/>
        <v>-299618.71999999997</v>
      </c>
    </row>
    <row r="32" spans="1:8">
      <c r="A32" s="508">
        <v>15</v>
      </c>
      <c r="B32" s="525" t="s">
        <v>562</v>
      </c>
      <c r="C32" s="506">
        <v>-917336.46</v>
      </c>
      <c r="D32" s="506"/>
      <c r="E32" s="609">
        <f t="shared" si="0"/>
        <v>-917336.46</v>
      </c>
      <c r="F32" s="759">
        <v>-1017272.97</v>
      </c>
      <c r="G32" s="759"/>
      <c r="H32" s="603">
        <f t="shared" si="1"/>
        <v>-1017272.97</v>
      </c>
    </row>
    <row r="33" spans="1:8" ht="22.5" customHeight="1">
      <c r="A33" s="508">
        <v>16</v>
      </c>
      <c r="B33" s="495" t="s">
        <v>563</v>
      </c>
      <c r="C33" s="506"/>
      <c r="D33" s="506"/>
      <c r="E33" s="609">
        <f t="shared" si="0"/>
        <v>0</v>
      </c>
      <c r="F33" s="759"/>
      <c r="G33" s="759"/>
      <c r="H33" s="603">
        <f t="shared" si="1"/>
        <v>0</v>
      </c>
    </row>
    <row r="34" spans="1:8">
      <c r="A34" s="508">
        <v>17</v>
      </c>
      <c r="B34" s="527" t="s">
        <v>564</v>
      </c>
      <c r="C34" s="506">
        <f t="shared" ref="C34:D34" si="2">SUM(C35:C36)</f>
        <v>-82799.913199999995</v>
      </c>
      <c r="D34" s="506">
        <f t="shared" si="2"/>
        <v>175603.95699999999</v>
      </c>
      <c r="E34" s="609">
        <f t="shared" si="0"/>
        <v>92804.043799999999</v>
      </c>
      <c r="F34" s="759">
        <v>-41536.325299999997</v>
      </c>
      <c r="G34" s="759">
        <v>30903.8992</v>
      </c>
      <c r="H34" s="603">
        <f t="shared" si="1"/>
        <v>-10632.426099999997</v>
      </c>
    </row>
    <row r="35" spans="1:8">
      <c r="A35" s="508">
        <v>17.100000000000001</v>
      </c>
      <c r="B35" s="498" t="s">
        <v>565</v>
      </c>
      <c r="C35" s="506">
        <v>-82799.913199999995</v>
      </c>
      <c r="D35" s="506">
        <v>175603.95699999999</v>
      </c>
      <c r="E35" s="609">
        <f t="shared" si="0"/>
        <v>92804.043799999999</v>
      </c>
      <c r="F35" s="759">
        <v>20892.254700000001</v>
      </c>
      <c r="G35" s="759">
        <v>30903.8992</v>
      </c>
      <c r="H35" s="603">
        <f t="shared" si="1"/>
        <v>51796.153900000005</v>
      </c>
    </row>
    <row r="36" spans="1:8">
      <c r="A36" s="508">
        <v>17.2</v>
      </c>
      <c r="B36" s="498" t="s">
        <v>566</v>
      </c>
      <c r="C36" s="506"/>
      <c r="D36" s="506"/>
      <c r="E36" s="609">
        <f t="shared" si="0"/>
        <v>0</v>
      </c>
      <c r="F36" s="759">
        <v>-62428.58</v>
      </c>
      <c r="G36" s="759">
        <v>0</v>
      </c>
      <c r="H36" s="603">
        <f t="shared" si="1"/>
        <v>-62428.58</v>
      </c>
    </row>
    <row r="37" spans="1:8" ht="41.55" customHeight="1">
      <c r="A37" s="508">
        <v>18</v>
      </c>
      <c r="B37" s="530" t="s">
        <v>567</v>
      </c>
      <c r="C37" s="506">
        <f>SUM(C38:C39)</f>
        <v>761400.23879999993</v>
      </c>
      <c r="D37" s="506">
        <f>SUM(D38:D39)</f>
        <v>2125313.5791000002</v>
      </c>
      <c r="E37" s="609">
        <f t="shared" si="0"/>
        <v>2886713.8179000001</v>
      </c>
      <c r="F37" s="759">
        <v>-613669.88087964989</v>
      </c>
      <c r="G37" s="759">
        <v>-2328451.2260000003</v>
      </c>
      <c r="H37" s="603">
        <f t="shared" si="1"/>
        <v>-2942121.1068796501</v>
      </c>
    </row>
    <row r="38" spans="1:8" ht="20.399999999999999">
      <c r="A38" s="508">
        <v>18.100000000000001</v>
      </c>
      <c r="B38" s="497" t="s">
        <v>568</v>
      </c>
      <c r="C38" s="506"/>
      <c r="D38" s="506"/>
      <c r="E38" s="609">
        <f t="shared" si="0"/>
        <v>0</v>
      </c>
      <c r="F38" s="759"/>
      <c r="G38" s="759">
        <v>0</v>
      </c>
      <c r="H38" s="603">
        <f t="shared" si="1"/>
        <v>0</v>
      </c>
    </row>
    <row r="39" spans="1:8">
      <c r="A39" s="508">
        <v>18.2</v>
      </c>
      <c r="B39" s="497" t="s">
        <v>569</v>
      </c>
      <c r="C39" s="506">
        <v>761400.23879999993</v>
      </c>
      <c r="D39" s="506">
        <v>2125313.5791000002</v>
      </c>
      <c r="E39" s="609">
        <f t="shared" si="0"/>
        <v>2886713.8179000001</v>
      </c>
      <c r="F39" s="759">
        <v>-613669.88087964989</v>
      </c>
      <c r="G39" s="759">
        <v>-2328451.2260000003</v>
      </c>
      <c r="H39" s="603">
        <f t="shared" si="1"/>
        <v>-2942121.1068796501</v>
      </c>
    </row>
    <row r="40" spans="1:8" ht="24.45" customHeight="1">
      <c r="A40" s="508">
        <v>19</v>
      </c>
      <c r="B40" s="530" t="s">
        <v>570</v>
      </c>
      <c r="C40" s="506"/>
      <c r="D40" s="506"/>
      <c r="E40" s="609">
        <f t="shared" si="0"/>
        <v>0</v>
      </c>
      <c r="F40" s="759"/>
      <c r="G40" s="759"/>
      <c r="H40" s="603">
        <f t="shared" si="1"/>
        <v>0</v>
      </c>
    </row>
    <row r="41" spans="1:8" ht="25.05" customHeight="1">
      <c r="A41" s="508">
        <v>20</v>
      </c>
      <c r="B41" s="530" t="s">
        <v>571</v>
      </c>
      <c r="C41" s="506"/>
      <c r="D41" s="506"/>
      <c r="E41" s="609">
        <f t="shared" si="0"/>
        <v>0</v>
      </c>
      <c r="F41" s="759"/>
      <c r="G41" s="759"/>
      <c r="H41" s="603">
        <f t="shared" si="1"/>
        <v>0</v>
      </c>
    </row>
    <row r="42" spans="1:8" ht="33" customHeight="1">
      <c r="A42" s="508">
        <v>21</v>
      </c>
      <c r="B42" s="531" t="s">
        <v>572</v>
      </c>
      <c r="C42" s="506"/>
      <c r="D42" s="506"/>
      <c r="E42" s="609">
        <f t="shared" si="0"/>
        <v>0</v>
      </c>
      <c r="F42" s="759"/>
      <c r="G42" s="759"/>
      <c r="H42" s="603">
        <f t="shared" si="1"/>
        <v>0</v>
      </c>
    </row>
    <row r="43" spans="1:8">
      <c r="A43" s="508">
        <v>22</v>
      </c>
      <c r="B43" s="526" t="s">
        <v>573</v>
      </c>
      <c r="C43" s="506">
        <f>SUM(C6,C13,C18,C19,C20,C21,C22,C23,C24,C25,C26,C27,C28,C29,C32,C33,C34,C37,C40,C41,C42)</f>
        <v>-2221154.2843999988</v>
      </c>
      <c r="D43" s="506">
        <f>SUM(D6,D13,D18,D19,D20,D21,D22,D23,D24,D25,D26,D27,D28,D29,D32,D33,D34,D37,D40,D41,D42)</f>
        <v>6527973.9520000014</v>
      </c>
      <c r="E43" s="609">
        <f t="shared" si="0"/>
        <v>4306819.6676000021</v>
      </c>
      <c r="F43" s="759">
        <v>-563832.12227964925</v>
      </c>
      <c r="G43" s="759">
        <v>275010.80680000037</v>
      </c>
      <c r="H43" s="603">
        <f t="shared" si="1"/>
        <v>-288821.31547964888</v>
      </c>
    </row>
    <row r="44" spans="1:8">
      <c r="A44" s="508">
        <v>23</v>
      </c>
      <c r="B44" s="526" t="s">
        <v>574</v>
      </c>
      <c r="C44" s="506">
        <v>232626.43</v>
      </c>
      <c r="D44" s="506"/>
      <c r="E44" s="609">
        <f t="shared" si="0"/>
        <v>232626.43</v>
      </c>
      <c r="F44" s="759">
        <v>625896.73</v>
      </c>
      <c r="G44" s="759"/>
      <c r="H44" s="603">
        <f t="shared" si="1"/>
        <v>625896.73</v>
      </c>
    </row>
    <row r="45" spans="1:8" ht="15" thickBot="1">
      <c r="A45" s="606">
        <v>24</v>
      </c>
      <c r="B45" s="607" t="s">
        <v>575</v>
      </c>
      <c r="C45" s="608">
        <f>C43-C44</f>
        <v>-2453780.714399999</v>
      </c>
      <c r="D45" s="608">
        <f>D43-D44</f>
        <v>6527973.9520000014</v>
      </c>
      <c r="E45" s="612">
        <f t="shared" si="0"/>
        <v>4074193.2376000024</v>
      </c>
      <c r="F45" s="761">
        <v>-1189728.8522796491</v>
      </c>
      <c r="G45" s="761">
        <v>275010.80680000037</v>
      </c>
      <c r="H45" s="613">
        <f>F45+G45</f>
        <v>-914718.04547964875</v>
      </c>
    </row>
  </sheetData>
  <mergeCells count="4">
    <mergeCell ref="B4:B5"/>
    <mergeCell ref="C4:E4"/>
    <mergeCell ref="F4:H4"/>
    <mergeCell ref="A4:A5"/>
  </mergeCells>
  <pageMargins left="0.7" right="0.7" top="0.75" bottom="0.75" header="0.3" footer="0.3"/>
  <pageSetup paperSize="9" scale="48" orientation="portrait" horizontalDpi="300" verticalDpi="300" r:id="rId1"/>
  <headerFooter>
    <oddFooter>&amp;C_x000D_&amp;1#&amp;"Aptos"&amp;10&amp;K000000 C4 - EXTERNAL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7"/>
  <sheetViews>
    <sheetView zoomScale="80" zoomScaleNormal="80" workbookViewId="0">
      <selection activeCell="F60" sqref="F60"/>
    </sheetView>
  </sheetViews>
  <sheetFormatPr defaultRowHeight="14.4"/>
  <cols>
    <col min="1" max="1" width="8.77734375" style="332"/>
    <col min="2" max="2" width="87.6640625" bestFit="1" customWidth="1"/>
    <col min="3" max="8" width="15.33203125" customWidth="1"/>
    <col min="10" max="10" width="11.21875" bestFit="1" customWidth="1"/>
    <col min="11" max="11" width="13.88671875" bestFit="1" customWidth="1"/>
    <col min="12" max="12" width="14.88671875" bestFit="1" customWidth="1"/>
  </cols>
  <sheetData>
    <row r="1" spans="1:11">
      <c r="A1" s="14" t="s">
        <v>97</v>
      </c>
      <c r="B1" s="221" t="str">
        <f>Info!C2</f>
        <v>სს " პაშა ბანკი საქართველო"</v>
      </c>
      <c r="C1" s="13"/>
      <c r="D1" s="2"/>
      <c r="E1" s="2"/>
      <c r="F1" s="2"/>
      <c r="G1" s="2"/>
    </row>
    <row r="2" spans="1:11">
      <c r="A2" s="14" t="s">
        <v>98</v>
      </c>
      <c r="B2" s="258">
        <f>'1. key ratios'!B2</f>
        <v>46112</v>
      </c>
      <c r="C2" s="13"/>
      <c r="D2" s="2"/>
      <c r="E2" s="2"/>
      <c r="F2" s="2"/>
      <c r="G2" s="2"/>
    </row>
    <row r="3" spans="1:11">
      <c r="A3" s="14"/>
      <c r="B3" s="13"/>
      <c r="C3" s="13"/>
      <c r="D3" s="2"/>
      <c r="E3" s="2"/>
      <c r="F3" s="2"/>
      <c r="G3" s="2"/>
    </row>
    <row r="4" spans="1:11">
      <c r="A4" s="787" t="s">
        <v>25</v>
      </c>
      <c r="B4" s="788" t="s">
        <v>140</v>
      </c>
      <c r="C4" s="789" t="s">
        <v>103</v>
      </c>
      <c r="D4" s="789"/>
      <c r="E4" s="789"/>
      <c r="F4" s="789" t="s">
        <v>104</v>
      </c>
      <c r="G4" s="789"/>
      <c r="H4" s="790"/>
    </row>
    <row r="5" spans="1:11">
      <c r="A5" s="787"/>
      <c r="B5" s="788"/>
      <c r="C5" s="319" t="s">
        <v>26</v>
      </c>
      <c r="D5" s="319" t="s">
        <v>77</v>
      </c>
      <c r="E5" s="319" t="s">
        <v>66</v>
      </c>
      <c r="F5" s="319" t="s">
        <v>26</v>
      </c>
      <c r="G5" s="319" t="s">
        <v>77</v>
      </c>
      <c r="H5" s="320" t="s">
        <v>66</v>
      </c>
    </row>
    <row r="6" spans="1:11">
      <c r="A6" s="321">
        <v>1</v>
      </c>
      <c r="B6" s="325" t="s">
        <v>576</v>
      </c>
      <c r="C6" s="322"/>
      <c r="D6" s="322"/>
      <c r="E6" s="323">
        <f t="shared" ref="E6:E43" si="0">C6+D6</f>
        <v>0</v>
      </c>
      <c r="F6" s="762"/>
      <c r="G6" s="762"/>
      <c r="H6" s="324">
        <f t="shared" ref="H6:H43" si="1">F6+G6</f>
        <v>0</v>
      </c>
    </row>
    <row r="7" spans="1:11">
      <c r="A7" s="321">
        <v>2</v>
      </c>
      <c r="B7" s="325" t="s">
        <v>166</v>
      </c>
      <c r="C7" s="322"/>
      <c r="D7" s="322"/>
      <c r="E7" s="323">
        <f t="shared" si="0"/>
        <v>0</v>
      </c>
      <c r="F7" s="762"/>
      <c r="G7" s="762"/>
      <c r="H7" s="324">
        <f t="shared" si="1"/>
        <v>0</v>
      </c>
    </row>
    <row r="8" spans="1:11">
      <c r="A8" s="321">
        <v>3</v>
      </c>
      <c r="B8" s="325" t="s">
        <v>168</v>
      </c>
      <c r="C8" s="322">
        <f>C9+C10</f>
        <v>666482970.40999997</v>
      </c>
      <c r="D8" s="322">
        <f>D9+D10</f>
        <v>2733713731.3031001</v>
      </c>
      <c r="E8" s="323">
        <f t="shared" si="0"/>
        <v>3400196701.7131</v>
      </c>
      <c r="F8" s="762">
        <f>F9+F10</f>
        <v>330783483.09890002</v>
      </c>
      <c r="G8" s="762">
        <f>G9+G10</f>
        <v>459842724.97600001</v>
      </c>
      <c r="H8" s="324">
        <f t="shared" si="1"/>
        <v>790626208.07490003</v>
      </c>
    </row>
    <row r="9" spans="1:11">
      <c r="A9" s="321">
        <v>3.1</v>
      </c>
      <c r="B9" s="326" t="s">
        <v>577</v>
      </c>
      <c r="C9" s="589">
        <v>637250004</v>
      </c>
      <c r="D9" s="589">
        <v>2717661031.7625999</v>
      </c>
      <c r="E9" s="323">
        <f t="shared" si="0"/>
        <v>3354911035.7625999</v>
      </c>
      <c r="F9" s="763">
        <v>309064486.68889999</v>
      </c>
      <c r="G9" s="763">
        <v>442799913.52850002</v>
      </c>
      <c r="H9" s="324">
        <f t="shared" si="1"/>
        <v>751864400.21740007</v>
      </c>
    </row>
    <row r="10" spans="1:11">
      <c r="A10" s="321">
        <v>3.2</v>
      </c>
      <c r="B10" s="326" t="s">
        <v>578</v>
      </c>
      <c r="C10" s="322">
        <v>29232966.41</v>
      </c>
      <c r="D10" s="322">
        <f>1241280+14811419.5405</f>
        <v>16052699.5405</v>
      </c>
      <c r="E10" s="323">
        <f t="shared" si="0"/>
        <v>45285665.950499997</v>
      </c>
      <c r="F10" s="762">
        <v>21718996.41</v>
      </c>
      <c r="G10" s="762">
        <v>17042811.447499998</v>
      </c>
      <c r="H10" s="324">
        <f t="shared" si="1"/>
        <v>38761807.857500002</v>
      </c>
    </row>
    <row r="11" spans="1:11">
      <c r="A11" s="321">
        <v>4</v>
      </c>
      <c r="B11" s="325" t="s">
        <v>167</v>
      </c>
      <c r="C11" s="322">
        <f>C12+C13</f>
        <v>0</v>
      </c>
      <c r="D11" s="322">
        <f>D12+D13</f>
        <v>0</v>
      </c>
      <c r="E11" s="323">
        <f t="shared" si="0"/>
        <v>0</v>
      </c>
      <c r="F11" s="762">
        <f>F12+F13</f>
        <v>0</v>
      </c>
      <c r="G11" s="762">
        <f>G12+G13</f>
        <v>0</v>
      </c>
      <c r="H11" s="324">
        <f t="shared" si="1"/>
        <v>0</v>
      </c>
      <c r="J11" s="588"/>
      <c r="K11" s="588"/>
    </row>
    <row r="12" spans="1:11">
      <c r="A12" s="321">
        <v>4.0999999999999996</v>
      </c>
      <c r="B12" s="326" t="s">
        <v>579</v>
      </c>
      <c r="C12" s="322"/>
      <c r="D12" s="322"/>
      <c r="E12" s="323">
        <f t="shared" si="0"/>
        <v>0</v>
      </c>
      <c r="F12" s="762"/>
      <c r="G12" s="762"/>
      <c r="H12" s="324">
        <f t="shared" si="1"/>
        <v>0</v>
      </c>
    </row>
    <row r="13" spans="1:11">
      <c r="A13" s="321">
        <v>4.2</v>
      </c>
      <c r="B13" s="326" t="s">
        <v>580</v>
      </c>
      <c r="C13" s="322"/>
      <c r="D13" s="322"/>
      <c r="E13" s="323">
        <f t="shared" si="0"/>
        <v>0</v>
      </c>
      <c r="F13" s="762"/>
      <c r="G13" s="762"/>
      <c r="H13" s="324">
        <f t="shared" si="1"/>
        <v>0</v>
      </c>
    </row>
    <row r="14" spans="1:11">
      <c r="A14" s="321">
        <v>5</v>
      </c>
      <c r="B14" s="327" t="s">
        <v>581</v>
      </c>
      <c r="C14" s="322">
        <f>C15+C16+C17+C23+C24+C25+C26</f>
        <v>119173565.78</v>
      </c>
      <c r="D14" s="322">
        <f>D15+D16+D17+D23+D24+D25+D26</f>
        <v>561735888.9683001</v>
      </c>
      <c r="E14" s="323">
        <f t="shared" si="0"/>
        <v>680909454.74830008</v>
      </c>
      <c r="F14" s="762">
        <f>F15+F16+F17+F23+F24+F25+F26</f>
        <v>104624024.06999999</v>
      </c>
      <c r="G14" s="762">
        <f>G15+G16+G17+G23+G24+G25+G26</f>
        <v>511917525.30389988</v>
      </c>
      <c r="H14" s="324">
        <f t="shared" si="1"/>
        <v>616541549.37389994</v>
      </c>
    </row>
    <row r="15" spans="1:11">
      <c r="A15" s="321">
        <v>5.0999999999999996</v>
      </c>
      <c r="B15" s="328" t="s">
        <v>582</v>
      </c>
      <c r="C15" s="322">
        <v>2418442.6</v>
      </c>
      <c r="D15" s="322">
        <v>57963340.479699999</v>
      </c>
      <c r="E15" s="323">
        <f t="shared" si="0"/>
        <v>60381783.079700001</v>
      </c>
      <c r="F15" s="762">
        <v>2318393.54</v>
      </c>
      <c r="G15" s="762">
        <v>51468537.315700002</v>
      </c>
      <c r="H15" s="324">
        <f t="shared" si="1"/>
        <v>53786930.855700001</v>
      </c>
    </row>
    <row r="16" spans="1:11">
      <c r="A16" s="321">
        <v>5.2</v>
      </c>
      <c r="B16" s="328" t="s">
        <v>583</v>
      </c>
      <c r="C16" s="322"/>
      <c r="D16" s="322"/>
      <c r="E16" s="323">
        <f t="shared" si="0"/>
        <v>0</v>
      </c>
      <c r="F16" s="762"/>
      <c r="G16" s="762"/>
      <c r="H16" s="324">
        <f t="shared" si="1"/>
        <v>0</v>
      </c>
    </row>
    <row r="17" spans="1:12">
      <c r="A17" s="321">
        <v>5.3</v>
      </c>
      <c r="B17" s="328" t="s">
        <v>584</v>
      </c>
      <c r="C17" s="322">
        <f>C18+C19+C20+C21+C22</f>
        <v>34008852.579999998</v>
      </c>
      <c r="D17" s="322">
        <f>D18+D19+D20+D21+D22</f>
        <v>406928387.00040001</v>
      </c>
      <c r="E17" s="323">
        <f t="shared" si="0"/>
        <v>440937239.58039999</v>
      </c>
      <c r="F17" s="762">
        <f>F18+F19+F20+F21+F22</f>
        <v>25558852.579999998</v>
      </c>
      <c r="G17" s="762">
        <f>G18+G19+G20+G21+G22</f>
        <v>362923641.13879997</v>
      </c>
      <c r="H17" s="324">
        <f t="shared" si="1"/>
        <v>388482493.71879995</v>
      </c>
    </row>
    <row r="18" spans="1:12">
      <c r="A18" s="321" t="s">
        <v>169</v>
      </c>
      <c r="B18" s="329" t="s">
        <v>585</v>
      </c>
      <c r="C18" s="322">
        <v>1</v>
      </c>
      <c r="D18" s="322">
        <v>31451171.502300002</v>
      </c>
      <c r="E18" s="323">
        <f t="shared" si="0"/>
        <v>31451172.502300002</v>
      </c>
      <c r="F18" s="762">
        <v>1</v>
      </c>
      <c r="G18" s="762">
        <v>26051281.73</v>
      </c>
      <c r="H18" s="324">
        <f t="shared" si="1"/>
        <v>26051282.73</v>
      </c>
    </row>
    <row r="19" spans="1:12">
      <c r="A19" s="321" t="s">
        <v>170</v>
      </c>
      <c r="B19" s="330" t="s">
        <v>586</v>
      </c>
      <c r="C19" s="322">
        <v>167892</v>
      </c>
      <c r="D19" s="322">
        <v>227444131.0738</v>
      </c>
      <c r="E19" s="323">
        <f t="shared" si="0"/>
        <v>227612023.0738</v>
      </c>
      <c r="F19" s="762">
        <v>167892</v>
      </c>
      <c r="G19" s="762">
        <v>246035694.51339999</v>
      </c>
      <c r="H19" s="324">
        <f t="shared" si="1"/>
        <v>246203586.51339999</v>
      </c>
    </row>
    <row r="20" spans="1:12">
      <c r="A20" s="321" t="s">
        <v>171</v>
      </c>
      <c r="B20" s="330" t="s">
        <v>587</v>
      </c>
      <c r="C20" s="322">
        <v>0</v>
      </c>
      <c r="D20" s="322">
        <v>4255.4787999999999</v>
      </c>
      <c r="E20" s="323">
        <f t="shared" si="0"/>
        <v>4255.4787999999999</v>
      </c>
      <c r="F20" s="762">
        <v>0</v>
      </c>
      <c r="G20" s="762">
        <v>0</v>
      </c>
      <c r="H20" s="324">
        <f t="shared" si="1"/>
        <v>0</v>
      </c>
    </row>
    <row r="21" spans="1:12">
      <c r="A21" s="321" t="s">
        <v>172</v>
      </c>
      <c r="B21" s="330" t="s">
        <v>588</v>
      </c>
      <c r="C21" s="322">
        <v>40960.58</v>
      </c>
      <c r="D21" s="322">
        <v>94461290.930800006</v>
      </c>
      <c r="E21" s="323">
        <f t="shared" si="0"/>
        <v>94502251.510800004</v>
      </c>
      <c r="F21" s="762">
        <v>40960.58</v>
      </c>
      <c r="G21" s="762">
        <v>65649479.954300001</v>
      </c>
      <c r="H21" s="324">
        <f t="shared" si="1"/>
        <v>65690440.534299999</v>
      </c>
    </row>
    <row r="22" spans="1:12">
      <c r="A22" s="321" t="s">
        <v>173</v>
      </c>
      <c r="B22" s="330" t="s">
        <v>398</v>
      </c>
      <c r="C22" s="322">
        <v>33799999</v>
      </c>
      <c r="D22" s="322">
        <v>53567538.014700003</v>
      </c>
      <c r="E22" s="323">
        <f t="shared" si="0"/>
        <v>87367537.014699996</v>
      </c>
      <c r="F22" s="762">
        <v>25349999</v>
      </c>
      <c r="G22" s="762">
        <v>25187184.941100001</v>
      </c>
      <c r="H22" s="324">
        <f t="shared" si="1"/>
        <v>50537183.941100001</v>
      </c>
    </row>
    <row r="23" spans="1:12">
      <c r="A23" s="321">
        <v>5.4</v>
      </c>
      <c r="B23" s="328" t="s">
        <v>589</v>
      </c>
      <c r="C23" s="322">
        <v>1911601</v>
      </c>
      <c r="D23" s="322">
        <v>47281607.523400001</v>
      </c>
      <c r="E23" s="323">
        <f t="shared" si="0"/>
        <v>49193208.523400001</v>
      </c>
      <c r="F23" s="762">
        <v>4311601</v>
      </c>
      <c r="G23" s="762">
        <v>39329320.325300001</v>
      </c>
      <c r="H23" s="324">
        <f t="shared" si="1"/>
        <v>43640921.325300001</v>
      </c>
    </row>
    <row r="24" spans="1:12">
      <c r="A24" s="321">
        <v>5.5</v>
      </c>
      <c r="B24" s="328" t="s">
        <v>590</v>
      </c>
      <c r="C24" s="322">
        <v>0.01</v>
      </c>
      <c r="D24" s="322">
        <v>43.817799999999998</v>
      </c>
      <c r="E24" s="323">
        <f t="shared" si="0"/>
        <v>43.827799999999996</v>
      </c>
      <c r="F24" s="762">
        <v>0</v>
      </c>
      <c r="G24" s="762">
        <v>61.544800000000002</v>
      </c>
      <c r="H24" s="324">
        <f t="shared" si="1"/>
        <v>61.544800000000002</v>
      </c>
    </row>
    <row r="25" spans="1:12">
      <c r="A25" s="321">
        <v>5.6</v>
      </c>
      <c r="B25" s="328" t="s">
        <v>591</v>
      </c>
      <c r="C25" s="322">
        <v>0</v>
      </c>
      <c r="D25" s="322">
        <v>15347124.9527</v>
      </c>
      <c r="E25" s="323">
        <f t="shared" si="0"/>
        <v>15347124.9527</v>
      </c>
      <c r="F25" s="762">
        <v>0</v>
      </c>
      <c r="G25" s="762">
        <v>15730831.499199999</v>
      </c>
      <c r="H25" s="324">
        <f t="shared" si="1"/>
        <v>15730831.499199999</v>
      </c>
    </row>
    <row r="26" spans="1:12">
      <c r="A26" s="321">
        <v>5.7</v>
      </c>
      <c r="B26" s="328" t="s">
        <v>398</v>
      </c>
      <c r="C26" s="322">
        <v>80834669.590000004</v>
      </c>
      <c r="D26" s="322">
        <v>34215385.194300003</v>
      </c>
      <c r="E26" s="323">
        <f t="shared" si="0"/>
        <v>115050054.7843</v>
      </c>
      <c r="F26" s="762">
        <v>72435176.950000003</v>
      </c>
      <c r="G26" s="762">
        <v>42465133.480099998</v>
      </c>
      <c r="H26" s="324">
        <f t="shared" si="1"/>
        <v>114900310.43009999</v>
      </c>
    </row>
    <row r="27" spans="1:12">
      <c r="A27" s="321">
        <v>6</v>
      </c>
      <c r="B27" s="327" t="s">
        <v>592</v>
      </c>
      <c r="C27" s="322">
        <v>6169525.5299999993</v>
      </c>
      <c r="D27" s="322">
        <v>27041112.274099998</v>
      </c>
      <c r="E27" s="323">
        <f t="shared" si="0"/>
        <v>33210637.804099999</v>
      </c>
      <c r="F27" s="762">
        <v>2041208.1700000002</v>
      </c>
      <c r="G27" s="762">
        <v>19217118.318999998</v>
      </c>
      <c r="H27" s="324">
        <f t="shared" si="1"/>
        <v>21258326.489</v>
      </c>
    </row>
    <row r="28" spans="1:12">
      <c r="A28" s="321">
        <v>7</v>
      </c>
      <c r="B28" s="327" t="s">
        <v>593</v>
      </c>
      <c r="C28" s="322">
        <v>35462022.780000001</v>
      </c>
      <c r="D28" s="322">
        <v>32201789.833999999</v>
      </c>
      <c r="E28" s="323">
        <f t="shared" si="0"/>
        <v>67663812.613999993</v>
      </c>
      <c r="F28" s="762">
        <v>24851782.68</v>
      </c>
      <c r="G28" s="762">
        <v>31069275.936700001</v>
      </c>
      <c r="H28" s="324">
        <f t="shared" si="1"/>
        <v>55921058.616700001</v>
      </c>
    </row>
    <row r="29" spans="1:12">
      <c r="A29" s="321">
        <v>8</v>
      </c>
      <c r="B29" s="327" t="s">
        <v>594</v>
      </c>
      <c r="C29" s="322"/>
      <c r="D29" s="322"/>
      <c r="E29" s="323">
        <f t="shared" si="0"/>
        <v>0</v>
      </c>
      <c r="F29" s="762">
        <v>0</v>
      </c>
      <c r="G29" s="762">
        <v>1188550.8223999999</v>
      </c>
      <c r="H29" s="324">
        <f t="shared" si="1"/>
        <v>1188550.8223999999</v>
      </c>
    </row>
    <row r="30" spans="1:12">
      <c r="A30" s="321">
        <v>9</v>
      </c>
      <c r="B30" s="325" t="s">
        <v>174</v>
      </c>
      <c r="C30" s="322">
        <f>C31+C32+C33+C34+C35+C36+C37</f>
        <v>114661668.44</v>
      </c>
      <c r="D30" s="322">
        <f>D31+D32+D33+D34+D35+D36+D37</f>
        <v>290820305.8096</v>
      </c>
      <c r="E30" s="323">
        <f t="shared" si="0"/>
        <v>405481974.24959999</v>
      </c>
      <c r="F30" s="762">
        <f>F31+F32+F33+F34+F35+F36+F37</f>
        <v>84600469.780000001</v>
      </c>
      <c r="G30" s="762">
        <f>G31+G32+G33+G34+G35+G36+G37</f>
        <v>214611675.09750003</v>
      </c>
      <c r="H30" s="324">
        <f t="shared" si="1"/>
        <v>299212144.87750006</v>
      </c>
    </row>
    <row r="31" spans="1:12" ht="27.6">
      <c r="A31" s="321">
        <v>9.1</v>
      </c>
      <c r="B31" s="326" t="s">
        <v>595</v>
      </c>
      <c r="C31" s="322">
        <v>114121068.44</v>
      </c>
      <c r="D31" s="322">
        <v>89725694.715700001</v>
      </c>
      <c r="E31" s="323">
        <f t="shared" si="0"/>
        <v>203846763.1557</v>
      </c>
      <c r="F31" s="762">
        <v>36770507.280000001</v>
      </c>
      <c r="G31" s="762">
        <v>112856455.77680001</v>
      </c>
      <c r="H31" s="324">
        <f t="shared" si="1"/>
        <v>149626963.05680001</v>
      </c>
      <c r="L31" s="523"/>
    </row>
    <row r="32" spans="1:12" ht="27.6">
      <c r="A32" s="321">
        <v>9.1999999999999993</v>
      </c>
      <c r="B32" s="326" t="s">
        <v>596</v>
      </c>
      <c r="C32" s="322">
        <v>540600</v>
      </c>
      <c r="D32" s="322">
        <v>201094611.09390002</v>
      </c>
      <c r="E32" s="323">
        <f t="shared" si="0"/>
        <v>201635211.09390002</v>
      </c>
      <c r="F32" s="762">
        <v>47829962.5</v>
      </c>
      <c r="G32" s="762">
        <v>101755219.3207</v>
      </c>
      <c r="H32" s="324">
        <f t="shared" si="1"/>
        <v>149585181.82069999</v>
      </c>
      <c r="L32" s="523"/>
    </row>
    <row r="33" spans="1:8" ht="27.6">
      <c r="A33" s="321">
        <v>9.3000000000000007</v>
      </c>
      <c r="B33" s="326" t="s">
        <v>597</v>
      </c>
      <c r="C33" s="322"/>
      <c r="D33" s="322"/>
      <c r="E33" s="323">
        <f t="shared" si="0"/>
        <v>0</v>
      </c>
      <c r="F33" s="762"/>
      <c r="G33" s="762"/>
      <c r="H33" s="324">
        <f t="shared" si="1"/>
        <v>0</v>
      </c>
    </row>
    <row r="34" spans="1:8">
      <c r="A34" s="321">
        <v>9.4</v>
      </c>
      <c r="B34" s="326" t="s">
        <v>598</v>
      </c>
      <c r="C34" s="322"/>
      <c r="D34" s="322"/>
      <c r="E34" s="323">
        <f t="shared" si="0"/>
        <v>0</v>
      </c>
      <c r="F34" s="762"/>
      <c r="G34" s="762"/>
      <c r="H34" s="324">
        <f t="shared" si="1"/>
        <v>0</v>
      </c>
    </row>
    <row r="35" spans="1:8">
      <c r="A35" s="321">
        <v>9.5</v>
      </c>
      <c r="B35" s="326" t="s">
        <v>599</v>
      </c>
      <c r="C35" s="322"/>
      <c r="D35" s="322"/>
      <c r="E35" s="323">
        <f t="shared" si="0"/>
        <v>0</v>
      </c>
      <c r="F35" s="762"/>
      <c r="G35" s="762"/>
      <c r="H35" s="324">
        <f t="shared" si="1"/>
        <v>0</v>
      </c>
    </row>
    <row r="36" spans="1:8" ht="27.6">
      <c r="A36" s="321">
        <v>9.6</v>
      </c>
      <c r="B36" s="326" t="s">
        <v>600</v>
      </c>
      <c r="C36" s="322"/>
      <c r="D36" s="322"/>
      <c r="E36" s="323">
        <f t="shared" si="0"/>
        <v>0</v>
      </c>
      <c r="F36" s="762"/>
      <c r="G36" s="762"/>
      <c r="H36" s="324">
        <f t="shared" si="1"/>
        <v>0</v>
      </c>
    </row>
    <row r="37" spans="1:8" ht="27.6">
      <c r="A37" s="321">
        <v>9.6999999999999993</v>
      </c>
      <c r="B37" s="326" t="s">
        <v>601</v>
      </c>
      <c r="C37" s="322"/>
      <c r="D37" s="322"/>
      <c r="E37" s="323">
        <f t="shared" si="0"/>
        <v>0</v>
      </c>
      <c r="F37" s="762"/>
      <c r="G37" s="762"/>
      <c r="H37" s="324">
        <f t="shared" si="1"/>
        <v>0</v>
      </c>
    </row>
    <row r="38" spans="1:8">
      <c r="A38" s="321">
        <v>10</v>
      </c>
      <c r="B38" s="327" t="s">
        <v>602</v>
      </c>
      <c r="C38" s="432">
        <f>C41+C42</f>
        <v>15570112.470000001</v>
      </c>
      <c r="D38" s="432">
        <f>D41+D42</f>
        <v>23392739.323199999</v>
      </c>
      <c r="E38" s="323">
        <f t="shared" si="0"/>
        <v>38962851.793200001</v>
      </c>
      <c r="F38" s="762">
        <f>F41+F42</f>
        <v>16019374</v>
      </c>
      <c r="G38" s="762">
        <f>G41+G42</f>
        <v>193679</v>
      </c>
      <c r="H38" s="324">
        <f t="shared" si="1"/>
        <v>16213053</v>
      </c>
    </row>
    <row r="39" spans="1:8">
      <c r="A39" s="321">
        <v>10.1</v>
      </c>
      <c r="B39" s="326" t="s">
        <v>603</v>
      </c>
      <c r="C39" s="322"/>
      <c r="D39" s="322"/>
      <c r="E39" s="323">
        <f t="shared" si="0"/>
        <v>0</v>
      </c>
      <c r="F39" s="762">
        <v>0</v>
      </c>
      <c r="G39" s="762">
        <v>0</v>
      </c>
      <c r="H39" s="324">
        <f t="shared" si="1"/>
        <v>0</v>
      </c>
    </row>
    <row r="40" spans="1:8" ht="27.6">
      <c r="A40" s="321">
        <v>10.199999999999999</v>
      </c>
      <c r="B40" s="326" t="s">
        <v>604</v>
      </c>
      <c r="C40" s="590"/>
      <c r="D40" s="590"/>
      <c r="E40" s="323">
        <f t="shared" si="0"/>
        <v>0</v>
      </c>
      <c r="F40" s="764">
        <v>0</v>
      </c>
      <c r="G40" s="764">
        <v>0</v>
      </c>
      <c r="H40" s="324">
        <f t="shared" si="1"/>
        <v>0</v>
      </c>
    </row>
    <row r="41" spans="1:8" ht="27.6">
      <c r="A41" s="321">
        <v>10.3</v>
      </c>
      <c r="B41" s="326" t="s">
        <v>605</v>
      </c>
      <c r="C41" s="322">
        <v>33516.46</v>
      </c>
      <c r="D41" s="322">
        <v>9173.5095999999994</v>
      </c>
      <c r="E41" s="323">
        <f t="shared" si="0"/>
        <v>42689.969599999997</v>
      </c>
      <c r="F41" s="762">
        <v>574405</v>
      </c>
      <c r="G41" s="762">
        <v>0</v>
      </c>
      <c r="H41" s="324">
        <f t="shared" si="1"/>
        <v>574405</v>
      </c>
    </row>
    <row r="42" spans="1:8" ht="27.6">
      <c r="A42" s="321">
        <v>10.4</v>
      </c>
      <c r="B42" s="326" t="s">
        <v>606</v>
      </c>
      <c r="C42" s="589">
        <v>15536596.01</v>
      </c>
      <c r="D42" s="589">
        <v>23383565.8136</v>
      </c>
      <c r="E42" s="323">
        <f t="shared" si="0"/>
        <v>38920161.823600002</v>
      </c>
      <c r="F42" s="763">
        <v>15444969</v>
      </c>
      <c r="G42" s="763">
        <v>193679</v>
      </c>
      <c r="H42" s="324">
        <f t="shared" si="1"/>
        <v>15638648</v>
      </c>
    </row>
    <row r="43" spans="1:8">
      <c r="A43" s="321">
        <v>11</v>
      </c>
      <c r="B43" s="331" t="s">
        <v>175</v>
      </c>
      <c r="C43" s="322"/>
      <c r="D43" s="322"/>
      <c r="E43" s="323">
        <f t="shared" si="0"/>
        <v>0</v>
      </c>
      <c r="F43" s="762"/>
      <c r="G43" s="762"/>
      <c r="H43" s="324">
        <f t="shared" si="1"/>
        <v>0</v>
      </c>
    </row>
    <row r="44" spans="1:8">
      <c r="C44" s="333"/>
      <c r="D44" s="333"/>
      <c r="E44" s="333"/>
      <c r="F44" s="333"/>
      <c r="G44" s="333"/>
      <c r="H44" s="333"/>
    </row>
    <row r="45" spans="1:8">
      <c r="C45" s="333"/>
      <c r="D45" s="333"/>
      <c r="E45" s="333"/>
      <c r="F45" s="333"/>
      <c r="G45" s="333"/>
      <c r="H45" s="333"/>
    </row>
    <row r="46" spans="1:8">
      <c r="C46" s="333"/>
      <c r="D46" s="333"/>
      <c r="E46" s="333"/>
      <c r="F46" s="333"/>
      <c r="G46" s="333"/>
      <c r="H46" s="333"/>
    </row>
    <row r="47" spans="1:8">
      <c r="C47" s="333"/>
      <c r="D47" s="333"/>
      <c r="E47" s="333"/>
      <c r="F47" s="333"/>
      <c r="G47" s="333"/>
      <c r="H47" s="333"/>
    </row>
  </sheetData>
  <mergeCells count="4">
    <mergeCell ref="A4:A5"/>
    <mergeCell ref="B4:B5"/>
    <mergeCell ref="C4:E4"/>
    <mergeCell ref="F4:H4"/>
  </mergeCells>
  <pageMargins left="0.7" right="0.7" top="0.75" bottom="0.75" header="0.3" footer="0.3"/>
  <pageSetup paperSize="9" scale="46" orientation="portrait" horizontalDpi="300" verticalDpi="300" r:id="rId1"/>
  <headerFooter>
    <oddFooter>&amp;C_x000D_&amp;1#&amp;"Aptos"&amp;10&amp;K000000 C4 - EXTERNAL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8"/>
  <sheetViews>
    <sheetView zoomScale="80" zoomScaleNormal="80" workbookViewId="0">
      <pane xSplit="1" ySplit="4" topLeftCell="B5" activePane="bottomRight" state="frozen"/>
      <selection activeCell="E12" sqref="E12"/>
      <selection pane="topRight" activeCell="E12" sqref="E12"/>
      <selection pane="bottomLeft" activeCell="E12" sqref="E12"/>
      <selection pane="bottomRight" activeCell="C12" sqref="C12"/>
    </sheetView>
  </sheetViews>
  <sheetFormatPr defaultColWidth="9.21875" defaultRowHeight="13.8"/>
  <cols>
    <col min="1" max="1" width="9.5546875" style="2" bestFit="1" customWidth="1"/>
    <col min="2" max="2" width="93.5546875" style="2" customWidth="1"/>
    <col min="3" max="4" width="13.6640625" style="2" customWidth="1"/>
    <col min="5" max="7" width="13.6640625" style="9" customWidth="1"/>
    <col min="8" max="11" width="9.77734375" style="9" customWidth="1"/>
    <col min="12" max="16384" width="9.21875" style="9"/>
  </cols>
  <sheetData>
    <row r="1" spans="1:7">
      <c r="A1" s="14" t="s">
        <v>97</v>
      </c>
      <c r="B1" s="13" t="str">
        <f>Info!C2</f>
        <v>სს " პაშა ბანკი საქართველო"</v>
      </c>
      <c r="C1" s="13"/>
    </row>
    <row r="2" spans="1:7">
      <c r="A2" s="14" t="s">
        <v>98</v>
      </c>
      <c r="B2" s="258">
        <f>'1. key ratios'!B2</f>
        <v>46112</v>
      </c>
      <c r="C2" s="13"/>
    </row>
    <row r="3" spans="1:7">
      <c r="A3" s="14"/>
      <c r="B3" s="13"/>
      <c r="C3" s="13"/>
    </row>
    <row r="4" spans="1:7" ht="15" customHeight="1" thickBot="1">
      <c r="A4" s="117" t="s">
        <v>179</v>
      </c>
      <c r="B4" s="118" t="s">
        <v>96</v>
      </c>
      <c r="C4" s="119" t="s">
        <v>76</v>
      </c>
    </row>
    <row r="5" spans="1:7" ht="15" customHeight="1">
      <c r="A5" s="115" t="s">
        <v>25</v>
      </c>
      <c r="B5" s="116"/>
      <c r="C5" s="242" t="str">
        <f>INT((MONTH($B$2))/3)&amp;"Q"&amp;"-"&amp;YEAR($B$2)</f>
        <v>1Q-2026</v>
      </c>
      <c r="D5" s="242" t="str">
        <f>IF(INT(MONTH($B$2))=3, "4"&amp;"Q"&amp;"-"&amp;YEAR($B$2)-1, IF(INT(MONTH($B$2))=6, "1"&amp;"Q"&amp;"-"&amp;YEAR($B$2), IF(INT(MONTH($B$2))=9, "2"&amp;"Q"&amp;"-"&amp;YEAR($B$2),IF(INT(MONTH($B$2))=12, "3"&amp;"Q"&amp;"-"&amp;YEAR($B$2), 0))))</f>
        <v>4Q-2025</v>
      </c>
      <c r="E5" s="242" t="str">
        <f>IF(INT(MONTH($B$2))=3, "3"&amp;"Q"&amp;"-"&amp;YEAR($B$2)-1, IF(INT(MONTH($B$2))=6, "4"&amp;"Q"&amp;"-"&amp;YEAR($B$2)-1, IF(INT(MONTH($B$2))=9, "1"&amp;"Q"&amp;"-"&amp;YEAR($B$2),IF(INT(MONTH($B$2))=12, "2"&amp;"Q"&amp;"-"&amp;YEAR($B$2), 0))))</f>
        <v>3Q-2025</v>
      </c>
      <c r="F5" s="242" t="str">
        <f>IF(INT(MONTH($B$2))=3, "2"&amp;"Q"&amp;"-"&amp;YEAR($B$2)-1, IF(INT(MONTH($B$2))=6, "3"&amp;"Q"&amp;"-"&amp;YEAR($B$2)-1, IF(INT(MONTH($B$2))=9, "4"&amp;"Q"&amp;"-"&amp;YEAR($B$2)-1,IF(INT(MONTH($B$2))=12, "1"&amp;"Q"&amp;"-"&amp;YEAR($B$2), 0))))</f>
        <v>2Q-2025</v>
      </c>
      <c r="G5" s="242" t="str">
        <f>IF(INT(MONTH($B$2))=3, "1"&amp;"Q"&amp;"-"&amp;YEAR($B$2)-1, IF(INT(MONTH($B$2))=6, "2"&amp;"Q"&amp;"-"&amp;YEAR($B$2)-1, IF(INT(MONTH($B$2))=9, "3"&amp;"Q"&amp;"-"&amp;YEAR($B$2)-1,IF(INT(MONTH($B$2))=12, "4"&amp;"Q"&amp;"-"&amp;YEAR($B$2)-1, 0))))</f>
        <v>1Q-2025</v>
      </c>
    </row>
    <row r="6" spans="1:7" ht="15" customHeight="1">
      <c r="A6" s="201">
        <v>1</v>
      </c>
      <c r="B6" s="227" t="s">
        <v>101</v>
      </c>
      <c r="C6" s="202">
        <f>C7+C9+C10</f>
        <v>585103953.47003365</v>
      </c>
      <c r="D6" s="229">
        <f>D7+D9+D10</f>
        <v>584058719</v>
      </c>
      <c r="E6" s="229">
        <f t="shared" ref="E6:G6" si="0">E7+E9+E10</f>
        <v>535783282</v>
      </c>
      <c r="F6" s="202">
        <f t="shared" si="0"/>
        <v>533218917</v>
      </c>
      <c r="G6" s="230">
        <f t="shared" si="0"/>
        <v>547179260</v>
      </c>
    </row>
    <row r="7" spans="1:7" ht="15" customHeight="1">
      <c r="A7" s="201">
        <v>1.1000000000000001</v>
      </c>
      <c r="B7" s="203" t="s">
        <v>738</v>
      </c>
      <c r="C7" s="204">
        <v>548503868.16568995</v>
      </c>
      <c r="D7" s="231">
        <v>550879870</v>
      </c>
      <c r="E7" s="204">
        <v>494346419</v>
      </c>
      <c r="F7" s="204">
        <v>491806152</v>
      </c>
      <c r="G7" s="232">
        <v>513414046</v>
      </c>
    </row>
    <row r="8" spans="1:7" ht="27.6">
      <c r="A8" s="201" t="s">
        <v>146</v>
      </c>
      <c r="B8" s="205" t="s">
        <v>176</v>
      </c>
      <c r="C8" s="204"/>
      <c r="D8" s="231"/>
      <c r="E8" s="204"/>
      <c r="F8" s="204"/>
      <c r="G8" s="232"/>
    </row>
    <row r="9" spans="1:7" ht="15" customHeight="1">
      <c r="A9" s="201">
        <v>1.2</v>
      </c>
      <c r="B9" s="203" t="s">
        <v>21</v>
      </c>
      <c r="C9" s="204">
        <v>35560413.229949996</v>
      </c>
      <c r="D9" s="231">
        <v>32325187</v>
      </c>
      <c r="E9" s="204">
        <v>40843246</v>
      </c>
      <c r="F9" s="204">
        <v>40666665</v>
      </c>
      <c r="G9" s="232">
        <v>33153849</v>
      </c>
    </row>
    <row r="10" spans="1:7" ht="15" customHeight="1">
      <c r="A10" s="201">
        <v>1.3</v>
      </c>
      <c r="B10" s="228" t="s">
        <v>73</v>
      </c>
      <c r="C10" s="204">
        <v>1039672.07439371</v>
      </c>
      <c r="D10" s="231">
        <v>853662</v>
      </c>
      <c r="E10" s="204">
        <v>593617</v>
      </c>
      <c r="F10" s="204">
        <v>746100</v>
      </c>
      <c r="G10" s="232">
        <v>611365</v>
      </c>
    </row>
    <row r="11" spans="1:7" ht="15" customHeight="1">
      <c r="A11" s="201">
        <v>2</v>
      </c>
      <c r="B11" s="227" t="s">
        <v>102</v>
      </c>
      <c r="C11" s="204">
        <v>2227968.6489212946</v>
      </c>
      <c r="D11" s="231">
        <v>1616943</v>
      </c>
      <c r="E11" s="204">
        <v>730860</v>
      </c>
      <c r="F11" s="204">
        <v>2777016</v>
      </c>
      <c r="G11" s="232">
        <v>729412</v>
      </c>
    </row>
    <row r="12" spans="1:7" ht="15" customHeight="1">
      <c r="A12" s="201">
        <v>3</v>
      </c>
      <c r="B12" s="227" t="s">
        <v>100</v>
      </c>
      <c r="C12" s="204">
        <v>77787139.099999994</v>
      </c>
      <c r="D12" s="231">
        <v>77787139</v>
      </c>
      <c r="E12" s="204">
        <v>77450981</v>
      </c>
      <c r="F12" s="204">
        <v>77450981</v>
      </c>
      <c r="G12" s="232">
        <v>77450981</v>
      </c>
    </row>
    <row r="13" spans="1:7" ht="15" customHeight="1" thickBot="1">
      <c r="A13" s="64">
        <v>4</v>
      </c>
      <c r="B13" s="235" t="s">
        <v>147</v>
      </c>
      <c r="C13" s="126">
        <f>C6+C11+C12</f>
        <v>665119061.21895492</v>
      </c>
      <c r="D13" s="233">
        <f>D6+D11+D12</f>
        <v>663462801</v>
      </c>
      <c r="E13" s="233">
        <f t="shared" ref="E13:G13" si="1">E6+E11+E12</f>
        <v>613965123</v>
      </c>
      <c r="F13" s="126">
        <f t="shared" si="1"/>
        <v>613446914</v>
      </c>
      <c r="G13" s="234">
        <f t="shared" si="1"/>
        <v>625359653</v>
      </c>
    </row>
    <row r="14" spans="1:7">
      <c r="B14" s="18"/>
    </row>
    <row r="15" spans="1:7">
      <c r="B15" s="18"/>
    </row>
    <row r="16" spans="1:7">
      <c r="B16" s="18"/>
    </row>
    <row r="17" spans="2:2">
      <c r="B17" s="18"/>
    </row>
    <row r="18" spans="2:2">
      <c r="B18" s="18"/>
    </row>
  </sheetData>
  <pageMargins left="0.7" right="0.7" top="0.75" bottom="0.75" header="0.3" footer="0.3"/>
  <pageSetup paperSize="9" scale="51" orientation="portrait" horizontalDpi="300" verticalDpi="300" r:id="rId1"/>
  <headerFooter>
    <oddFooter>&amp;C_x000D_&amp;1#&amp;"Aptos"&amp;10&amp;K000000 C4 - EXTERNAL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8"/>
  <sheetViews>
    <sheetView showGridLines="0" zoomScale="80" zoomScaleNormal="80" workbookViewId="0">
      <pane xSplit="1" ySplit="4" topLeftCell="B5" activePane="bottomRight" state="frozen"/>
      <selection activeCell="E12" sqref="E12"/>
      <selection pane="topRight" activeCell="E12" sqref="E12"/>
      <selection pane="bottomLeft" activeCell="E12" sqref="E12"/>
      <selection pane="bottomRight" activeCell="H40" sqref="H40"/>
    </sheetView>
  </sheetViews>
  <sheetFormatPr defaultRowHeight="14.4"/>
  <cols>
    <col min="1" max="1" width="9.5546875" style="2" bestFit="1" customWidth="1"/>
    <col min="2" max="2" width="58.77734375" style="2" customWidth="1"/>
    <col min="3" max="3" width="57.5546875" style="2" bestFit="1" customWidth="1"/>
  </cols>
  <sheetData>
    <row r="1" spans="1:8">
      <c r="A1" s="2" t="s">
        <v>97</v>
      </c>
      <c r="B1" s="2" t="str">
        <f>Info!C2</f>
        <v>სს " პაშა ბანკი საქართველო"</v>
      </c>
    </row>
    <row r="2" spans="1:8">
      <c r="A2" s="2" t="s">
        <v>98</v>
      </c>
      <c r="B2" s="258">
        <f>'1. key ratios'!B2</f>
        <v>46112</v>
      </c>
    </row>
    <row r="4" spans="1:8" ht="25.5" customHeight="1" thickBot="1">
      <c r="A4" s="120" t="s">
        <v>180</v>
      </c>
      <c r="B4" s="24" t="s">
        <v>80</v>
      </c>
      <c r="C4" s="10"/>
    </row>
    <row r="5" spans="1:8">
      <c r="A5" s="8"/>
      <c r="B5" s="223" t="s">
        <v>81</v>
      </c>
      <c r="C5" s="240" t="s">
        <v>311</v>
      </c>
    </row>
    <row r="6" spans="1:8">
      <c r="A6" s="11">
        <v>1</v>
      </c>
      <c r="B6" s="25" t="s">
        <v>745</v>
      </c>
      <c r="C6" s="236" t="s">
        <v>746</v>
      </c>
    </row>
    <row r="7" spans="1:8">
      <c r="A7" s="11">
        <v>2</v>
      </c>
      <c r="B7" s="25" t="s">
        <v>747</v>
      </c>
      <c r="C7" s="236" t="s">
        <v>748</v>
      </c>
    </row>
    <row r="8" spans="1:8">
      <c r="A8" s="11">
        <v>3</v>
      </c>
      <c r="B8" s="25" t="s">
        <v>749</v>
      </c>
      <c r="C8" s="236" t="s">
        <v>748</v>
      </c>
    </row>
    <row r="9" spans="1:8">
      <c r="A9" s="11">
        <v>4</v>
      </c>
      <c r="B9" s="25" t="s">
        <v>750</v>
      </c>
      <c r="C9" s="236" t="s">
        <v>746</v>
      </c>
    </row>
    <row r="10" spans="1:8">
      <c r="A10" s="11">
        <v>5</v>
      </c>
      <c r="B10" s="25" t="s">
        <v>751</v>
      </c>
      <c r="C10" s="236" t="s">
        <v>752</v>
      </c>
    </row>
    <row r="11" spans="1:8">
      <c r="A11" s="11">
        <v>6</v>
      </c>
      <c r="B11" s="25"/>
      <c r="C11" s="236"/>
    </row>
    <row r="12" spans="1:8">
      <c r="A12" s="11">
        <v>7</v>
      </c>
      <c r="B12" s="25"/>
      <c r="C12" s="236"/>
      <c r="H12" s="3"/>
    </row>
    <row r="13" spans="1:8">
      <c r="A13" s="11">
        <v>8</v>
      </c>
      <c r="B13" s="25"/>
      <c r="C13" s="236"/>
    </row>
    <row r="14" spans="1:8">
      <c r="A14" s="11">
        <v>9</v>
      </c>
      <c r="B14" s="25"/>
      <c r="C14" s="236"/>
    </row>
    <row r="15" spans="1:8">
      <c r="A15" s="11">
        <v>10</v>
      </c>
      <c r="B15" s="25"/>
      <c r="C15" s="236"/>
    </row>
    <row r="16" spans="1:8">
      <c r="A16" s="11"/>
      <c r="B16" s="791"/>
      <c r="C16" s="792"/>
    </row>
    <row r="17" spans="1:3" ht="27.6">
      <c r="A17" s="11"/>
      <c r="B17" s="224" t="s">
        <v>82</v>
      </c>
      <c r="C17" s="241" t="s">
        <v>312</v>
      </c>
    </row>
    <row r="18" spans="1:3">
      <c r="A18" s="11">
        <v>1</v>
      </c>
      <c r="B18" s="21" t="s">
        <v>743</v>
      </c>
      <c r="C18" s="238" t="s">
        <v>753</v>
      </c>
    </row>
    <row r="19" spans="1:3">
      <c r="A19" s="11">
        <v>2</v>
      </c>
      <c r="B19" s="21" t="s">
        <v>754</v>
      </c>
      <c r="C19" s="238" t="s">
        <v>755</v>
      </c>
    </row>
    <row r="20" spans="1:3">
      <c r="A20" s="11">
        <v>3</v>
      </c>
      <c r="B20" s="21" t="s">
        <v>756</v>
      </c>
      <c r="C20" s="238" t="s">
        <v>757</v>
      </c>
    </row>
    <row r="21" spans="1:3">
      <c r="A21" s="11">
        <v>4</v>
      </c>
      <c r="B21" s="21" t="s">
        <v>758</v>
      </c>
      <c r="C21" s="238" t="s">
        <v>759</v>
      </c>
    </row>
    <row r="22" spans="1:3">
      <c r="A22" s="11">
        <v>5</v>
      </c>
      <c r="B22" s="21"/>
      <c r="C22" s="238"/>
    </row>
    <row r="23" spans="1:3">
      <c r="A23" s="11">
        <v>6</v>
      </c>
      <c r="B23" s="21"/>
      <c r="C23" s="238"/>
    </row>
    <row r="24" spans="1:3">
      <c r="A24" s="11">
        <v>7</v>
      </c>
      <c r="B24" s="21"/>
      <c r="C24" s="238"/>
    </row>
    <row r="25" spans="1:3">
      <c r="A25" s="11">
        <v>8</v>
      </c>
      <c r="B25" s="21"/>
      <c r="C25" s="238"/>
    </row>
    <row r="26" spans="1:3">
      <c r="A26" s="11">
        <v>9</v>
      </c>
      <c r="B26" s="21"/>
      <c r="C26" s="238"/>
    </row>
    <row r="27" spans="1:3" ht="15.75" customHeight="1">
      <c r="A27" s="11">
        <v>10</v>
      </c>
      <c r="B27" s="21"/>
      <c r="C27" s="239"/>
    </row>
    <row r="28" spans="1:3" ht="15.75" customHeight="1">
      <c r="A28" s="11"/>
      <c r="B28" s="21"/>
      <c r="C28" s="22"/>
    </row>
    <row r="29" spans="1:3" ht="30" customHeight="1">
      <c r="A29" s="11"/>
      <c r="B29" s="793" t="s">
        <v>83</v>
      </c>
      <c r="C29" s="794"/>
    </row>
    <row r="30" spans="1:3">
      <c r="A30" s="11">
        <v>1</v>
      </c>
      <c r="B30" s="25" t="s">
        <v>760</v>
      </c>
      <c r="C30" s="490">
        <v>0.85058799707602339</v>
      </c>
    </row>
    <row r="31" spans="1:3">
      <c r="A31" s="488">
        <v>2</v>
      </c>
      <c r="B31" s="489" t="s">
        <v>761</v>
      </c>
      <c r="C31" s="490">
        <v>0.14941200292397661</v>
      </c>
    </row>
    <row r="32" spans="1:3" ht="15.75" customHeight="1">
      <c r="A32" s="11"/>
      <c r="B32" s="25"/>
      <c r="C32" s="26"/>
    </row>
    <row r="33" spans="1:3" ht="29.25" customHeight="1">
      <c r="A33" s="11"/>
      <c r="B33" s="793" t="s">
        <v>163</v>
      </c>
      <c r="C33" s="794"/>
    </row>
    <row r="34" spans="1:3">
      <c r="A34" s="11">
        <v>1</v>
      </c>
      <c r="B34" s="25" t="s">
        <v>762</v>
      </c>
      <c r="C34" s="493">
        <v>0.18988394736842104</v>
      </c>
    </row>
    <row r="35" spans="1:3">
      <c r="A35" s="491">
        <v>2</v>
      </c>
      <c r="B35" s="492" t="s">
        <v>763</v>
      </c>
      <c r="C35" s="494">
        <v>0.35211520467836255</v>
      </c>
    </row>
    <row r="36" spans="1:3">
      <c r="A36" s="491">
        <v>3</v>
      </c>
      <c r="B36" s="492" t="s">
        <v>764</v>
      </c>
      <c r="C36" s="494">
        <v>0.35211520467836255</v>
      </c>
    </row>
    <row r="37" spans="1:3">
      <c r="A37" s="491">
        <v>4</v>
      </c>
      <c r="B37" s="492" t="s">
        <v>765</v>
      </c>
      <c r="C37" s="494">
        <v>0.10588564327485381</v>
      </c>
    </row>
    <row r="38" spans="1:3" ht="15" thickBot="1">
      <c r="A38" s="12"/>
      <c r="B38" s="27"/>
      <c r="C38" s="237"/>
    </row>
  </sheetData>
  <mergeCells count="3">
    <mergeCell ref="B16:C16"/>
    <mergeCell ref="B33:C33"/>
    <mergeCell ref="B29:C29"/>
  </mergeCells>
  <dataValidations count="1">
    <dataValidation type="list" allowBlank="1" showInputMessage="1" showErrorMessage="1" sqref="C6:C15" xr:uid="{00000000-0002-0000-0600-000000000000}">
      <formula1>"დამოუკიდებელი წევრი, არადამოუკიდებელ წევრი, დამოუკიდებელი თავმჯდომარე, არადამოუკიდებელი თავმჯდომარე"</formula1>
    </dataValidation>
  </dataValidations>
  <pageMargins left="0.7" right="0.7" top="0.75" bottom="0.75" header="0.3" footer="0.3"/>
  <pageSetup paperSize="9" scale="69" orientation="portrait" horizontalDpi="300" verticalDpi="300" r:id="rId1"/>
  <headerFooter>
    <oddFooter>&amp;C_x000D_&amp;1#&amp;"Aptos"&amp;10&amp;K000000 C4 - EXTERNAL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3"/>
  <sheetViews>
    <sheetView zoomScale="80" zoomScaleNormal="80" workbookViewId="0">
      <pane xSplit="1" ySplit="5" topLeftCell="B6" activePane="bottomRight" state="frozen"/>
      <selection activeCell="E12" sqref="E12"/>
      <selection pane="topRight" activeCell="E12" sqref="E12"/>
      <selection pane="bottomLeft" activeCell="E12" sqref="E12"/>
      <selection pane="bottomRight" activeCell="H46" sqref="H46"/>
    </sheetView>
  </sheetViews>
  <sheetFormatPr defaultRowHeight="14.4"/>
  <cols>
    <col min="1" max="1" width="9.5546875" style="2" bestFit="1" customWidth="1"/>
    <col min="2" max="2" width="47.5546875" style="2" customWidth="1"/>
    <col min="3" max="5" width="27.109375" style="2" customWidth="1"/>
    <col min="6" max="6" width="12" bestFit="1" customWidth="1"/>
    <col min="7" max="7" width="12.5546875" bestFit="1" customWidth="1"/>
  </cols>
  <sheetData>
    <row r="1" spans="1:5">
      <c r="A1" s="14" t="s">
        <v>97</v>
      </c>
      <c r="B1" s="13" t="str">
        <f>Info!C2</f>
        <v>სს " პაშა ბანკი საქართველო"</v>
      </c>
    </row>
    <row r="2" spans="1:5" s="14" customFormat="1" ht="15.75" customHeight="1">
      <c r="A2" s="14" t="s">
        <v>98</v>
      </c>
      <c r="B2" s="258">
        <f>'1. key ratios'!B2</f>
        <v>46112</v>
      </c>
    </row>
    <row r="3" spans="1:5" s="14" customFormat="1" ht="15.75" customHeight="1"/>
    <row r="4" spans="1:5" s="14" customFormat="1" ht="15.75" customHeight="1" thickBot="1">
      <c r="A4" s="121" t="s">
        <v>181</v>
      </c>
      <c r="B4" s="122" t="s">
        <v>157</v>
      </c>
      <c r="C4" s="97"/>
      <c r="D4" s="97"/>
      <c r="E4" s="98" t="s">
        <v>76</v>
      </c>
    </row>
    <row r="5" spans="1:5" s="60" customFormat="1" ht="17.55" customHeight="1">
      <c r="A5" s="179"/>
      <c r="B5" s="180"/>
      <c r="C5" s="96" t="s">
        <v>0</v>
      </c>
      <c r="D5" s="96" t="s">
        <v>1</v>
      </c>
      <c r="E5" s="181" t="s">
        <v>2</v>
      </c>
    </row>
    <row r="6" spans="1:5" ht="14.55" customHeight="1">
      <c r="A6" s="182"/>
      <c r="B6" s="795" t="s">
        <v>133</v>
      </c>
      <c r="C6" s="795" t="s">
        <v>608</v>
      </c>
      <c r="D6" s="796" t="s">
        <v>132</v>
      </c>
      <c r="E6" s="797"/>
    </row>
    <row r="7" spans="1:5" ht="99.6" customHeight="1">
      <c r="A7" s="182"/>
      <c r="B7" s="795"/>
      <c r="C7" s="795"/>
      <c r="D7" s="177" t="s">
        <v>131</v>
      </c>
      <c r="E7" s="178" t="s">
        <v>234</v>
      </c>
    </row>
    <row r="8" spans="1:5" ht="22.5" customHeight="1">
      <c r="A8" s="334">
        <v>1</v>
      </c>
      <c r="B8" s="313" t="s">
        <v>607</v>
      </c>
      <c r="C8" s="335">
        <f>SUM(C9:C11)</f>
        <v>110713357.3037</v>
      </c>
      <c r="D8" s="335">
        <f t="shared" ref="D8:E8" si="0">SUM(D9:D11)</f>
        <v>0</v>
      </c>
      <c r="E8" s="532">
        <f t="shared" si="0"/>
        <v>110713357.3037</v>
      </c>
    </row>
    <row r="9" spans="1:5">
      <c r="A9" s="334">
        <v>1.1000000000000001</v>
      </c>
      <c r="B9" s="314" t="s">
        <v>85</v>
      </c>
      <c r="C9" s="335">
        <v>2634717.5414</v>
      </c>
      <c r="D9" s="335"/>
      <c r="E9" s="532">
        <f>C9-D9</f>
        <v>2634717.5414</v>
      </c>
    </row>
    <row r="10" spans="1:5">
      <c r="A10" s="334">
        <v>1.2</v>
      </c>
      <c r="B10" s="314" t="s">
        <v>86</v>
      </c>
      <c r="C10" s="335">
        <v>31754937.185200002</v>
      </c>
      <c r="D10" s="335"/>
      <c r="E10" s="532">
        <f>C10-D10</f>
        <v>31754937.185200002</v>
      </c>
    </row>
    <row r="11" spans="1:5">
      <c r="A11" s="334">
        <v>1.3</v>
      </c>
      <c r="B11" s="314" t="s">
        <v>87</v>
      </c>
      <c r="C11" s="335">
        <v>76323702.577100009</v>
      </c>
      <c r="D11" s="335"/>
      <c r="E11" s="532">
        <f>C11-D11</f>
        <v>76323702.577100009</v>
      </c>
    </row>
    <row r="12" spans="1:5">
      <c r="A12" s="334">
        <v>2</v>
      </c>
      <c r="B12" s="315" t="s">
        <v>494</v>
      </c>
      <c r="C12" s="614">
        <f>C13</f>
        <v>2402357.3711000001</v>
      </c>
      <c r="D12" s="335"/>
      <c r="E12" s="532">
        <f>C12-D12</f>
        <v>2402357.3711000001</v>
      </c>
    </row>
    <row r="13" spans="1:5">
      <c r="A13" s="334">
        <v>2.1</v>
      </c>
      <c r="B13" s="502" t="s">
        <v>495</v>
      </c>
      <c r="C13" s="614">
        <v>2402357.3711000001</v>
      </c>
      <c r="D13" s="335"/>
      <c r="E13" s="532">
        <f>C13-D13</f>
        <v>2402357.3711000001</v>
      </c>
    </row>
    <row r="14" spans="1:5" ht="34.049999999999997" customHeight="1">
      <c r="A14" s="334">
        <v>3</v>
      </c>
      <c r="B14" s="503" t="s">
        <v>496</v>
      </c>
      <c r="C14" s="335"/>
      <c r="D14" s="335"/>
      <c r="E14" s="532"/>
    </row>
    <row r="15" spans="1:5" ht="32.549999999999997" customHeight="1">
      <c r="A15" s="334">
        <v>4</v>
      </c>
      <c r="B15" s="495" t="s">
        <v>497</v>
      </c>
      <c r="C15" s="335"/>
      <c r="D15" s="335"/>
      <c r="E15" s="532"/>
    </row>
    <row r="16" spans="1:5" ht="22.95" customHeight="1">
      <c r="A16" s="334">
        <v>5</v>
      </c>
      <c r="B16" s="495" t="s">
        <v>498</v>
      </c>
      <c r="C16" s="335">
        <f>SUM(C17:C19)</f>
        <v>0</v>
      </c>
      <c r="D16" s="335">
        <f t="shared" ref="D16:E16" si="1">SUM(D17:D19)</f>
        <v>0</v>
      </c>
      <c r="E16" s="532">
        <f t="shared" si="1"/>
        <v>0</v>
      </c>
    </row>
    <row r="17" spans="1:5">
      <c r="A17" s="334">
        <v>5.0999999999999996</v>
      </c>
      <c r="B17" s="496" t="s">
        <v>499</v>
      </c>
      <c r="C17" s="335"/>
      <c r="D17" s="335"/>
      <c r="E17" s="532"/>
    </row>
    <row r="18" spans="1:5">
      <c r="A18" s="334">
        <v>5.2</v>
      </c>
      <c r="B18" s="496" t="s">
        <v>426</v>
      </c>
      <c r="C18" s="335"/>
      <c r="D18" s="335"/>
      <c r="E18" s="532"/>
    </row>
    <row r="19" spans="1:5">
      <c r="A19" s="334">
        <v>5.3</v>
      </c>
      <c r="B19" s="496" t="s">
        <v>500</v>
      </c>
      <c r="C19" s="335"/>
      <c r="D19" s="335"/>
      <c r="E19" s="532"/>
    </row>
    <row r="20" spans="1:5" ht="20.399999999999999">
      <c r="A20" s="334">
        <v>6</v>
      </c>
      <c r="B20" s="503" t="s">
        <v>501</v>
      </c>
      <c r="C20" s="335">
        <f>SUM(C21:C22)</f>
        <v>531937659.14129996</v>
      </c>
      <c r="D20" s="335">
        <f t="shared" ref="D20:E20" si="2">SUM(D21:D22)</f>
        <v>0</v>
      </c>
      <c r="E20" s="532">
        <f t="shared" si="2"/>
        <v>531937659.14129996</v>
      </c>
    </row>
    <row r="21" spans="1:5">
      <c r="A21" s="334">
        <v>6.1</v>
      </c>
      <c r="B21" s="496" t="s">
        <v>426</v>
      </c>
      <c r="C21" s="336">
        <v>114659026.10439999</v>
      </c>
      <c r="D21" s="336"/>
      <c r="E21" s="532">
        <f>C21-D21</f>
        <v>114659026.10439999</v>
      </c>
    </row>
    <row r="22" spans="1:5">
      <c r="A22" s="334">
        <v>6.2</v>
      </c>
      <c r="B22" s="496" t="s">
        <v>500</v>
      </c>
      <c r="C22" s="336">
        <v>417278633.03689998</v>
      </c>
      <c r="D22" s="336"/>
      <c r="E22" s="532">
        <f>C22-D22</f>
        <v>417278633.03689998</v>
      </c>
    </row>
    <row r="23" spans="1:5" ht="20.399999999999999">
      <c r="A23" s="334">
        <v>7</v>
      </c>
      <c r="B23" s="504" t="s">
        <v>502</v>
      </c>
      <c r="C23" s="337"/>
      <c r="D23" s="337"/>
      <c r="E23" s="532">
        <f>C23-D23</f>
        <v>0</v>
      </c>
    </row>
    <row r="24" spans="1:5" ht="20.399999999999999">
      <c r="A24" s="334">
        <v>8</v>
      </c>
      <c r="B24" s="504" t="s">
        <v>503</v>
      </c>
      <c r="C24" s="337"/>
      <c r="D24" s="337"/>
      <c r="E24" s="532">
        <f>C24-D24</f>
        <v>0</v>
      </c>
    </row>
    <row r="25" spans="1:5">
      <c r="A25" s="334">
        <v>9</v>
      </c>
      <c r="B25" s="495" t="s">
        <v>504</v>
      </c>
      <c r="C25" s="337">
        <f>SUM(C26:C27)</f>
        <v>4352788.33</v>
      </c>
      <c r="D25" s="337">
        <f t="shared" ref="D25:E25" si="3">SUM(D26:D27)</f>
        <v>0</v>
      </c>
      <c r="E25" s="533">
        <f t="shared" si="3"/>
        <v>4352788.33</v>
      </c>
    </row>
    <row r="26" spans="1:5">
      <c r="A26" s="334">
        <v>9.1</v>
      </c>
      <c r="B26" s="498" t="s">
        <v>505</v>
      </c>
      <c r="C26" s="337">
        <v>4352788.33</v>
      </c>
      <c r="D26" s="337"/>
      <c r="E26" s="532">
        <f>C26-D26</f>
        <v>4352788.33</v>
      </c>
    </row>
    <row r="27" spans="1:5">
      <c r="A27" s="334">
        <v>9.1999999999999993</v>
      </c>
      <c r="B27" s="498" t="s">
        <v>506</v>
      </c>
      <c r="C27" s="337">
        <v>0</v>
      </c>
      <c r="D27" s="337"/>
      <c r="E27" s="532">
        <f>C27-D27</f>
        <v>0</v>
      </c>
    </row>
    <row r="28" spans="1:5">
      <c r="A28" s="334">
        <v>10</v>
      </c>
      <c r="B28" s="495" t="s">
        <v>36</v>
      </c>
      <c r="C28" s="337">
        <f>SUM(C29:C30)</f>
        <v>3179177.82</v>
      </c>
      <c r="D28" s="337">
        <f t="shared" ref="D28:E28" si="4">SUM(D29:D30)</f>
        <v>3179177.82</v>
      </c>
      <c r="E28" s="533">
        <f t="shared" si="4"/>
        <v>0</v>
      </c>
    </row>
    <row r="29" spans="1:5">
      <c r="A29" s="334">
        <v>10.1</v>
      </c>
      <c r="B29" s="498" t="s">
        <v>507</v>
      </c>
      <c r="C29" s="337"/>
      <c r="D29" s="337"/>
      <c r="E29" s="533"/>
    </row>
    <row r="30" spans="1:5">
      <c r="A30" s="334">
        <v>10.199999999999999</v>
      </c>
      <c r="B30" s="498" t="s">
        <v>508</v>
      </c>
      <c r="C30" s="337">
        <v>3179177.82</v>
      </c>
      <c r="D30" s="337">
        <v>3179177.82</v>
      </c>
      <c r="E30" s="532">
        <f>C30-D30</f>
        <v>0</v>
      </c>
    </row>
    <row r="31" spans="1:5">
      <c r="A31" s="334">
        <v>11</v>
      </c>
      <c r="B31" s="495" t="s">
        <v>509</v>
      </c>
      <c r="C31" s="337">
        <f>SUM(C32:C33)</f>
        <v>2243732.91</v>
      </c>
      <c r="D31" s="337">
        <f t="shared" ref="D31:E31" si="5">SUM(D32:D33)</f>
        <v>2243732.91</v>
      </c>
      <c r="E31" s="533">
        <f t="shared" si="5"/>
        <v>0</v>
      </c>
    </row>
    <row r="32" spans="1:5">
      <c r="A32" s="334">
        <v>11.1</v>
      </c>
      <c r="B32" s="498" t="s">
        <v>510</v>
      </c>
      <c r="C32" s="337"/>
      <c r="D32" s="337"/>
      <c r="E32" s="533"/>
    </row>
    <row r="33" spans="1:7">
      <c r="A33" s="334">
        <v>11.2</v>
      </c>
      <c r="B33" s="498" t="s">
        <v>511</v>
      </c>
      <c r="C33" s="337">
        <v>2243732.91</v>
      </c>
      <c r="D33" s="337">
        <v>2243732.91</v>
      </c>
      <c r="E33" s="533"/>
    </row>
    <row r="34" spans="1:7">
      <c r="A34" s="334">
        <v>13</v>
      </c>
      <c r="B34" s="495" t="s">
        <v>88</v>
      </c>
      <c r="C34" s="336">
        <v>14217401.7498</v>
      </c>
      <c r="D34" s="336"/>
      <c r="E34" s="532">
        <f>C34-D34</f>
        <v>14217401.7498</v>
      </c>
    </row>
    <row r="35" spans="1:7">
      <c r="A35" s="334">
        <v>13.1</v>
      </c>
      <c r="B35" s="316" t="s">
        <v>512</v>
      </c>
      <c r="C35" s="336">
        <v>11874297.84</v>
      </c>
      <c r="D35" s="336"/>
      <c r="E35" s="532">
        <f>C35-D35</f>
        <v>11874297.84</v>
      </c>
    </row>
    <row r="36" spans="1:7">
      <c r="A36" s="334">
        <v>13.2</v>
      </c>
      <c r="B36" s="316" t="s">
        <v>513</v>
      </c>
      <c r="C36" s="336"/>
      <c r="D36" s="336"/>
      <c r="E36" s="533"/>
    </row>
    <row r="37" spans="1:7" ht="42" thickBot="1">
      <c r="A37" s="183"/>
      <c r="B37" s="184" t="s">
        <v>210</v>
      </c>
      <c r="C37" s="157">
        <f>SUM(C8,C12,C14,C15,C16,C20,C23,C24,C25,C28,C31,C34)</f>
        <v>669046474.62590003</v>
      </c>
      <c r="D37" s="157">
        <f t="shared" ref="D37" si="6">SUM(D8,D12,D14,D15,D16,D20,D23,D24,D25,D28,D31,D34)</f>
        <v>5422910.7300000004</v>
      </c>
      <c r="E37" s="157">
        <f>SUM(E8,E12,E14,E15,E16,E20,E23,E24,E25,E28,E31,E34)</f>
        <v>663623563.89590001</v>
      </c>
    </row>
    <row r="38" spans="1:7">
      <c r="A38"/>
      <c r="B38"/>
      <c r="C38"/>
      <c r="D38"/>
      <c r="E38"/>
    </row>
    <row r="39" spans="1:7">
      <c r="A39"/>
      <c r="B39"/>
      <c r="C39"/>
      <c r="D39"/>
      <c r="E39"/>
    </row>
    <row r="41" spans="1:7" s="2" customFormat="1">
      <c r="B41" s="29"/>
      <c r="F41"/>
      <c r="G41"/>
    </row>
    <row r="42" spans="1:7" s="2" customFormat="1">
      <c r="B42" s="30"/>
      <c r="F42"/>
      <c r="G42"/>
    </row>
    <row r="43" spans="1:7" s="2" customFormat="1">
      <c r="B43" s="29"/>
      <c r="E43" s="1"/>
      <c r="F43"/>
      <c r="G43"/>
    </row>
    <row r="44" spans="1:7" s="2" customFormat="1">
      <c r="B44" s="29"/>
      <c r="F44"/>
      <c r="G44"/>
    </row>
    <row r="45" spans="1:7" s="2" customFormat="1">
      <c r="B45" s="29"/>
      <c r="F45"/>
      <c r="G45"/>
    </row>
    <row r="46" spans="1:7" s="2" customFormat="1">
      <c r="B46" s="29"/>
      <c r="F46"/>
      <c r="G46"/>
    </row>
    <row r="47" spans="1:7" s="2" customFormat="1">
      <c r="B47" s="29"/>
      <c r="F47"/>
      <c r="G47"/>
    </row>
    <row r="48" spans="1:7" s="2" customFormat="1">
      <c r="B48" s="30"/>
      <c r="F48"/>
      <c r="G48"/>
    </row>
    <row r="49" spans="2:7" s="2" customFormat="1">
      <c r="B49" s="30"/>
      <c r="F49"/>
      <c r="G49"/>
    </row>
    <row r="50" spans="2:7" s="2" customFormat="1">
      <c r="B50" s="30"/>
      <c r="C50" s="615"/>
      <c r="D50" s="615"/>
      <c r="E50" s="615"/>
      <c r="F50"/>
      <c r="G50"/>
    </row>
    <row r="51" spans="2:7" s="2" customFormat="1">
      <c r="B51" s="30"/>
      <c r="F51"/>
      <c r="G51"/>
    </row>
    <row r="52" spans="2:7" s="2" customFormat="1">
      <c r="B52" s="30"/>
      <c r="F52"/>
      <c r="G52"/>
    </row>
    <row r="53" spans="2:7" s="2" customFormat="1">
      <c r="B53" s="30"/>
      <c r="F53"/>
      <c r="G53"/>
    </row>
  </sheetData>
  <mergeCells count="3">
    <mergeCell ref="B6:B7"/>
    <mergeCell ref="C6:C7"/>
    <mergeCell ref="D6:E6"/>
  </mergeCells>
  <pageMargins left="0.7" right="0.7" top="0.75" bottom="0.75" header="0.3" footer="0.3"/>
  <pageSetup paperSize="9" scale="63" orientation="portrait" horizontalDpi="300" verticalDpi="300" r:id="rId1"/>
  <headerFooter>
    <oddFooter>&amp;C_x000D_&amp;1#&amp;"Aptos"&amp;10&amp;K000000 C4 - EXTERNAL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3"/>
  <sheetViews>
    <sheetView zoomScale="80" zoomScaleNormal="80" workbookViewId="0">
      <pane xSplit="1" ySplit="4" topLeftCell="B5" activePane="bottomRight" state="frozen"/>
      <selection activeCell="E12" sqref="E12"/>
      <selection pane="topRight" activeCell="E12" sqref="E12"/>
      <selection pane="bottomLeft" activeCell="E12" sqref="E12"/>
      <selection pane="bottomRight" activeCell="C10" sqref="C10"/>
    </sheetView>
  </sheetViews>
  <sheetFormatPr defaultRowHeight="14.4" outlineLevelRow="1"/>
  <cols>
    <col min="1" max="1" width="9.5546875" style="2" bestFit="1" customWidth="1"/>
    <col min="2" max="2" width="114.21875" style="2" customWidth="1"/>
    <col min="3" max="3" width="18.77734375" customWidth="1"/>
    <col min="4" max="4" width="25.44140625" customWidth="1"/>
    <col min="5" max="5" width="24.21875" customWidth="1"/>
    <col min="6" max="6" width="24" customWidth="1"/>
    <col min="7" max="7" width="10" bestFit="1" customWidth="1"/>
    <col min="8" max="8" width="12" bestFit="1" customWidth="1"/>
    <col min="9" max="9" width="12.5546875" bestFit="1" customWidth="1"/>
  </cols>
  <sheetData>
    <row r="1" spans="1:6">
      <c r="A1" s="14" t="s">
        <v>97</v>
      </c>
      <c r="B1" s="13" t="str">
        <f>Info!C2</f>
        <v>სს " პაშა ბანკი საქართველო"</v>
      </c>
    </row>
    <row r="2" spans="1:6" s="14" customFormat="1" ht="15.75" customHeight="1">
      <c r="A2" s="14" t="s">
        <v>98</v>
      </c>
      <c r="B2" s="258">
        <f>'1. key ratios'!B2</f>
        <v>46112</v>
      </c>
      <c r="C2"/>
      <c r="D2"/>
      <c r="E2"/>
      <c r="F2"/>
    </row>
    <row r="3" spans="1:6" s="14" customFormat="1" ht="15.75" customHeight="1">
      <c r="C3"/>
      <c r="D3"/>
      <c r="E3"/>
      <c r="F3"/>
    </row>
    <row r="4" spans="1:6" s="14" customFormat="1" ht="28.2" thickBot="1">
      <c r="A4" s="14" t="s">
        <v>182</v>
      </c>
      <c r="B4" s="104" t="s">
        <v>160</v>
      </c>
      <c r="C4" s="98" t="s">
        <v>76</v>
      </c>
      <c r="D4"/>
      <c r="E4"/>
      <c r="F4"/>
    </row>
    <row r="5" spans="1:6">
      <c r="A5" s="99">
        <v>1</v>
      </c>
      <c r="B5" s="100" t="s">
        <v>491</v>
      </c>
      <c r="C5" s="127">
        <f>'7. LI1'!E37</f>
        <v>663623563.89590001</v>
      </c>
    </row>
    <row r="6" spans="1:6">
      <c r="A6" s="59">
        <v>2.1</v>
      </c>
      <c r="B6" s="106" t="s">
        <v>610</v>
      </c>
      <c r="C6" s="128">
        <v>100578554.60419999</v>
      </c>
    </row>
    <row r="7" spans="1:6" s="3" customFormat="1" ht="27.6" outlineLevel="1">
      <c r="A7" s="105">
        <v>2.2000000000000002</v>
      </c>
      <c r="B7" s="101" t="s">
        <v>611</v>
      </c>
      <c r="C7" s="129"/>
    </row>
    <row r="8" spans="1:6" s="3" customFormat="1" ht="27.6">
      <c r="A8" s="105">
        <v>3</v>
      </c>
      <c r="B8" s="102" t="s">
        <v>492</v>
      </c>
      <c r="C8" s="130">
        <f>SUM(C5:C7)</f>
        <v>764202118.50010002</v>
      </c>
    </row>
    <row r="9" spans="1:6">
      <c r="A9" s="59">
        <v>4</v>
      </c>
      <c r="B9" s="109" t="s">
        <v>158</v>
      </c>
      <c r="C9" s="128"/>
    </row>
    <row r="10" spans="1:6" s="3" customFormat="1" ht="27.6" outlineLevel="1">
      <c r="A10" s="105">
        <v>5.0999999999999996</v>
      </c>
      <c r="B10" s="101" t="s">
        <v>164</v>
      </c>
      <c r="C10" s="129">
        <v>-63779233.089449994</v>
      </c>
    </row>
    <row r="11" spans="1:6" s="3" customFormat="1" ht="27.6" outlineLevel="1">
      <c r="A11" s="105">
        <v>5.2</v>
      </c>
      <c r="B11" s="101" t="s">
        <v>165</v>
      </c>
      <c r="C11" s="129"/>
    </row>
    <row r="12" spans="1:6" s="3" customFormat="1">
      <c r="A12" s="105">
        <v>6</v>
      </c>
      <c r="B12" s="107" t="s">
        <v>739</v>
      </c>
      <c r="C12" s="129"/>
    </row>
    <row r="13" spans="1:6" s="3" customFormat="1" ht="15" thickBot="1">
      <c r="A13" s="108">
        <v>7</v>
      </c>
      <c r="B13" s="103" t="s">
        <v>159</v>
      </c>
      <c r="C13" s="131">
        <f>SUM(C8:C12)</f>
        <v>700422885.41065001</v>
      </c>
    </row>
    <row r="15" spans="1:6">
      <c r="B15" s="18"/>
    </row>
    <row r="17" spans="2:9" s="2" customFormat="1">
      <c r="B17" s="31"/>
      <c r="C17"/>
      <c r="D17"/>
      <c r="E17"/>
      <c r="F17"/>
      <c r="G17"/>
      <c r="H17"/>
      <c r="I17"/>
    </row>
    <row r="18" spans="2:9" s="2" customFormat="1">
      <c r="B18" s="28"/>
      <c r="C18"/>
      <c r="D18"/>
      <c r="E18"/>
      <c r="F18"/>
      <c r="G18"/>
      <c r="H18"/>
      <c r="I18"/>
    </row>
    <row r="19" spans="2:9" s="2" customFormat="1">
      <c r="B19" s="28"/>
      <c r="C19"/>
      <c r="D19"/>
      <c r="E19"/>
      <c r="F19"/>
      <c r="G19"/>
      <c r="H19"/>
      <c r="I19"/>
    </row>
    <row r="20" spans="2:9" s="2" customFormat="1">
      <c r="B20" s="30"/>
      <c r="C20"/>
      <c r="D20"/>
      <c r="E20"/>
      <c r="F20"/>
      <c r="G20"/>
      <c r="H20"/>
      <c r="I20"/>
    </row>
    <row r="21" spans="2:9" s="2" customFormat="1">
      <c r="B21" s="29"/>
      <c r="C21"/>
      <c r="D21"/>
      <c r="E21"/>
      <c r="F21"/>
      <c r="G21"/>
      <c r="H21"/>
      <c r="I21"/>
    </row>
    <row r="22" spans="2:9" s="2" customFormat="1">
      <c r="B22" s="30"/>
      <c r="C22"/>
      <c r="D22"/>
      <c r="E22"/>
      <c r="F22"/>
      <c r="G22"/>
      <c r="H22"/>
      <c r="I22"/>
    </row>
    <row r="23" spans="2:9" s="2" customFormat="1">
      <c r="B23" s="29"/>
      <c r="C23"/>
      <c r="D23"/>
      <c r="E23"/>
      <c r="F23"/>
      <c r="G23"/>
      <c r="H23"/>
      <c r="I23"/>
    </row>
    <row r="24" spans="2:9" s="2" customFormat="1">
      <c r="B24" s="29"/>
      <c r="C24"/>
      <c r="D24"/>
      <c r="E24"/>
      <c r="F24"/>
      <c r="G24"/>
      <c r="H24"/>
      <c r="I24"/>
    </row>
    <row r="25" spans="2:9" s="2" customFormat="1">
      <c r="B25" s="29"/>
      <c r="C25"/>
      <c r="D25"/>
      <c r="E25"/>
      <c r="F25"/>
      <c r="G25"/>
      <c r="H25"/>
      <c r="I25"/>
    </row>
    <row r="26" spans="2:9" s="2" customFormat="1">
      <c r="B26" s="29"/>
      <c r="C26"/>
      <c r="D26"/>
      <c r="E26"/>
      <c r="F26"/>
      <c r="G26"/>
      <c r="H26"/>
      <c r="I26"/>
    </row>
    <row r="27" spans="2:9" s="2" customFormat="1">
      <c r="B27" s="29"/>
      <c r="C27"/>
      <c r="D27"/>
      <c r="E27"/>
      <c r="F27"/>
      <c r="G27"/>
      <c r="H27"/>
      <c r="I27"/>
    </row>
    <row r="28" spans="2:9" s="2" customFormat="1">
      <c r="B28" s="30"/>
      <c r="C28"/>
      <c r="D28"/>
      <c r="E28"/>
      <c r="F28"/>
      <c r="G28"/>
      <c r="H28"/>
      <c r="I28"/>
    </row>
    <row r="29" spans="2:9" s="2" customFormat="1">
      <c r="B29" s="30"/>
      <c r="C29"/>
      <c r="D29"/>
      <c r="E29"/>
      <c r="F29"/>
      <c r="G29"/>
      <c r="H29"/>
      <c r="I29"/>
    </row>
    <row r="30" spans="2:9" s="2" customFormat="1">
      <c r="B30" s="30"/>
      <c r="C30"/>
      <c r="D30"/>
      <c r="E30"/>
      <c r="F30"/>
      <c r="G30"/>
      <c r="H30"/>
      <c r="I30"/>
    </row>
    <row r="31" spans="2:9" s="2" customFormat="1">
      <c r="B31" s="30"/>
      <c r="C31"/>
      <c r="D31"/>
      <c r="E31"/>
      <c r="F31"/>
      <c r="G31"/>
      <c r="H31"/>
      <c r="I31"/>
    </row>
    <row r="32" spans="2:9" s="2" customFormat="1">
      <c r="B32" s="30"/>
      <c r="C32"/>
      <c r="D32"/>
      <c r="E32"/>
      <c r="F32"/>
      <c r="G32"/>
      <c r="H32"/>
      <c r="I32"/>
    </row>
    <row r="33" spans="2:9" s="2" customFormat="1">
      <c r="B33" s="30"/>
      <c r="C33"/>
      <c r="D33"/>
      <c r="E33"/>
      <c r="F33"/>
      <c r="G33"/>
      <c r="H33"/>
      <c r="I33"/>
    </row>
  </sheetData>
  <pageMargins left="0.7" right="0.7" top="0.75" bottom="0.75" header="0.3" footer="0.3"/>
  <pageSetup paperSize="9" scale="52" orientation="portrait" horizontalDpi="300" verticalDpi="300" r:id="rId1"/>
  <headerFooter>
    <oddFooter>&amp;C_x000D_&amp;1#&amp;"Aptos"&amp;10&amp;K000000 C4 - EXTERNAL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Do0MiBBTTwvRGF0ZVRpbWU+PExhYmVsU3RyaW5nPlRoaXMgaXRlbSBoYXMgbm8gY2xhc3NpZmljYXRpb248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5ab027e3-97f5-4f2b-b242-189f84f1bffe" origin="userSelected"/>
</file>

<file path=customXml/itemProps1.xml><?xml version="1.0" encoding="utf-8"?>
<ds:datastoreItem xmlns:ds="http://schemas.openxmlformats.org/officeDocument/2006/customXml" ds:itemID="{2EE1CBA6-49D4-49A8-94B1-0F75ACD815F6}">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308C7A8E-6A9D-48F0-BE85-15637693D5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Info</vt:lpstr>
      <vt:lpstr>1. key ratios</vt:lpstr>
      <vt:lpstr>2. SOFP</vt:lpstr>
      <vt:lpstr>3. SOPL</vt:lpstr>
      <vt:lpstr>4. Off-balance</vt:lpstr>
      <vt:lpstr>5. RWA</vt:lpstr>
      <vt:lpstr>6. Administrators-shareholders</vt:lpstr>
      <vt:lpstr>7. LI1</vt:lpstr>
      <vt:lpstr>8. LI2</vt:lpstr>
      <vt:lpstr>9. Capital</vt:lpstr>
      <vt:lpstr>9.1. Capital Requirements</vt:lpstr>
      <vt:lpstr>9.2. MREL1</vt:lpstr>
      <vt:lpstr>9.3. MREL2</vt:lpstr>
      <vt:lpstr>10. CC2</vt:lpstr>
      <vt:lpstr>11. CRWA</vt:lpstr>
      <vt:lpstr>12. CRM</vt:lpstr>
      <vt:lpstr>13. CRME</vt:lpstr>
      <vt:lpstr>14. LCR</vt:lpstr>
      <vt:lpstr>15. CCR</vt:lpstr>
      <vt:lpstr>15.1. LR</vt:lpstr>
      <vt:lpstr>15.2. CVA</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lpstr>Instruction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2026-04-29T16:21:07Z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f315c2a2-f274-4a72-b789-f0f7d394fdd6</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{2EE1CBA6-49D4-49A8-94B1-0F75ACD815F6}</vt:lpwstr>
  </property>
  <property fmtid="{D5CDD505-2E9C-101B-9397-08002B2CF9AE}" pid="7" name="MSIP_Label_4c1e49ef-263c-4ffa-ab6a-698f963011ed_Enabled">
    <vt:lpwstr>true</vt:lpwstr>
  </property>
  <property fmtid="{D5CDD505-2E9C-101B-9397-08002B2CF9AE}" pid="8" name="MSIP_Label_4c1e49ef-263c-4ffa-ab6a-698f963011ed_SetDate">
    <vt:lpwstr>2026-04-16T13:12:48Z</vt:lpwstr>
  </property>
  <property fmtid="{D5CDD505-2E9C-101B-9397-08002B2CF9AE}" pid="9" name="MSIP_Label_4c1e49ef-263c-4ffa-ab6a-698f963011ed_Method">
    <vt:lpwstr>Privileged</vt:lpwstr>
  </property>
  <property fmtid="{D5CDD505-2E9C-101B-9397-08002B2CF9AE}" pid="10" name="MSIP_Label_4c1e49ef-263c-4ffa-ab6a-698f963011ed_Name">
    <vt:lpwstr>External Confidential - C4</vt:lpwstr>
  </property>
  <property fmtid="{D5CDD505-2E9C-101B-9397-08002B2CF9AE}" pid="11" name="MSIP_Label_4c1e49ef-263c-4ffa-ab6a-698f963011ed_SiteId">
    <vt:lpwstr>91e167b0-e7f3-47d0-b08e-ac1e6b839fc3</vt:lpwstr>
  </property>
  <property fmtid="{D5CDD505-2E9C-101B-9397-08002B2CF9AE}" pid="12" name="MSIP_Label_4c1e49ef-263c-4ffa-ab6a-698f963011ed_ActionId">
    <vt:lpwstr>fb1c715b-e4ce-4140-8735-76abeb0dcda0</vt:lpwstr>
  </property>
  <property fmtid="{D5CDD505-2E9C-101B-9397-08002B2CF9AE}" pid="13" name="MSIP_Label_4c1e49ef-263c-4ffa-ab6a-698f963011ed_ContentBits">
    <vt:lpwstr>2</vt:lpwstr>
  </property>
  <property fmtid="{D5CDD505-2E9C-101B-9397-08002B2CF9AE}" pid="14" name="MSIP_Label_4c1e49ef-263c-4ffa-ab6a-698f963011ed_Tag">
    <vt:lpwstr>10, 0, 1, 1</vt:lpwstr>
  </property>
</Properties>
</file>