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CUSTOMER_TYPE_LCR">[2]DepositPortfolio!$E:$E</definedName>
    <definedName name="date">'[1]Appl (2)'!$B$2:$B$7200</definedName>
    <definedName name="date1">'[1]Appl (2)'!$C$2:$C$7200</definedName>
    <definedName name="DEPOSIT_TYPE">[2]DepositPortfolio!$H:$H</definedName>
    <definedName name="IS_RESIDENT">[2]DepositPortfolio!$F:$F</definedName>
    <definedName name="L_FORMULAS_GEO">[3]ListSheet!$W$2:$W$15</definedName>
    <definedName name="_xlnm.Print_Area" localSheetId="17">'15.1. LR'!$A$1:$D$43</definedName>
    <definedName name="_xlnm.Print_Area" localSheetId="9">'9. Capital'!$A$1:$C$53</definedName>
    <definedName name="_xlnm.Print_Area" localSheetId="0">Info!$A$1:$D$24</definedName>
    <definedName name="REMAINING_MAT_BUCKET">[2]DepositPortfolio!$J:$J</definedName>
    <definedName name="Sheet">[4]Sheet2!$H$5:$H$31</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62913"/>
</workbook>
</file>

<file path=xl/calcChain.xml><?xml version="1.0" encoding="utf-8"?>
<calcChain xmlns="http://schemas.openxmlformats.org/spreadsheetml/2006/main">
  <c r="C37" i="69" l="1"/>
  <c r="C12" i="79" l="1"/>
  <c r="C8" i="79"/>
  <c r="C35" i="79"/>
  <c r="V21" i="64"/>
  <c r="D21" i="64"/>
  <c r="E21" i="64"/>
  <c r="F21" i="64"/>
  <c r="G21" i="64"/>
  <c r="H21" i="64"/>
  <c r="I21" i="64"/>
  <c r="J21" i="64"/>
  <c r="K21" i="64"/>
  <c r="L21" i="64"/>
  <c r="M21" i="64"/>
  <c r="N21" i="64"/>
  <c r="O21" i="64"/>
  <c r="P21" i="64"/>
  <c r="Q21" i="64"/>
  <c r="R21" i="64"/>
  <c r="S21" i="64"/>
  <c r="T21" i="64"/>
  <c r="U21" i="64"/>
  <c r="C21" i="64"/>
  <c r="C45" i="69" l="1"/>
  <c r="C15" i="69"/>
  <c r="C22" i="74" l="1"/>
  <c r="H22" i="74" s="1"/>
  <c r="D22" i="74"/>
  <c r="C52" i="28"/>
  <c r="D21" i="72"/>
  <c r="E21" i="72"/>
  <c r="E20" i="72"/>
  <c r="E19" i="72"/>
  <c r="E18" i="72"/>
  <c r="E17" i="72"/>
  <c r="E16" i="72"/>
  <c r="E15" i="72"/>
  <c r="E14" i="72"/>
  <c r="E13" i="72"/>
  <c r="E12" i="72"/>
  <c r="E11" i="72"/>
  <c r="E10" i="72"/>
  <c r="E9" i="72"/>
  <c r="E8" i="72"/>
  <c r="F13" i="71" l="1"/>
  <c r="D13" i="71"/>
  <c r="G6" i="71"/>
  <c r="G13" i="71" s="1"/>
  <c r="F6" i="71"/>
  <c r="E6" i="71"/>
  <c r="E13" i="71" s="1"/>
  <c r="D6" i="71"/>
  <c r="C6" i="71"/>
  <c r="C13" i="71" s="1"/>
  <c r="H53" i="75"/>
  <c r="E53" i="75"/>
  <c r="H52" i="75"/>
  <c r="E52" i="75"/>
  <c r="H51" i="75"/>
  <c r="E51" i="75"/>
  <c r="H50" i="75"/>
  <c r="E50" i="75"/>
  <c r="H49" i="75"/>
  <c r="E49" i="75"/>
  <c r="H48" i="75"/>
  <c r="E48" i="75"/>
  <c r="H47" i="75"/>
  <c r="E47" i="75"/>
  <c r="H46" i="75"/>
  <c r="E46" i="75"/>
  <c r="G45" i="75"/>
  <c r="F45" i="75"/>
  <c r="H45" i="75" s="1"/>
  <c r="D45" i="75"/>
  <c r="C45" i="75"/>
  <c r="E45" i="75" s="1"/>
  <c r="H44" i="75"/>
  <c r="E44" i="75"/>
  <c r="H43" i="75"/>
  <c r="E43" i="75"/>
  <c r="H42" i="75"/>
  <c r="E42" i="75"/>
  <c r="H41" i="75"/>
  <c r="E41" i="75"/>
  <c r="H40" i="75"/>
  <c r="G40" i="75"/>
  <c r="F40" i="75"/>
  <c r="D40" i="75"/>
  <c r="E40" i="75" s="1"/>
  <c r="C40" i="75"/>
  <c r="H39" i="75"/>
  <c r="E39" i="75"/>
  <c r="H38" i="75"/>
  <c r="E38" i="75"/>
  <c r="H37" i="75"/>
  <c r="E37" i="75"/>
  <c r="H36" i="75"/>
  <c r="E36" i="75"/>
  <c r="H35" i="75"/>
  <c r="E35" i="75"/>
  <c r="H34" i="75"/>
  <c r="E34" i="75"/>
  <c r="H33" i="75"/>
  <c r="E33" i="75"/>
  <c r="H32" i="75"/>
  <c r="G32" i="75"/>
  <c r="F32" i="75"/>
  <c r="D32" i="75"/>
  <c r="E32" i="75" s="1"/>
  <c r="C32" i="75"/>
  <c r="H31" i="75"/>
  <c r="E31" i="75"/>
  <c r="H30" i="75"/>
  <c r="E30" i="75"/>
  <c r="H29" i="75"/>
  <c r="E29" i="75"/>
  <c r="H28" i="75"/>
  <c r="E28" i="75"/>
  <c r="H27" i="75"/>
  <c r="E27" i="75"/>
  <c r="H26" i="75"/>
  <c r="E26" i="75"/>
  <c r="H25" i="75"/>
  <c r="E25" i="75"/>
  <c r="H24" i="75"/>
  <c r="E24" i="75"/>
  <c r="H23" i="75"/>
  <c r="E23" i="75"/>
  <c r="H22" i="75"/>
  <c r="G22" i="75"/>
  <c r="F22" i="75"/>
  <c r="D22" i="75"/>
  <c r="D19" i="75" s="1"/>
  <c r="C22" i="75"/>
  <c r="H21" i="75"/>
  <c r="E21" i="75"/>
  <c r="H20" i="75"/>
  <c r="E20" i="75"/>
  <c r="G19" i="75"/>
  <c r="F19" i="75"/>
  <c r="H19" i="75" s="1"/>
  <c r="C19" i="75"/>
  <c r="E19" i="75" s="1"/>
  <c r="H18" i="75"/>
  <c r="E18" i="75"/>
  <c r="H17" i="75"/>
  <c r="E17" i="75"/>
  <c r="H16" i="75"/>
  <c r="G16" i="75"/>
  <c r="F16" i="75"/>
  <c r="D16" i="75"/>
  <c r="E16" i="75" s="1"/>
  <c r="C16" i="75"/>
  <c r="H15" i="75"/>
  <c r="E15" i="75"/>
  <c r="H14" i="75"/>
  <c r="E14" i="75"/>
  <c r="G13" i="75"/>
  <c r="F13" i="75"/>
  <c r="H13" i="75" s="1"/>
  <c r="D13" i="75"/>
  <c r="C13" i="75"/>
  <c r="E13" i="75" s="1"/>
  <c r="H12" i="75"/>
  <c r="E12" i="75"/>
  <c r="H11" i="75"/>
  <c r="E11" i="75"/>
  <c r="H10" i="75"/>
  <c r="E10" i="75"/>
  <c r="H9" i="75"/>
  <c r="E9" i="75"/>
  <c r="H8" i="75"/>
  <c r="E8" i="75"/>
  <c r="G7" i="75"/>
  <c r="F7" i="75"/>
  <c r="H7" i="75" s="1"/>
  <c r="D7" i="75"/>
  <c r="C7" i="75"/>
  <c r="E7" i="75" s="1"/>
  <c r="H66" i="53"/>
  <c r="E66" i="53"/>
  <c r="H64" i="53"/>
  <c r="E64" i="53"/>
  <c r="H61" i="53"/>
  <c r="G61" i="53"/>
  <c r="F61" i="53"/>
  <c r="D61" i="53"/>
  <c r="E61" i="53" s="1"/>
  <c r="C61" i="53"/>
  <c r="H60" i="53"/>
  <c r="E60" i="53"/>
  <c r="H59" i="53"/>
  <c r="E59" i="53"/>
  <c r="H58" i="53"/>
  <c r="E58" i="53"/>
  <c r="H53" i="53"/>
  <c r="G53" i="53"/>
  <c r="F53" i="53"/>
  <c r="D53" i="53"/>
  <c r="E53" i="53" s="1"/>
  <c r="C53" i="53"/>
  <c r="H52" i="53"/>
  <c r="E52" i="53"/>
  <c r="H51" i="53"/>
  <c r="E51" i="53"/>
  <c r="H50" i="53"/>
  <c r="E50" i="53"/>
  <c r="H49" i="53"/>
  <c r="E49" i="53"/>
  <c r="H48" i="53"/>
  <c r="E48" i="53"/>
  <c r="H47" i="53"/>
  <c r="E47" i="53"/>
  <c r="G45" i="53"/>
  <c r="G54" i="53" s="1"/>
  <c r="F45" i="53"/>
  <c r="H45" i="53" s="1"/>
  <c r="C45" i="53"/>
  <c r="C54" i="53" s="1"/>
  <c r="H44" i="53"/>
  <c r="E44" i="53"/>
  <c r="H43" i="53"/>
  <c r="E43" i="53"/>
  <c r="H42" i="53"/>
  <c r="E42" i="53"/>
  <c r="H41" i="53"/>
  <c r="E41" i="53"/>
  <c r="H40" i="53"/>
  <c r="E40" i="53"/>
  <c r="H39" i="53"/>
  <c r="E39" i="53"/>
  <c r="H38" i="53"/>
  <c r="E38" i="53"/>
  <c r="H37" i="53"/>
  <c r="E37" i="53"/>
  <c r="H36" i="53"/>
  <c r="E36" i="53"/>
  <c r="H35" i="53"/>
  <c r="E35" i="53"/>
  <c r="H34" i="53"/>
  <c r="G34" i="53"/>
  <c r="F34" i="53"/>
  <c r="D34" i="53"/>
  <c r="D45" i="53" s="1"/>
  <c r="D54" i="53" s="1"/>
  <c r="C34" i="53"/>
  <c r="H30" i="53"/>
  <c r="G30" i="53"/>
  <c r="F30" i="53"/>
  <c r="D30" i="53"/>
  <c r="E30" i="53" s="1"/>
  <c r="C30" i="53"/>
  <c r="H29" i="53"/>
  <c r="E29" i="53"/>
  <c r="H28" i="53"/>
  <c r="E28" i="53"/>
  <c r="H27" i="53"/>
  <c r="E27" i="53"/>
  <c r="H26" i="53"/>
  <c r="E26" i="53"/>
  <c r="H25" i="53"/>
  <c r="E25" i="53"/>
  <c r="H24" i="53"/>
  <c r="E24" i="53"/>
  <c r="G22" i="53"/>
  <c r="G31" i="53" s="1"/>
  <c r="G56" i="53" s="1"/>
  <c r="G63" i="53" s="1"/>
  <c r="G65" i="53" s="1"/>
  <c r="G67" i="53" s="1"/>
  <c r="F22" i="53"/>
  <c r="H22" i="53" s="1"/>
  <c r="C22" i="53"/>
  <c r="C31" i="53" s="1"/>
  <c r="H21" i="53"/>
  <c r="E21" i="53"/>
  <c r="H20" i="53"/>
  <c r="E20" i="53"/>
  <c r="H19" i="53"/>
  <c r="E19" i="53"/>
  <c r="H18" i="53"/>
  <c r="E18" i="53"/>
  <c r="H17" i="53"/>
  <c r="E17" i="53"/>
  <c r="H16" i="53"/>
  <c r="E16" i="53"/>
  <c r="H15" i="53"/>
  <c r="E15" i="53"/>
  <c r="H14" i="53"/>
  <c r="E14" i="53"/>
  <c r="H13" i="53"/>
  <c r="E13" i="53"/>
  <c r="H12" i="53"/>
  <c r="E12" i="53"/>
  <c r="H11" i="53"/>
  <c r="E11" i="53"/>
  <c r="H10" i="53"/>
  <c r="E10" i="53"/>
  <c r="H9" i="53"/>
  <c r="G9" i="53"/>
  <c r="F9" i="53"/>
  <c r="D9" i="53"/>
  <c r="E9" i="53" s="1"/>
  <c r="C9" i="53"/>
  <c r="H8" i="53"/>
  <c r="E8" i="53"/>
  <c r="D41" i="62"/>
  <c r="H40" i="62"/>
  <c r="E40" i="62"/>
  <c r="H39" i="62"/>
  <c r="E39" i="62"/>
  <c r="H38" i="62"/>
  <c r="E38" i="62"/>
  <c r="H37" i="62"/>
  <c r="E37" i="62"/>
  <c r="H36" i="62"/>
  <c r="E36" i="62"/>
  <c r="H35" i="62"/>
  <c r="E35" i="62"/>
  <c r="H34" i="62"/>
  <c r="E34" i="62"/>
  <c r="H33" i="62"/>
  <c r="E33" i="62"/>
  <c r="G31" i="62"/>
  <c r="G41" i="62" s="1"/>
  <c r="F31" i="62"/>
  <c r="F41" i="62" s="1"/>
  <c r="H41" i="62" s="1"/>
  <c r="D31" i="62"/>
  <c r="C31" i="62"/>
  <c r="C41" i="62" s="1"/>
  <c r="E4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H20" i="62" s="1"/>
  <c r="D14" i="62"/>
  <c r="D20" i="62" s="1"/>
  <c r="C14" i="62"/>
  <c r="E14" i="62" s="1"/>
  <c r="H13" i="62"/>
  <c r="E13" i="62"/>
  <c r="H12" i="62"/>
  <c r="E12" i="62"/>
  <c r="H11" i="62"/>
  <c r="E11" i="62"/>
  <c r="H10" i="62"/>
  <c r="E10" i="62"/>
  <c r="H9" i="62"/>
  <c r="E9" i="62"/>
  <c r="H8" i="62"/>
  <c r="E8" i="62"/>
  <c r="H7" i="62"/>
  <c r="E7" i="62"/>
  <c r="E22" i="75" l="1"/>
  <c r="C56" i="53"/>
  <c r="E31" i="53"/>
  <c r="E54" i="53"/>
  <c r="D22" i="53"/>
  <c r="D31" i="53" s="1"/>
  <c r="D56" i="53" s="1"/>
  <c r="D63" i="53" s="1"/>
  <c r="D65" i="53" s="1"/>
  <c r="D67" i="53" s="1"/>
  <c r="E22" i="53"/>
  <c r="E45" i="53"/>
  <c r="F31" i="53"/>
  <c r="F54" i="53"/>
  <c r="H54" i="53" s="1"/>
  <c r="E34" i="53"/>
  <c r="C20" i="62"/>
  <c r="E20" i="62" s="1"/>
  <c r="H14" i="62"/>
  <c r="H31" i="62"/>
  <c r="E31" i="62"/>
  <c r="C63" i="53" l="1"/>
  <c r="E56" i="53"/>
  <c r="F56" i="53"/>
  <c r="H31" i="53"/>
  <c r="C65" i="53" l="1"/>
  <c r="E63" i="53"/>
  <c r="H56" i="53"/>
  <c r="F63" i="53"/>
  <c r="C67" i="53" l="1"/>
  <c r="E67" i="53" s="1"/>
  <c r="E65" i="53"/>
  <c r="H63" i="53"/>
  <c r="F65" i="53"/>
  <c r="H65" i="53" l="1"/>
  <c r="F67" i="53"/>
  <c r="H67" i="53" s="1"/>
  <c r="B2" i="79" l="1"/>
  <c r="B2" i="37"/>
  <c r="B2" i="36"/>
  <c r="B2" i="74"/>
  <c r="B2" i="64"/>
  <c r="B2" i="35"/>
  <c r="B2" i="69"/>
  <c r="B2" i="77"/>
  <c r="B2" i="28"/>
  <c r="B2" i="73"/>
  <c r="B2" i="72"/>
  <c r="B2" i="52"/>
  <c r="B2" i="75"/>
  <c r="B2" i="53"/>
  <c r="B2" i="62"/>
  <c r="C5" i="6" l="1"/>
  <c r="G5" i="6"/>
  <c r="F5" i="6"/>
  <c r="E5" i="6"/>
  <c r="D5" i="6"/>
  <c r="G5" i="71"/>
  <c r="F5" i="71"/>
  <c r="E5" i="71"/>
  <c r="D5" i="71"/>
  <c r="C5" i="7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8" i="79" s="1"/>
  <c r="C36" i="79" s="1"/>
  <c r="C38" i="79" s="1"/>
  <c r="N7" i="37"/>
  <c r="N21" i="37" s="1"/>
  <c r="K7" i="37"/>
  <c r="K21" i="37" s="1"/>
  <c r="C5" i="73" l="1"/>
  <c r="C21" i="72"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V9" i="64" l="1"/>
  <c r="E22" i="74" l="1"/>
  <c r="C8" i="73" l="1"/>
  <c r="C13" i="73" s="1"/>
  <c r="C43" i="28"/>
  <c r="C31" i="28" l="1"/>
  <c r="C30" i="28" s="1"/>
  <c r="V8" i="64" l="1"/>
  <c r="V10" i="64"/>
  <c r="V11" i="64"/>
  <c r="V12" i="64"/>
  <c r="V13" i="64"/>
  <c r="V14" i="64"/>
  <c r="V15" i="64"/>
  <c r="V16" i="64"/>
  <c r="V17" i="64"/>
  <c r="V18" i="64"/>
  <c r="V19" i="64"/>
  <c r="V20" i="64"/>
  <c r="C47" i="28" l="1"/>
  <c r="C35" i="28"/>
  <c r="C41" i="28" s="1"/>
  <c r="C12" i="28"/>
  <c r="C6" i="28" l="1"/>
  <c r="C28" i="28" s="1"/>
  <c r="C25" i="69" l="1"/>
</calcChain>
</file>

<file path=xl/sharedStrings.xml><?xml version="1.0" encoding="utf-8"?>
<sst xmlns="http://schemas.openxmlformats.org/spreadsheetml/2006/main" count="755" uniqueCount="524">
  <si>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</si>
  <si>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</si>
  <si>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</si>
  <si>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</si>
  <si>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</si>
  <si>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</si>
  <si>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</si>
  <si>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</si>
  <si>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</si>
  <si>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</si>
  <si>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</si>
  <si>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</si>
  <si>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</si>
  <si>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</si>
  <si>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</si>
  <si>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</si>
  <si>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</si>
  <si>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</si>
  <si>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</si>
  <si>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</si>
  <si>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</si>
  <si>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</si>
  <si>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</si>
  <si>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</si>
  <si>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</si>
  <si>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</si>
  <si>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</si>
  <si>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</si>
  <si>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</si>
  <si>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</si>
  <si>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</si>
  <si>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</si>
  <si>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</si>
  <si>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</si>
  <si>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</si>
  <si>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</si>
  <si>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</si>
  <si>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</si>
  <si>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</si>
  <si>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</si>
  <si>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</si>
  <si>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</si>
  <si>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</si>
  <si>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</si>
  <si>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</si>
  <si>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</si>
  <si>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</si>
  <si>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</si>
  <si>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</si>
  <si>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</si>
  <si>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</si>
  <si>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</si>
  <si>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</si>
  <si>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</si>
  <si>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</si>
  <si>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</si>
  <si>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</si>
  <si>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</si>
  <si>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</si>
  <si>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</si>
  <si>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</si>
  <si>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</si>
  <si>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</si>
  <si>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</si>
  <si>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</si>
  <si>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</si>
  <si>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</si>
  <si>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</si>
  <si>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</si>
  <si>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</si>
  <si>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</si>
  <si>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</si>
  <si>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</si>
  <si>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</si>
  <si>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</si>
  <si>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</si>
  <si>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</si>
  <si>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</si>
  <si>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</si>
  <si>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</si>
  <si>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</si>
  <si>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</si>
  <si>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</si>
  <si>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</si>
  <si>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</si>
  <si>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</si>
  <si>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</si>
  <si>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</si>
  <si>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</si>
  <si>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</si>
  <si>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</si>
  <si>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</si>
  <si>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</si>
  <si>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</si>
  <si>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</si>
  <si>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</si>
  <si>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</si>
  <si>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</si>
  <si>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</si>
  <si>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</si>
  <si>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</si>
  <si>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</si>
  <si>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</si>
  <si>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</si>
  <si>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</si>
  <si>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</si>
  <si>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</si>
  <si>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</si>
  <si>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</si>
  <si>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</si>
  <si>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</si>
  <si>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</si>
  <si>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</si>
  <si>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</si>
  <si>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</si>
  <si>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</si>
  <si>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</si>
  <si>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</si>
  <si>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</si>
  <si>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</si>
  <si>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</si>
  <si>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</si>
  <si>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</si>
  <si>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</si>
  <si>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</si>
  <si>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</si>
  <si>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</si>
  <si>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</si>
  <si>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</si>
  <si>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</si>
  <si>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</si>
  <si>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</si>
  <si>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</si>
  <si>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</si>
  <si>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</si>
  <si>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</si>
  <si>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</si>
  <si>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</si>
  <si>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</si>
  <si>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</si>
  <si>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</si>
  <si>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</si>
  <si>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</si>
  <si>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</si>
  <si>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</si>
  <si>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</si>
  <si>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</si>
  <si>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</si>
  <si>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</si>
  <si>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</si>
  <si>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</si>
  <si>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</si>
  <si>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</si>
  <si>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</si>
  <si>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</si>
  <si>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</si>
  <si>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</si>
  <si>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</si>
  <si>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</si>
  <si>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</si>
  <si>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</si>
  <si>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</si>
  <si>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</si>
  <si>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</si>
  <si>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</si>
  <si>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</si>
  <si>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</si>
  <si>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</si>
  <si>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</si>
  <si>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</si>
  <si>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</si>
  <si>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</si>
  <si>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</si>
  <si>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</si>
  <si>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</si>
  <si>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</si>
  <si>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</si>
  <si>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</si>
  <si>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</si>
  <si>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</si>
  <si>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</si>
  <si>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</si>
  <si>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</si>
  <si>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</si>
  <si>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</si>
  <si>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</si>
  <si>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</si>
  <si>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</si>
  <si>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</si>
  <si>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</si>
  <si>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</si>
  <si>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</si>
  <si>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</si>
  <si>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</si>
  <si>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</si>
  <si>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</si>
  <si>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</si>
  <si>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</si>
  <si>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</si>
  <si>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</si>
  <si>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</si>
  <si>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</si>
  <si>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</si>
  <si>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</si>
  <si>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</si>
  <si>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</si>
  <si>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</si>
  <si>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</si>
  <si>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</si>
  <si>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</si>
  <si>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</si>
  <si>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</si>
  <si>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</si>
  <si>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</si>
  <si>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</si>
  <si>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</si>
  <si>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</si>
  <si>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</si>
  <si>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</si>
  <si>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</si>
  <si>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</si>
  <si>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</si>
  <si>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</si>
  <si>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</si>
  <si>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</si>
  <si>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</si>
  <si>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</si>
  <si>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</si>
  <si>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</si>
  <si>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</si>
  <si>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</si>
  <si>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</si>
  <si>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</si>
  <si>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</si>
  <si>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</si>
  <si>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</si>
  <si>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</si>
  <si>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</si>
  <si>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</si>
  <si>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</si>
  <si>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</si>
  <si>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</si>
  <si>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</si>
  <si>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</si>
  <si>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</si>
  <si>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</si>
  <si>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</si>
  <si>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</si>
  <si>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</si>
  <si>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</si>
  <si>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</si>
  <si>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</si>
  <si>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</si>
  <si>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</si>
  <si>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</si>
  <si>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</si>
  <si>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</si>
  <si>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</si>
  <si>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</si>
  <si>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</si>
  <si>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</si>
  <si>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</si>
  <si>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</si>
  <si>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</si>
  <si>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</si>
  <si>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</si>
  <si>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</si>
  <si>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</si>
  <si>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</si>
  <si>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</si>
  <si>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</si>
  <si>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</si>
  <si>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</si>
  <si>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</si>
  <si>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</si>
  <si>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</si>
  <si>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</si>
  <si>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</si>
  <si>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</si>
  <si>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</si>
  <si>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</si>
  <si>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</si>
  <si>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</si>
  <si>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</si>
  <si>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</si>
  <si>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</si>
  <si>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</si>
  <si>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</si>
  <si>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</si>
  <si>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</si>
  <si>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</si>
  <si>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</si>
  <si>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</si>
  <si>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</si>
  <si>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</si>
  <si>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</si>
  <si>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</si>
  <si>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</si>
  <si>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</si>
  <si>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</si>
  <si>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</si>
  <si>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</si>
  <si>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</si>
  <si>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</si>
  <si>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</si>
  <si>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</si>
  <si>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</si>
  <si>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</si>
  <si>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</si>
  <si>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</si>
  <si>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</si>
  <si>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</si>
  <si>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</si>
  <si>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</si>
  <si>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</si>
  <si>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</si>
  <si>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</si>
  <si>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</si>
  <si>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</si>
  <si>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</si>
  <si>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</si>
  <si>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</si>
  <si>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</si>
  <si>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</si>
  <si>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</si>
  <si>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</si>
  <si>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</si>
  <si>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</si>
  <si>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</si>
  <si>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</si>
  <si>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</si>
  <si>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</si>
  <si>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</si>
  <si>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</si>
  <si>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</si>
  <si>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</si>
  <si>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</si>
  <si>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</si>
  <si>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</si>
  <si>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</si>
  <si>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</si>
  <si>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</si>
  <si>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</si>
  <si>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</si>
  <si>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</si>
  <si>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</si>
  <si>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</si>
  <si>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</si>
  <si>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</si>
  <si>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</si>
  <si>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</si>
  <si>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</si>
  <si>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</si>
  <si>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</si>
  <si>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</si>
  <si>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</si>
  <si>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</si>
  <si>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</si>
  <si>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</si>
  <si>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</si>
  <si>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</si>
  <si>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</si>
  <si>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</si>
  <si>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</si>
  <si>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</si>
  <si>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</si>
  <si>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</si>
  <si>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</si>
  <si>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</si>
  <si>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</si>
  <si>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</si>
  <si>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</si>
  <si>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</si>
  <si>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</si>
  <si>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</si>
  <si>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</si>
  <si>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</si>
  <si>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</si>
  <si>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</si>
  <si>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</si>
  <si>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</si>
  <si>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</si>
  <si>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</si>
  <si>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</si>
  <si>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</si>
  <si>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</si>
  <si>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</si>
  <si>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</si>
  <si>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</si>
  <si>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</si>
  <si>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</si>
  <si>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</si>
  <si>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</si>
  <si>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</si>
  <si>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</si>
  <si>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</si>
  <si>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</si>
  <si>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</si>
  <si>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</si>
  <si>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</si>
  <si>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</si>
  <si>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</si>
  <si>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</si>
  <si>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</si>
  <si>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</si>
  <si>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</si>
  <si>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</si>
  <si>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</si>
  <si>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</si>
  <si>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</si>
  <si>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</si>
  <si>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</si>
  <si>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</si>
  <si>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</si>
  <si>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</si>
  <si>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</si>
  <si>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</si>
  <si>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</si>
  <si>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</si>
  <si>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</si>
  <si>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</si>
  <si>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</si>
  <si>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</si>
  <si>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</si>
  <si>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</si>
  <si>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</si>
  <si>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</si>
  <si>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</si>
  <si>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</si>
  <si>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</si>
  <si>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</si>
  <si>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</si>
  <si>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</si>
  <si>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</si>
  <si>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</si>
  <si>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</si>
  <si>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</si>
  <si>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</si>
  <si>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</si>
  <si>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</si>
  <si>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</si>
  <si>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</si>
  <si>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</si>
  <si>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</si>
  <si>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</si>
  <si>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</si>
  <si>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</si>
  <si>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</si>
  <si>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</si>
  <si>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</si>
  <si>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</si>
  <si>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</si>
  <si>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</si>
  <si>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</si>
  <si>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</si>
  <si>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</si>
  <si>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</si>
  <si>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</si>
  <si>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</si>
  <si>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</si>
  <si>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</si>
  <si>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</si>
  <si>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</si>
  <si>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</si>
  <si>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</si>
  <si>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</si>
  <si>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</si>
  <si>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</si>
  <si>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</si>
  <si>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</si>
  <si>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</si>
  <si>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</si>
  <si>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</si>
  <si>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</si>
  <si>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</si>
  <si>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</si>
  <si>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</si>
  <si>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</si>
  <si>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</si>
  <si>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</si>
  <si>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</si>
  <si>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</si>
  <si>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</si>
  <si>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</si>
  <si>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</si>
  <si>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</si>
  <si>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</si>
  <si>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</si>
  <si>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</si>
  <si>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</si>
  <si>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</si>
  <si>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</si>
  <si>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</si>
  <si>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</si>
  <si>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</si>
  <si>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</si>
  <si>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</si>
  <si>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</si>
  <si>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</si>
  <si>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</si>
  <si>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</si>
  <si>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”ლიბერთი ბანკი”</t>
  </si>
  <si>
    <t xml:space="preserve">ირაკლი ოთარ რუხაძე </t>
  </si>
  <si>
    <t>ვასილ ხოდელი</t>
  </si>
  <si>
    <t>www.libertybank.ge</t>
  </si>
  <si>
    <t>თავმჯდომარე</t>
  </si>
  <si>
    <t>მამუკა წერეთელი</t>
  </si>
  <si>
    <t>დამოუკიდებელი წევრი</t>
  </si>
  <si>
    <t>მურთაზ კიკორია</t>
  </si>
  <si>
    <t>მაგდა მაღრაძე</t>
  </si>
  <si>
    <t>ბექა გოგიჩაიშვილი</t>
  </si>
  <si>
    <t>არადამოუკიდებელი წევრი</t>
  </si>
  <si>
    <t>გენერალური დირექტორი</t>
  </si>
  <si>
    <t>ვახტანგ ბაბუნაშვილი</t>
  </si>
  <si>
    <t>ფინანსური დირექტორი, გენერალური დირექტორის მოადგილე</t>
  </si>
  <si>
    <t>დავით აბაშიძე</t>
  </si>
  <si>
    <t>რისკების დირექტორი, გენერალური დირექტორის მოადგილე</t>
  </si>
  <si>
    <t>Georgian Financial Group B.V.</t>
  </si>
  <si>
    <t>სს,,გალტ &amp; თაგარტი"(ნომინალური მფლობელი)</t>
  </si>
  <si>
    <t>სს,,ჰერითიჯ სიქიურითიზ"(ნომინალური მფლობელი)</t>
  </si>
  <si>
    <t>დანარჩენი აქციონერები</t>
  </si>
  <si>
    <t>ბენჯამინ ალბერტ მარსონი</t>
  </si>
  <si>
    <t>იგორ ალექსეევი</t>
  </si>
  <si>
    <t>nmf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</si>
</sst>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i/>
      <sz val="10"/>
      <color theme="1"/>
      <name val="Calibri"/>
      <family val="2"/>
      <scheme val="minor"/>
    </font>
    <font>
      <b/>
      <sz val="10"/>
      <name val="Calibri"/>
      <family val="2"/>
      <scheme val="minor"/>
    </font>
    <font>
      <i/>
      <sz val="10"/>
      <name val="Sylfaen"/>
      <family val="1"/>
    </font>
    <font>
      <i/>
      <sz val="10"/>
      <color theme="1"/>
      <name val="Sylfae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9"/>
      <name val="Arial"/>
      <family val="2"/>
    </font>
    <font>
      <sz val="9"/>
      <name val="Arial"/>
      <family val="2"/>
    </font>
    <font>
      <u/>
      <sz val="10"/>
      <color indexed="12"/>
      <name val="Sylfaen"/>
      <family val="1"/>
      <charset val="204"/>
    </font>
    <font>
      <sz val="10"/>
      <name val="Sylfaen"/>
      <family val="1"/>
      <charset val="204"/>
    </font>
    <font>
      <sz val="10"/>
      <color theme="1"/>
      <name val="Sylfaen"/>
      <family val="1"/>
      <charset val="204"/>
    </font>
    <font>
      <sz val="11"/>
      <color theme="1"/>
      <name val="Sylfaen"/>
      <family val="1"/>
      <charset val="204"/>
    </font>
    <font>
      <b/>
      <sz val="10"/>
      <name val="Sylfaen"/>
      <family val="1"/>
      <charset val="204"/>
    </font>
    <font>
      <b/>
      <sz val="10"/>
      <color theme="1"/>
      <name val="Sylfaen"/>
      <family val="1"/>
      <charset val="204"/>
    </font>
    <font>
      <b/>
      <i/>
      <sz val="10"/>
      <name val="Sylfaen"/>
      <family val="1"/>
      <charset val="204"/>
    </font>
    <font>
      <sz val="10"/>
      <color rgb="FF333333"/>
      <name val="Sylfaen"/>
      <family val="1"/>
      <charset val="204"/>
    </font>
    <font>
      <i/>
      <sz val="10"/>
      <name val="Sylfaen"/>
      <family val="1"/>
      <charset val="204"/>
    </font>
    <font>
      <i/>
      <sz val="10"/>
      <color theme="1"/>
      <name val="Sylfaen"/>
      <family val="1"/>
      <charset val="204"/>
    </font>
    <font>
      <sz val="8"/>
      <color theme="1"/>
      <name val="Sylfaen"/>
      <family val="1"/>
      <charset val="204"/>
    </font>
    <font>
      <sz val="10"/>
      <name val="Calibri"/>
      <family val="2"/>
      <charset val="204"/>
      <scheme val="minor"/>
    </font>
    <font>
      <sz val="10"/>
      <color theme="1"/>
      <name val="Calibri"/>
      <family val="2"/>
      <charset val="204"/>
      <scheme val="minor"/>
    </font>
    <font>
      <b/>
      <sz val="9"/>
      <name val="Sylfaen"/>
      <family val="1"/>
      <charset val="204"/>
    </font>
    <font>
      <sz val="9"/>
      <name val="Sylfaen"/>
      <family val="1"/>
      <charset val="204"/>
    </font>
    <font>
      <sz val="8"/>
      <name val="Sylfaen"/>
      <family val="1"/>
      <charset val="204"/>
    </font>
    <font>
      <sz val="9"/>
      <color theme="1"/>
      <name val="Sylfaen"/>
      <family val="1"/>
      <charset val="204"/>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0" fillId="0" borderId="0"/>
    <xf numFmtId="168" fontId="21" fillId="37" borderId="0"/>
    <xf numFmtId="169" fontId="21" fillId="37" borderId="0"/>
    <xf numFmtId="168" fontId="21" fillId="37" borderId="0"/>
    <xf numFmtId="0" fontId="22" fillId="38" borderId="0" applyNumberFormat="0" applyBorder="0" applyAlignment="0" applyProtection="0"/>
    <xf numFmtId="0" fontId="4" fillId="13"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0" fontId="22"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168" fontId="23" fillId="38" borderId="0" applyNumberFormat="0" applyBorder="0" applyAlignment="0" applyProtection="0"/>
    <xf numFmtId="169" fontId="23" fillId="38" borderId="0" applyNumberFormat="0" applyBorder="0" applyAlignment="0" applyProtection="0"/>
    <xf numFmtId="168" fontId="23"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4" fillId="17"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0" fontId="22"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168" fontId="23" fillId="39" borderId="0" applyNumberFormat="0" applyBorder="0" applyAlignment="0" applyProtection="0"/>
    <xf numFmtId="169" fontId="23" fillId="39" borderId="0" applyNumberFormat="0" applyBorder="0" applyAlignment="0" applyProtection="0"/>
    <xf numFmtId="168" fontId="23"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4" fillId="21"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0" fontId="22"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168" fontId="23" fillId="40" borderId="0" applyNumberFormat="0" applyBorder="0" applyAlignment="0" applyProtection="0"/>
    <xf numFmtId="169" fontId="23" fillId="40" borderId="0" applyNumberFormat="0" applyBorder="0" applyAlignment="0" applyProtection="0"/>
    <xf numFmtId="168" fontId="23" fillId="40"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4" fillId="25"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0" fontId="22"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4" fillId="29"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0" fontId="22"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168" fontId="23" fillId="42" borderId="0" applyNumberFormat="0" applyBorder="0" applyAlignment="0" applyProtection="0"/>
    <xf numFmtId="169" fontId="23" fillId="42" borderId="0" applyNumberFormat="0" applyBorder="0" applyAlignment="0" applyProtection="0"/>
    <xf numFmtId="168" fontId="23" fillId="42"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4" fillId="3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0" fontId="22"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168" fontId="23" fillId="43" borderId="0" applyNumberFormat="0" applyBorder="0" applyAlignment="0" applyProtection="0"/>
    <xf numFmtId="169" fontId="23" fillId="43" borderId="0" applyNumberFormat="0" applyBorder="0" applyAlignment="0" applyProtection="0"/>
    <xf numFmtId="168" fontId="23" fillId="43"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4" fillId="1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0" fontId="22"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4" fillId="18"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0" fontId="22"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168" fontId="23" fillId="45" borderId="0" applyNumberFormat="0" applyBorder="0" applyAlignment="0" applyProtection="0"/>
    <xf numFmtId="169" fontId="23" fillId="45" borderId="0" applyNumberFormat="0" applyBorder="0" applyAlignment="0" applyProtection="0"/>
    <xf numFmtId="168" fontId="23" fillId="45"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4" fillId="22"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0" fontId="22"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168" fontId="23" fillId="46" borderId="0" applyNumberFormat="0" applyBorder="0" applyAlignment="0" applyProtection="0"/>
    <xf numFmtId="169" fontId="23" fillId="46" borderId="0" applyNumberFormat="0" applyBorder="0" applyAlignment="0" applyProtection="0"/>
    <xf numFmtId="168" fontId="23" fillId="46" borderId="0" applyNumberFormat="0" applyBorder="0" applyAlignment="0" applyProtection="0"/>
    <xf numFmtId="0" fontId="22" fillId="46" borderId="0" applyNumberFormat="0" applyBorder="0" applyAlignment="0" applyProtection="0"/>
    <xf numFmtId="0" fontId="22" fillId="41" borderId="0" applyNumberFormat="0" applyBorder="0" applyAlignment="0" applyProtection="0"/>
    <xf numFmtId="0" fontId="4" fillId="26"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0" fontId="22"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168" fontId="23" fillId="41" borderId="0" applyNumberFormat="0" applyBorder="0" applyAlignment="0" applyProtection="0"/>
    <xf numFmtId="169" fontId="23" fillId="41" borderId="0" applyNumberFormat="0" applyBorder="0" applyAlignment="0" applyProtection="0"/>
    <xf numFmtId="168" fontId="23" fillId="41"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4" fillId="30"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0" fontId="22"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168" fontId="23" fillId="44" borderId="0" applyNumberFormat="0" applyBorder="0" applyAlignment="0" applyProtection="0"/>
    <xf numFmtId="169" fontId="23" fillId="44" borderId="0" applyNumberFormat="0" applyBorder="0" applyAlignment="0" applyProtection="0"/>
    <xf numFmtId="168" fontId="23" fillId="44" borderId="0" applyNumberFormat="0" applyBorder="0" applyAlignment="0" applyProtection="0"/>
    <xf numFmtId="0" fontId="22" fillId="44" borderId="0" applyNumberFormat="0" applyBorder="0" applyAlignment="0" applyProtection="0"/>
    <xf numFmtId="0" fontId="22" fillId="47" borderId="0" applyNumberFormat="0" applyBorder="0" applyAlignment="0" applyProtection="0"/>
    <xf numFmtId="0" fontId="4" fillId="34"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0" fontId="22"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168" fontId="23" fillId="47" borderId="0" applyNumberFormat="0" applyBorder="0" applyAlignment="0" applyProtection="0"/>
    <xf numFmtId="169" fontId="23" fillId="47" borderId="0" applyNumberFormat="0" applyBorder="0" applyAlignment="0" applyProtection="0"/>
    <xf numFmtId="168" fontId="23" fillId="47" borderId="0" applyNumberFormat="0" applyBorder="0" applyAlignment="0" applyProtection="0"/>
    <xf numFmtId="0" fontId="22" fillId="47" borderId="0" applyNumberFormat="0" applyBorder="0" applyAlignment="0" applyProtection="0"/>
    <xf numFmtId="0" fontId="24" fillId="48" borderId="0" applyNumberFormat="0" applyBorder="0" applyAlignment="0" applyProtection="0"/>
    <xf numFmtId="0" fontId="25" fillId="15"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0" fontId="24" fillId="48"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168" fontId="26" fillId="48" borderId="0" applyNumberFormat="0" applyBorder="0" applyAlignment="0" applyProtection="0"/>
    <xf numFmtId="169" fontId="26" fillId="48" borderId="0" applyNumberFormat="0" applyBorder="0" applyAlignment="0" applyProtection="0"/>
    <xf numFmtId="168" fontId="26" fillId="48" borderId="0" applyNumberFormat="0" applyBorder="0" applyAlignment="0" applyProtection="0"/>
    <xf numFmtId="0" fontId="24" fillId="48" borderId="0" applyNumberFormat="0" applyBorder="0" applyAlignment="0" applyProtection="0"/>
    <xf numFmtId="0" fontId="24" fillId="45" borderId="0" applyNumberFormat="0" applyBorder="0" applyAlignment="0" applyProtection="0"/>
    <xf numFmtId="0" fontId="25" fillId="19"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0" fontId="24" fillId="4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5" fillId="23"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0" fontId="24" fillId="46"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0" fontId="24" fillId="46" borderId="0" applyNumberFormat="0" applyBorder="0" applyAlignment="0" applyProtection="0"/>
    <xf numFmtId="0" fontId="24" fillId="49" borderId="0" applyNumberFormat="0" applyBorder="0" applyAlignment="0" applyProtection="0"/>
    <xf numFmtId="0" fontId="25" fillId="27"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0" fontId="24" fillId="49"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5" fillId="31"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0" fontId="24" fillId="5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5" fillId="35"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0" fontId="24" fillId="51"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168" fontId="26" fillId="51" borderId="0" applyNumberFormat="0" applyBorder="0" applyAlignment="0" applyProtection="0"/>
    <xf numFmtId="169" fontId="26" fillId="51" borderId="0" applyNumberFormat="0" applyBorder="0" applyAlignment="0" applyProtection="0"/>
    <xf numFmtId="168" fontId="26" fillId="51" borderId="0" applyNumberFormat="0" applyBorder="0" applyAlignment="0" applyProtection="0"/>
    <xf numFmtId="0" fontId="24" fillId="51"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4" borderId="0" applyNumberFormat="0" applyBorder="0" applyAlignment="0" applyProtection="0"/>
    <xf numFmtId="0" fontId="25" fillId="12"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0" fontId="24" fillId="54"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168" fontId="26" fillId="54" borderId="0" applyNumberFormat="0" applyBorder="0" applyAlignment="0" applyProtection="0"/>
    <xf numFmtId="169" fontId="26" fillId="54" borderId="0" applyNumberFormat="0" applyBorder="0" applyAlignment="0" applyProtection="0"/>
    <xf numFmtId="168" fontId="26"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4" fillId="57" borderId="0" applyNumberFormat="0" applyBorder="0" applyAlignment="0" applyProtection="0"/>
    <xf numFmtId="0" fontId="24" fillId="58" borderId="0" applyNumberFormat="0" applyBorder="0" applyAlignment="0" applyProtection="0"/>
    <xf numFmtId="0" fontId="25" fillId="16"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0" fontId="24" fillId="58"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168" fontId="26" fillId="58" borderId="0" applyNumberFormat="0" applyBorder="0" applyAlignment="0" applyProtection="0"/>
    <xf numFmtId="169" fontId="26" fillId="58" borderId="0" applyNumberFormat="0" applyBorder="0" applyAlignment="0" applyProtection="0"/>
    <xf numFmtId="168" fontId="26"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0" fontId="22" fillId="55" borderId="0" applyNumberFormat="0" applyBorder="0" applyAlignment="0" applyProtection="0"/>
    <xf numFmtId="0" fontId="22" fillId="59" borderId="0" applyNumberFormat="0" applyBorder="0" applyAlignment="0" applyProtection="0"/>
    <xf numFmtId="0" fontId="24" fillId="56" borderId="0" applyNumberFormat="0" applyBorder="0" applyAlignment="0" applyProtection="0"/>
    <xf numFmtId="0" fontId="24" fillId="60" borderId="0" applyNumberFormat="0" applyBorder="0" applyAlignment="0" applyProtection="0"/>
    <xf numFmtId="0" fontId="25" fillId="2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0" fontId="24" fillId="6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168" fontId="26" fillId="60" borderId="0" applyNumberFormat="0" applyBorder="0" applyAlignment="0" applyProtection="0"/>
    <xf numFmtId="169" fontId="26" fillId="60" borderId="0" applyNumberFormat="0" applyBorder="0" applyAlignment="0" applyProtection="0"/>
    <xf numFmtId="168" fontId="26"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4" fillId="60" borderId="0" applyNumberFormat="0" applyBorder="0" applyAlignment="0" applyProtection="0"/>
    <xf numFmtId="0" fontId="22" fillId="52" borderId="0" applyNumberFormat="0" applyBorder="0" applyAlignment="0" applyProtection="0"/>
    <xf numFmtId="0" fontId="22" fillId="56" borderId="0" applyNumberFormat="0" applyBorder="0" applyAlignment="0" applyProtection="0"/>
    <xf numFmtId="0" fontId="24" fillId="56" borderId="0" applyNumberFormat="0" applyBorder="0" applyAlignment="0" applyProtection="0"/>
    <xf numFmtId="0" fontId="24" fillId="49" borderId="0" applyNumberFormat="0" applyBorder="0" applyAlignment="0" applyProtection="0"/>
    <xf numFmtId="0" fontId="25" fillId="24"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0" fontId="24" fillId="49"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168" fontId="26" fillId="49" borderId="0" applyNumberFormat="0" applyBorder="0" applyAlignment="0" applyProtection="0"/>
    <xf numFmtId="169" fontId="26" fillId="49" borderId="0" applyNumberFormat="0" applyBorder="0" applyAlignment="0" applyProtection="0"/>
    <xf numFmtId="168" fontId="26"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2" fillId="61" borderId="0" applyNumberFormat="0" applyBorder="0" applyAlignment="0" applyProtection="0"/>
    <xf numFmtId="0" fontId="22" fillId="52" borderId="0" applyNumberFormat="0" applyBorder="0" applyAlignment="0" applyProtection="0"/>
    <xf numFmtId="0" fontId="24" fillId="53" borderId="0" applyNumberFormat="0" applyBorder="0" applyAlignment="0" applyProtection="0"/>
    <xf numFmtId="0" fontId="24" fillId="50" borderId="0" applyNumberFormat="0" applyBorder="0" applyAlignment="0" applyProtection="0"/>
    <xf numFmtId="0" fontId="25" fillId="28"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0" fontId="24" fillId="50"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168" fontId="26" fillId="50" borderId="0" applyNumberFormat="0" applyBorder="0" applyAlignment="0" applyProtection="0"/>
    <xf numFmtId="169" fontId="26" fillId="50" borderId="0" applyNumberFormat="0" applyBorder="0" applyAlignment="0" applyProtection="0"/>
    <xf numFmtId="168" fontId="26"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2" fillId="55" borderId="0" applyNumberFormat="0" applyBorder="0" applyAlignment="0" applyProtection="0"/>
    <xf numFmtId="0" fontId="22" fillId="62"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5" fillId="32"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0" fontId="24" fillId="63"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168" fontId="26" fillId="63" borderId="0" applyNumberFormat="0" applyBorder="0" applyAlignment="0" applyProtection="0"/>
    <xf numFmtId="169" fontId="26" fillId="63" borderId="0" applyNumberFormat="0" applyBorder="0" applyAlignment="0" applyProtection="0"/>
    <xf numFmtId="168" fontId="26"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7" fillId="39" borderId="0" applyNumberFormat="0" applyBorder="0" applyAlignment="0" applyProtection="0"/>
    <xf numFmtId="0" fontId="28" fillId="6"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7" fillId="39"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7" fillId="39" borderId="0" applyNumberFormat="0" applyBorder="0" applyAlignment="0" applyProtection="0"/>
    <xf numFmtId="170" fontId="30"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1" fontId="32" fillId="0" borderId="0" applyFill="0" applyBorder="0" applyAlignment="0"/>
    <xf numFmtId="171" fontId="32"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0" fontId="31" fillId="0" borderId="0" applyFill="0" applyBorder="0" applyAlignment="0"/>
    <xf numFmtId="172" fontId="32" fillId="0" borderId="0" applyFill="0" applyBorder="0" applyAlignment="0"/>
    <xf numFmtId="173" fontId="32" fillId="0" borderId="0" applyFill="0" applyBorder="0" applyAlignment="0"/>
    <xf numFmtId="174" fontId="32" fillId="0" borderId="0" applyFill="0" applyBorder="0" applyAlignment="0"/>
    <xf numFmtId="175"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168" fontId="35"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168" fontId="35"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169" fontId="35"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4" fillId="9" borderId="36"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0" fontId="33" fillId="64" borderId="43" applyNumberFormat="0" applyAlignment="0" applyProtection="0"/>
    <xf numFmtId="168" fontId="35" fillId="64" borderId="43" applyNumberFormat="0" applyAlignment="0" applyProtection="0"/>
    <xf numFmtId="169" fontId="35" fillId="64" borderId="43" applyNumberFormat="0" applyAlignment="0" applyProtection="0"/>
    <xf numFmtId="168" fontId="35" fillId="64" borderId="43" applyNumberFormat="0" applyAlignment="0" applyProtection="0"/>
    <xf numFmtId="168" fontId="35" fillId="64" borderId="43" applyNumberFormat="0" applyAlignment="0" applyProtection="0"/>
    <xf numFmtId="169" fontId="35" fillId="64" borderId="43" applyNumberFormat="0" applyAlignment="0" applyProtection="0"/>
    <xf numFmtId="168" fontId="35" fillId="64" borderId="43" applyNumberFormat="0" applyAlignment="0" applyProtection="0"/>
    <xf numFmtId="168" fontId="35" fillId="64" borderId="43" applyNumberFormat="0" applyAlignment="0" applyProtection="0"/>
    <xf numFmtId="169" fontId="35" fillId="64" borderId="43" applyNumberFormat="0" applyAlignment="0" applyProtection="0"/>
    <xf numFmtId="168" fontId="35" fillId="64" borderId="43" applyNumberFormat="0" applyAlignment="0" applyProtection="0"/>
    <xf numFmtId="168" fontId="35" fillId="64" borderId="43" applyNumberFormat="0" applyAlignment="0" applyProtection="0"/>
    <xf numFmtId="169" fontId="35" fillId="64" borderId="43" applyNumberFormat="0" applyAlignment="0" applyProtection="0"/>
    <xf numFmtId="168" fontId="35" fillId="64" borderId="43" applyNumberFormat="0" applyAlignment="0" applyProtection="0"/>
    <xf numFmtId="0" fontId="33" fillId="64" borderId="43" applyNumberFormat="0" applyAlignment="0" applyProtection="0"/>
    <xf numFmtId="0" fontId="36" fillId="65" borderId="44" applyNumberFormat="0" applyAlignment="0" applyProtection="0"/>
    <xf numFmtId="0" fontId="37" fillId="10" borderId="39" applyNumberFormat="0" applyAlignment="0" applyProtection="0"/>
    <xf numFmtId="168"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0" fontId="36"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0" fontId="37" fillId="10" borderId="39"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169" fontId="38" fillId="65" borderId="44" applyNumberFormat="0" applyAlignment="0" applyProtection="0"/>
    <xf numFmtId="168" fontId="38" fillId="65" borderId="44" applyNumberFormat="0" applyAlignment="0" applyProtection="0"/>
    <xf numFmtId="0" fontId="36"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quotePrefix="1">
      <protection locked="0"/>
    </xf>
    <xf numFmtId="43" fontId="22" fillId="0" borderId="0" applyFont="0" applyFill="0" applyBorder="0" applyAlignment="0" applyProtection="0"/>
    <xf numFmtId="43" fontId="2" fillId="0" borderId="0" quotePrefix="1">
      <protection locked="0"/>
    </xf>
    <xf numFmtId="43" fontId="2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2" fillId="0" borderId="0" applyFont="0" applyFill="0" applyBorder="0" applyAlignment="0" applyProtection="0"/>
    <xf numFmtId="44" fontId="8"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178" fontId="22"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2" fillId="0" borderId="0" applyFont="0" applyFill="0" applyBorder="0" applyAlignment="0" applyProtection="0"/>
    <xf numFmtId="44" fontId="8" fillId="0" borderId="0" applyFont="0" applyFill="0" applyBorder="0" applyAlignment="0" applyProtection="0"/>
    <xf numFmtId="178" fontId="22"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0" fillId="0" borderId="0"/>
    <xf numFmtId="172" fontId="3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0" fillId="0" borderId="0"/>
    <xf numFmtId="14" fontId="41" fillId="0" borderId="0" applyFill="0" applyBorder="0" applyAlignment="0"/>
    <xf numFmtId="38" fontId="21" fillId="0" borderId="45">
      <alignment vertical="center"/>
    </xf>
    <xf numFmtId="38" fontId="21" fillId="0" borderId="45">
      <alignment vertical="center"/>
    </xf>
    <xf numFmtId="38" fontId="21" fillId="0" borderId="45">
      <alignment vertical="center"/>
    </xf>
    <xf numFmtId="38" fontId="21" fillId="0" borderId="45">
      <alignment vertical="center"/>
    </xf>
    <xf numFmtId="38" fontId="21" fillId="0" borderId="45">
      <alignment vertical="center"/>
    </xf>
    <xf numFmtId="38" fontId="21" fillId="0" borderId="45">
      <alignment vertical="center"/>
    </xf>
    <xf numFmtId="38" fontId="21" fillId="0" borderId="45">
      <alignment vertical="center"/>
    </xf>
    <xf numFmtId="38" fontId="21" fillId="0" borderId="0" applyFont="0" applyFill="0" applyBorder="0" applyAlignment="0" applyProtection="0"/>
    <xf numFmtId="180" fontId="2" fillId="0" borderId="0" applyFont="0" applyFill="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168" fontId="45" fillId="0" borderId="0" applyNumberFormat="0" applyFill="0" applyBorder="0" applyAlignment="0" applyProtection="0"/>
    <xf numFmtId="169" fontId="45" fillId="0" borderId="0" applyNumberFormat="0" applyFill="0" applyBorder="0" applyAlignment="0" applyProtection="0"/>
    <xf numFmtId="168" fontId="45" fillId="0" borderId="0" applyNumberFormat="0" applyFill="0" applyBorder="0" applyAlignment="0" applyProtection="0"/>
    <xf numFmtId="0" fontId="43" fillId="0" borderId="0" applyNumberFormat="0" applyFill="0" applyBorder="0" applyAlignment="0" applyProtection="0"/>
    <xf numFmtId="168" fontId="2" fillId="0" borderId="0"/>
    <xf numFmtId="0" fontId="2" fillId="0" borderId="0"/>
    <xf numFmtId="168" fontId="2" fillId="0" borderId="0"/>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31" fillId="0" borderId="3" applyNumberFormat="0" applyAlignment="0">
      <alignment horizontal="right"/>
      <protection locked="0"/>
    </xf>
    <xf numFmtId="0" fontId="46" fillId="40" borderId="0" applyNumberFormat="0" applyBorder="0" applyAlignment="0" applyProtection="0"/>
    <xf numFmtId="0" fontId="47" fillId="5"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0" fontId="46" fillId="40"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168" fontId="48" fillId="40" borderId="0" applyNumberFormat="0" applyBorder="0" applyAlignment="0" applyProtection="0"/>
    <xf numFmtId="169" fontId="48" fillId="40" borderId="0" applyNumberFormat="0" applyBorder="0" applyAlignment="0" applyProtection="0"/>
    <xf numFmtId="168" fontId="48" fillId="40" borderId="0" applyNumberFormat="0" applyBorder="0" applyAlignment="0" applyProtection="0"/>
    <xf numFmtId="0" fontId="46" fillId="40" borderId="0" applyNumberFormat="0" applyBorder="0" applyAlignment="0" applyProtection="0"/>
    <xf numFmtId="0" fontId="2" fillId="69" borderId="3" applyNumberFormat="0" applyFont="0" applyBorder="0" applyProtection="0">
      <alignment horizontal="center" vertical="center"/>
    </xf>
    <xf numFmtId="0" fontId="49" fillId="0" borderId="33" applyNumberFormat="0" applyAlignment="0" applyProtection="0">
      <alignment horizontal="left" vertical="center"/>
    </xf>
    <xf numFmtId="0" fontId="49" fillId="0" borderId="33" applyNumberFormat="0" applyAlignment="0" applyProtection="0">
      <alignment horizontal="left" vertical="center"/>
    </xf>
    <xf numFmtId="168" fontId="49" fillId="0" borderId="33" applyNumberFormat="0" applyAlignment="0" applyProtection="0">
      <alignment horizontal="left" vertical="center"/>
    </xf>
    <xf numFmtId="0" fontId="49" fillId="0" borderId="9">
      <alignment horizontal="left" vertical="center"/>
    </xf>
    <xf numFmtId="0" fontId="49" fillId="0" borderId="9">
      <alignment horizontal="left" vertical="center"/>
    </xf>
    <xf numFmtId="168" fontId="49" fillId="0" borderId="9">
      <alignment horizontal="left" vertical="center"/>
    </xf>
    <xf numFmtId="0" fontId="50" fillId="0" borderId="46" applyNumberFormat="0" applyFill="0" applyAlignment="0" applyProtection="0"/>
    <xf numFmtId="169" fontId="50" fillId="0" borderId="46" applyNumberFormat="0" applyFill="0" applyAlignment="0" applyProtection="0"/>
    <xf numFmtId="0" fontId="50" fillId="0" borderId="46" applyNumberFormat="0" applyFill="0" applyAlignment="0" applyProtection="0"/>
    <xf numFmtId="168" fontId="50" fillId="0" borderId="46" applyNumberFormat="0" applyFill="0" applyAlignment="0" applyProtection="0"/>
    <xf numFmtId="168" fontId="50" fillId="0" borderId="46" applyNumberFormat="0" applyFill="0" applyAlignment="0" applyProtection="0"/>
    <xf numFmtId="168" fontId="50" fillId="0" borderId="46" applyNumberFormat="0" applyFill="0" applyAlignment="0" applyProtection="0"/>
    <xf numFmtId="169" fontId="50" fillId="0" borderId="46" applyNumberFormat="0" applyFill="0" applyAlignment="0" applyProtection="0"/>
    <xf numFmtId="168" fontId="50" fillId="0" borderId="46" applyNumberFormat="0" applyFill="0" applyAlignment="0" applyProtection="0"/>
    <xf numFmtId="168" fontId="50" fillId="0" borderId="46" applyNumberFormat="0" applyFill="0" applyAlignment="0" applyProtection="0"/>
    <xf numFmtId="169" fontId="50" fillId="0" borderId="46" applyNumberFormat="0" applyFill="0" applyAlignment="0" applyProtection="0"/>
    <xf numFmtId="168" fontId="50" fillId="0" borderId="46" applyNumberFormat="0" applyFill="0" applyAlignment="0" applyProtection="0"/>
    <xf numFmtId="168" fontId="50" fillId="0" borderId="46" applyNumberFormat="0" applyFill="0" applyAlignment="0" applyProtection="0"/>
    <xf numFmtId="169" fontId="50" fillId="0" borderId="46" applyNumberFormat="0" applyFill="0" applyAlignment="0" applyProtection="0"/>
    <xf numFmtId="168" fontId="50" fillId="0" borderId="46" applyNumberFormat="0" applyFill="0" applyAlignment="0" applyProtection="0"/>
    <xf numFmtId="168" fontId="50" fillId="0" borderId="46" applyNumberFormat="0" applyFill="0" applyAlignment="0" applyProtection="0"/>
    <xf numFmtId="169" fontId="50" fillId="0" borderId="46" applyNumberFormat="0" applyFill="0" applyAlignment="0" applyProtection="0"/>
    <xf numFmtId="168" fontId="50" fillId="0" borderId="46" applyNumberFormat="0" applyFill="0" applyAlignment="0" applyProtection="0"/>
    <xf numFmtId="0" fontId="50" fillId="0" borderId="46" applyNumberFormat="0" applyFill="0" applyAlignment="0" applyProtection="0"/>
    <xf numFmtId="0" fontId="51" fillId="0" borderId="47" applyNumberFormat="0" applyFill="0" applyAlignment="0" applyProtection="0"/>
    <xf numFmtId="169" fontId="51" fillId="0" borderId="47" applyNumberFormat="0" applyFill="0" applyAlignment="0" applyProtection="0"/>
    <xf numFmtId="0" fontId="51" fillId="0" borderId="47" applyNumberFormat="0" applyFill="0" applyAlignment="0" applyProtection="0"/>
    <xf numFmtId="168" fontId="51" fillId="0" borderId="47" applyNumberFormat="0" applyFill="0" applyAlignment="0" applyProtection="0"/>
    <xf numFmtId="168" fontId="51" fillId="0" borderId="47" applyNumberFormat="0" applyFill="0" applyAlignment="0" applyProtection="0"/>
    <xf numFmtId="168" fontId="51" fillId="0" borderId="47" applyNumberFormat="0" applyFill="0" applyAlignment="0" applyProtection="0"/>
    <xf numFmtId="169" fontId="51" fillId="0" borderId="47" applyNumberFormat="0" applyFill="0" applyAlignment="0" applyProtection="0"/>
    <xf numFmtId="168" fontId="51" fillId="0" borderId="47" applyNumberFormat="0" applyFill="0" applyAlignment="0" applyProtection="0"/>
    <xf numFmtId="168" fontId="51" fillId="0" borderId="47" applyNumberFormat="0" applyFill="0" applyAlignment="0" applyProtection="0"/>
    <xf numFmtId="169" fontId="51" fillId="0" borderId="47" applyNumberFormat="0" applyFill="0" applyAlignment="0" applyProtection="0"/>
    <xf numFmtId="168" fontId="51" fillId="0" borderId="47" applyNumberFormat="0" applyFill="0" applyAlignment="0" applyProtection="0"/>
    <xf numFmtId="168" fontId="51" fillId="0" borderId="47" applyNumberFormat="0" applyFill="0" applyAlignment="0" applyProtection="0"/>
    <xf numFmtId="169" fontId="51" fillId="0" borderId="47" applyNumberFormat="0" applyFill="0" applyAlignment="0" applyProtection="0"/>
    <xf numFmtId="168" fontId="51" fillId="0" borderId="47" applyNumberFormat="0" applyFill="0" applyAlignment="0" applyProtection="0"/>
    <xf numFmtId="168" fontId="51" fillId="0" borderId="47" applyNumberFormat="0" applyFill="0" applyAlignment="0" applyProtection="0"/>
    <xf numFmtId="169" fontId="51" fillId="0" borderId="47" applyNumberFormat="0" applyFill="0" applyAlignment="0" applyProtection="0"/>
    <xf numFmtId="168" fontId="51" fillId="0" borderId="47" applyNumberFormat="0" applyFill="0" applyAlignment="0" applyProtection="0"/>
    <xf numFmtId="0" fontId="51" fillId="0" borderId="47" applyNumberFormat="0" applyFill="0" applyAlignment="0" applyProtection="0"/>
    <xf numFmtId="0" fontId="52" fillId="0" borderId="48" applyNumberFormat="0" applyFill="0" applyAlignment="0" applyProtection="0"/>
    <xf numFmtId="169" fontId="52" fillId="0" borderId="48" applyNumberFormat="0" applyFill="0" applyAlignment="0" applyProtection="0"/>
    <xf numFmtId="0" fontId="52" fillId="0" borderId="48" applyNumberFormat="0" applyFill="0" applyAlignment="0" applyProtection="0"/>
    <xf numFmtId="168" fontId="52" fillId="0" borderId="48" applyNumberFormat="0" applyFill="0" applyAlignment="0" applyProtection="0"/>
    <xf numFmtId="0" fontId="52" fillId="0" borderId="48" applyNumberFormat="0" applyFill="0" applyAlignment="0" applyProtection="0"/>
    <xf numFmtId="168" fontId="52" fillId="0" borderId="48" applyNumberFormat="0" applyFill="0" applyAlignment="0" applyProtection="0"/>
    <xf numFmtId="0" fontId="52" fillId="0" borderId="48" applyNumberFormat="0" applyFill="0" applyAlignment="0" applyProtection="0"/>
    <xf numFmtId="0" fontId="52" fillId="0" borderId="48" applyNumberFormat="0" applyFill="0" applyAlignment="0" applyProtection="0"/>
    <xf numFmtId="168" fontId="52" fillId="0" borderId="48" applyNumberFormat="0" applyFill="0" applyAlignment="0" applyProtection="0"/>
    <xf numFmtId="169" fontId="52" fillId="0" borderId="48" applyNumberFormat="0" applyFill="0" applyAlignment="0" applyProtection="0"/>
    <xf numFmtId="168" fontId="52" fillId="0" borderId="48" applyNumberFormat="0" applyFill="0" applyAlignment="0" applyProtection="0"/>
    <xf numFmtId="168" fontId="52" fillId="0" borderId="48" applyNumberFormat="0" applyFill="0" applyAlignment="0" applyProtection="0"/>
    <xf numFmtId="169" fontId="52" fillId="0" borderId="48" applyNumberFormat="0" applyFill="0" applyAlignment="0" applyProtection="0"/>
    <xf numFmtId="168" fontId="52" fillId="0" borderId="48" applyNumberFormat="0" applyFill="0" applyAlignment="0" applyProtection="0"/>
    <xf numFmtId="168" fontId="52" fillId="0" borderId="48" applyNumberFormat="0" applyFill="0" applyAlignment="0" applyProtection="0"/>
    <xf numFmtId="169" fontId="52" fillId="0" borderId="48" applyNumberFormat="0" applyFill="0" applyAlignment="0" applyProtection="0"/>
    <xf numFmtId="168" fontId="52" fillId="0" borderId="48" applyNumberFormat="0" applyFill="0" applyAlignment="0" applyProtection="0"/>
    <xf numFmtId="168" fontId="52" fillId="0" borderId="48" applyNumberFormat="0" applyFill="0" applyAlignment="0" applyProtection="0"/>
    <xf numFmtId="169" fontId="52" fillId="0" borderId="48" applyNumberFormat="0" applyFill="0" applyAlignment="0" applyProtection="0"/>
    <xf numFmtId="168" fontId="52" fillId="0" borderId="48" applyNumberFormat="0" applyFill="0" applyAlignment="0" applyProtection="0"/>
    <xf numFmtId="0" fontId="52" fillId="0" borderId="48" applyNumberFormat="0" applyFill="0" applyAlignment="0" applyProtection="0"/>
    <xf numFmtId="0" fontId="52" fillId="0" borderId="0" applyNumberFormat="0" applyFill="0" applyBorder="0" applyAlignment="0" applyProtection="0"/>
    <xf numFmtId="169" fontId="52" fillId="0" borderId="0" applyNumberFormat="0" applyFill="0" applyBorder="0" applyAlignment="0" applyProtection="0"/>
    <xf numFmtId="0"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2" fillId="0" borderId="0" applyNumberFormat="0" applyFill="0" applyBorder="0" applyAlignment="0" applyProtection="0"/>
    <xf numFmtId="37" fontId="53" fillId="0" borderId="0"/>
    <xf numFmtId="168" fontId="54" fillId="0" borderId="0"/>
    <xf numFmtId="0" fontId="54" fillId="0" borderId="0"/>
    <xf numFmtId="168" fontId="54" fillId="0" borderId="0"/>
    <xf numFmtId="168" fontId="49" fillId="0" borderId="0"/>
    <xf numFmtId="0" fontId="49" fillId="0" borderId="0"/>
    <xf numFmtId="168" fontId="49" fillId="0" borderId="0"/>
    <xf numFmtId="168" fontId="55" fillId="0" borderId="0"/>
    <xf numFmtId="0" fontId="55" fillId="0" borderId="0"/>
    <xf numFmtId="168" fontId="55" fillId="0" borderId="0"/>
    <xf numFmtId="168" fontId="56" fillId="0" borderId="0"/>
    <xf numFmtId="0" fontId="56" fillId="0" borderId="0"/>
    <xf numFmtId="168" fontId="56" fillId="0" borderId="0"/>
    <xf numFmtId="168" fontId="57" fillId="0" borderId="0"/>
    <xf numFmtId="0" fontId="57" fillId="0" borderId="0"/>
    <xf numFmtId="168" fontId="57" fillId="0" borderId="0"/>
    <xf numFmtId="168" fontId="58" fillId="0" borderId="0"/>
    <xf numFmtId="0" fontId="58" fillId="0" borderId="0"/>
    <xf numFmtId="168" fontId="58" fillId="0" borderId="0"/>
    <xf numFmtId="0" fontId="57"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9" fillId="0" borderId="0" applyNumberFormat="0" applyFill="0" applyBorder="0" applyAlignment="0" applyProtection="0">
      <alignment vertical="top"/>
      <protection locked="0"/>
    </xf>
    <xf numFmtId="169" fontId="59" fillId="0" borderId="0" applyNumberFormat="0" applyFill="0" applyBorder="0" applyAlignment="0" applyProtection="0">
      <alignment vertical="top"/>
      <protection locked="0"/>
    </xf>
    <xf numFmtId="168" fontId="59" fillId="0" borderId="0" applyNumberFormat="0" applyFill="0" applyBorder="0" applyAlignment="0" applyProtection="0">
      <alignment vertical="top"/>
      <protection locked="0"/>
    </xf>
    <xf numFmtId="168" fontId="60" fillId="0" borderId="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168" fontId="63"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168" fontId="63"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169" fontId="63"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2" fillId="8" borderId="36"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0" fontId="61" fillId="43" borderId="43" applyNumberFormat="0" applyAlignment="0" applyProtection="0"/>
    <xf numFmtId="168" fontId="63" fillId="43" borderId="43" applyNumberFormat="0" applyAlignment="0" applyProtection="0"/>
    <xf numFmtId="169" fontId="63" fillId="43" borderId="43" applyNumberFormat="0" applyAlignment="0" applyProtection="0"/>
    <xf numFmtId="168" fontId="63" fillId="43" borderId="43" applyNumberFormat="0" applyAlignment="0" applyProtection="0"/>
    <xf numFmtId="168" fontId="63" fillId="43" borderId="43" applyNumberFormat="0" applyAlignment="0" applyProtection="0"/>
    <xf numFmtId="169" fontId="63" fillId="43" borderId="43" applyNumberFormat="0" applyAlignment="0" applyProtection="0"/>
    <xf numFmtId="168" fontId="63" fillId="43" borderId="43" applyNumberFormat="0" applyAlignment="0" applyProtection="0"/>
    <xf numFmtId="168" fontId="63" fillId="43" borderId="43" applyNumberFormat="0" applyAlignment="0" applyProtection="0"/>
    <xf numFmtId="169" fontId="63" fillId="43" borderId="43" applyNumberFormat="0" applyAlignment="0" applyProtection="0"/>
    <xf numFmtId="168" fontId="63" fillId="43" borderId="43" applyNumberFormat="0" applyAlignment="0" applyProtection="0"/>
    <xf numFmtId="168" fontId="63" fillId="43" borderId="43" applyNumberFormat="0" applyAlignment="0" applyProtection="0"/>
    <xf numFmtId="169" fontId="63" fillId="43" borderId="43" applyNumberFormat="0" applyAlignment="0" applyProtection="0"/>
    <xf numFmtId="168" fontId="63" fillId="43" borderId="43" applyNumberFormat="0" applyAlignment="0" applyProtection="0"/>
    <xf numFmtId="0" fontId="61" fillId="43" borderId="43" applyNumberFormat="0" applyAlignment="0" applyProtection="0"/>
    <xf numFmtId="3" fontId="2" fillId="72" borderId="3" applyFont="0">
      <alignment horizontal="right" vertical="center"/>
      <protection locked="0"/>
    </xf>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0" fontId="64" fillId="0" borderId="49" applyNumberFormat="0" applyFill="0" applyAlignment="0" applyProtection="0"/>
    <xf numFmtId="0" fontId="65" fillId="0" borderId="38" applyNumberFormat="0" applyFill="0" applyAlignment="0" applyProtection="0"/>
    <xf numFmtId="168" fontId="66" fillId="0" borderId="49" applyNumberFormat="0" applyFill="0" applyAlignment="0" applyProtection="0"/>
    <xf numFmtId="168" fontId="66" fillId="0" borderId="49" applyNumberFormat="0" applyFill="0" applyAlignment="0" applyProtection="0"/>
    <xf numFmtId="169" fontId="66" fillId="0" borderId="49" applyNumberFormat="0" applyFill="0" applyAlignment="0" applyProtection="0"/>
    <xf numFmtId="0" fontId="64" fillId="0" borderId="49"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0" fontId="65" fillId="0" borderId="38" applyNumberFormat="0" applyFill="0" applyAlignment="0" applyProtection="0"/>
    <xf numFmtId="168" fontId="66" fillId="0" borderId="49" applyNumberFormat="0" applyFill="0" applyAlignment="0" applyProtection="0"/>
    <xf numFmtId="169" fontId="66" fillId="0" borderId="49" applyNumberFormat="0" applyFill="0" applyAlignment="0" applyProtection="0"/>
    <xf numFmtId="168" fontId="66" fillId="0" borderId="49" applyNumberFormat="0" applyFill="0" applyAlignment="0" applyProtection="0"/>
    <xf numFmtId="168" fontId="66" fillId="0" borderId="49" applyNumberFormat="0" applyFill="0" applyAlignment="0" applyProtection="0"/>
    <xf numFmtId="169" fontId="66" fillId="0" borderId="49" applyNumberFormat="0" applyFill="0" applyAlignment="0" applyProtection="0"/>
    <xf numFmtId="168" fontId="66" fillId="0" borderId="49" applyNumberFormat="0" applyFill="0" applyAlignment="0" applyProtection="0"/>
    <xf numFmtId="168" fontId="66" fillId="0" borderId="49" applyNumberFormat="0" applyFill="0" applyAlignment="0" applyProtection="0"/>
    <xf numFmtId="169" fontId="66" fillId="0" borderId="49" applyNumberFormat="0" applyFill="0" applyAlignment="0" applyProtection="0"/>
    <xf numFmtId="168" fontId="66" fillId="0" borderId="49" applyNumberFormat="0" applyFill="0" applyAlignment="0" applyProtection="0"/>
    <xf numFmtId="168" fontId="66" fillId="0" borderId="49" applyNumberFormat="0" applyFill="0" applyAlignment="0" applyProtection="0"/>
    <xf numFmtId="169" fontId="66" fillId="0" borderId="49" applyNumberFormat="0" applyFill="0" applyAlignment="0" applyProtection="0"/>
    <xf numFmtId="168" fontId="66" fillId="0" borderId="49" applyNumberFormat="0" applyFill="0" applyAlignment="0" applyProtection="0"/>
    <xf numFmtId="0" fontId="64"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67" fillId="73" borderId="0" applyNumberFormat="0" applyBorder="0" applyAlignment="0" applyProtection="0"/>
    <xf numFmtId="0" fontId="68" fillId="7"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0" fontId="67" fillId="73"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0" fontId="68" fillId="7"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168" fontId="69" fillId="73" borderId="0" applyNumberFormat="0" applyBorder="0" applyAlignment="0" applyProtection="0"/>
    <xf numFmtId="169" fontId="69" fillId="73" borderId="0" applyNumberFormat="0" applyBorder="0" applyAlignment="0" applyProtection="0"/>
    <xf numFmtId="168" fontId="69" fillId="73" borderId="0" applyNumberFormat="0" applyBorder="0" applyAlignment="0" applyProtection="0"/>
    <xf numFmtId="0" fontId="67" fillId="73" borderId="0" applyNumberFormat="0" applyBorder="0" applyAlignment="0" applyProtection="0"/>
    <xf numFmtId="1" fontId="70" fillId="0" borderId="0" applyProtection="0"/>
    <xf numFmtId="168" fontId="21" fillId="0" borderId="50"/>
    <xf numFmtId="169" fontId="21" fillId="0" borderId="50"/>
    <xf numFmtId="168" fontId="21"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1" fillId="0" borderId="0"/>
    <xf numFmtId="181" fontId="2" fillId="0" borderId="0"/>
    <xf numFmtId="179" fontId="23"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2" fillId="0" borderId="0"/>
    <xf numFmtId="0" fontId="72" fillId="0" borderId="0"/>
    <xf numFmtId="0" fontId="71" fillId="0" borderId="0"/>
    <xf numFmtId="179" fontId="23" fillId="0" borderId="0"/>
    <xf numFmtId="179" fontId="2" fillId="0" borderId="0"/>
    <xf numFmtId="179" fontId="2" fillId="0" borderId="0"/>
    <xf numFmtId="0" fontId="2" fillId="0" borderId="0"/>
    <xf numFmtId="0" fontId="2"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3"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3" fillId="0" borderId="0"/>
    <xf numFmtId="0" fontId="23" fillId="0" borderId="0"/>
    <xf numFmtId="168" fontId="23" fillId="0" borderId="0"/>
    <xf numFmtId="0" fontId="2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3" fillId="0" borderId="0"/>
    <xf numFmtId="168" fontId="23" fillId="0" borderId="0"/>
    <xf numFmtId="0" fontId="23" fillId="0" borderId="0"/>
    <xf numFmtId="0" fontId="23" fillId="0" borderId="0"/>
    <xf numFmtId="0" fontId="2"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2" fillId="0" borderId="0"/>
    <xf numFmtId="179" fontId="23" fillId="0" borderId="0"/>
    <xf numFmtId="179" fontId="2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3" fillId="0" borderId="0"/>
    <xf numFmtId="179" fontId="23" fillId="0" borderId="0"/>
    <xf numFmtId="179" fontId="23" fillId="0" borderId="0"/>
    <xf numFmtId="179" fontId="23" fillId="0" borderId="0"/>
    <xf numFmtId="179"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3" fillId="0" borderId="0"/>
    <xf numFmtId="179"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3"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0" fillId="0" borderId="0"/>
    <xf numFmtId="0" fontId="23" fillId="0" borderId="0"/>
    <xf numFmtId="0" fontId="2" fillId="0" borderId="0"/>
    <xf numFmtId="0" fontId="22" fillId="0" borderId="0"/>
    <xf numFmtId="168" fontId="20" fillId="0" borderId="0"/>
    <xf numFmtId="0" fontId="2" fillId="0" borderId="0"/>
    <xf numFmtId="0" fontId="1" fillId="0" borderId="0"/>
    <xf numFmtId="0" fontId="1" fillId="0" borderId="0"/>
    <xf numFmtId="179"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3" fillId="0" borderId="0"/>
    <xf numFmtId="0" fontId="23" fillId="0" borderId="0"/>
    <xf numFmtId="168" fontId="20" fillId="0" borderId="0"/>
    <xf numFmtId="0" fontId="60" fillId="0" borderId="0"/>
    <xf numFmtId="0" fontId="2" fillId="0" borderId="0"/>
    <xf numFmtId="168" fontId="20" fillId="0" borderId="0"/>
    <xf numFmtId="0" fontId="1" fillId="0" borderId="0"/>
    <xf numFmtId="179"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9"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168" fontId="20" fillId="0" borderId="0"/>
    <xf numFmtId="168" fontId="20" fillId="0" borderId="0"/>
    <xf numFmtId="0" fontId="1" fillId="0" borderId="0"/>
    <xf numFmtId="179" fontId="23" fillId="0" borderId="0"/>
    <xf numFmtId="179" fontId="23" fillId="0" borderId="0"/>
    <xf numFmtId="179" fontId="2" fillId="0" borderId="0"/>
    <xf numFmtId="0" fontId="2" fillId="0" borderId="0"/>
    <xf numFmtId="179" fontId="2" fillId="0" borderId="0"/>
    <xf numFmtId="0" fontId="2" fillId="0" borderId="0"/>
    <xf numFmtId="179" fontId="2" fillId="0" borderId="0"/>
    <xf numFmtId="0"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3" fillId="0" borderId="0"/>
    <xf numFmtId="168" fontId="20" fillId="0" borderId="0"/>
    <xf numFmtId="168" fontId="20" fillId="0" borderId="0"/>
    <xf numFmtId="0" fontId="1" fillId="0" borderId="0"/>
    <xf numFmtId="179" fontId="23" fillId="0" borderId="0"/>
    <xf numFmtId="179" fontId="23"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3" fillId="0" borderId="0"/>
    <xf numFmtId="179" fontId="23"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179" fontId="23"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79" fontId="2"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3"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1"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1"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1" fillId="0" borderId="0"/>
    <xf numFmtId="0" fontId="8"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179" fontId="8" fillId="0" borderId="0"/>
    <xf numFmtId="0" fontId="21" fillId="0" borderId="0"/>
    <xf numFmtId="179" fontId="21" fillId="0" borderId="0"/>
    <xf numFmtId="0" fontId="21" fillId="0" borderId="0"/>
    <xf numFmtId="0" fontId="2" fillId="0" borderId="0"/>
    <xf numFmtId="0" fontId="2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1" fillId="0" borderId="0"/>
    <xf numFmtId="179" fontId="8"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21"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1" fillId="0" borderId="0"/>
    <xf numFmtId="0" fontId="21" fillId="0" borderId="0"/>
    <xf numFmtId="168" fontId="21" fillId="0" borderId="0"/>
    <xf numFmtId="0" fontId="71" fillId="0" borderId="0"/>
    <xf numFmtId="168"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1" fillId="0" borderId="0"/>
    <xf numFmtId="0" fontId="8" fillId="0" borderId="0"/>
    <xf numFmtId="0" fontId="71" fillId="0" borderId="0"/>
    <xf numFmtId="168" fontId="8" fillId="0" borderId="0"/>
    <xf numFmtId="0" fontId="71" fillId="0" borderId="0"/>
    <xf numFmtId="168" fontId="8" fillId="0" borderId="0"/>
    <xf numFmtId="0" fontId="7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179" fontId="8"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179" fontId="2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1" fillId="0" borderId="0"/>
    <xf numFmtId="179" fontId="21" fillId="0" borderId="0"/>
    <xf numFmtId="179" fontId="21" fillId="0" borderId="0"/>
    <xf numFmtId="179"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9" fillId="0" borderId="0"/>
    <xf numFmtId="0" fontId="2" fillId="0" borderId="0"/>
    <xf numFmtId="0" fontId="71" fillId="0" borderId="0"/>
    <xf numFmtId="168" fontId="39"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1" fillId="0" borderId="0"/>
    <xf numFmtId="0" fontId="2" fillId="0" borderId="0"/>
    <xf numFmtId="0" fontId="7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9" fontId="2" fillId="0" borderId="0"/>
    <xf numFmtId="0" fontId="7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169" fontId="2"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8"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68" fontId="2" fillId="0" borderId="0"/>
    <xf numFmtId="0" fontId="7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8" fontId="2" fillId="0" borderId="0"/>
    <xf numFmtId="0" fontId="71" fillId="0" borderId="0"/>
    <xf numFmtId="0" fontId="71" fillId="0" borderId="0"/>
    <xf numFmtId="0" fontId="71" fillId="0" borderId="0"/>
    <xf numFmtId="0" fontId="71" fillId="0" borderId="0"/>
    <xf numFmtId="0" fontId="7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5" fillId="0" borderId="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168" fontId="2" fillId="0" borderId="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 fillId="74" borderId="51" applyNumberFormat="0" applyFont="0" applyAlignment="0" applyProtection="0"/>
    <xf numFmtId="0" fontId="22" fillId="74" borderId="51" applyNumberFormat="0" applyFont="0" applyAlignment="0" applyProtection="0"/>
    <xf numFmtId="168" fontId="2" fillId="0" borderId="0"/>
    <xf numFmtId="0" fontId="22" fillId="74" borderId="51" applyNumberFormat="0" applyFont="0" applyAlignment="0" applyProtection="0"/>
    <xf numFmtId="0" fontId="2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2" fillId="74" borderId="51" applyNumberFormat="0" applyFont="0" applyAlignment="0" applyProtection="0"/>
    <xf numFmtId="0" fontId="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169" fontId="2" fillId="0" borderId="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 fillId="74" borderId="51" applyNumberFormat="0" applyFont="0" applyAlignment="0" applyProtection="0"/>
    <xf numFmtId="0" fontId="2" fillId="0" borderId="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3" fillId="11" borderId="40"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6"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77" fillId="0" borderId="0"/>
    <xf numFmtId="0" fontId="77" fillId="0" borderId="0"/>
    <xf numFmtId="168" fontId="77" fillId="0" borderId="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168" fontId="80"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168" fontId="80"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169" fontId="80"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9" fillId="9" borderId="37"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0" fontId="78" fillId="64" borderId="52" applyNumberFormat="0" applyAlignment="0" applyProtection="0"/>
    <xf numFmtId="168" fontId="80" fillId="64" borderId="52" applyNumberFormat="0" applyAlignment="0" applyProtection="0"/>
    <xf numFmtId="169" fontId="80" fillId="64" borderId="52" applyNumberFormat="0" applyAlignment="0" applyProtection="0"/>
    <xf numFmtId="168" fontId="80" fillId="64" borderId="52" applyNumberFormat="0" applyAlignment="0" applyProtection="0"/>
    <xf numFmtId="168" fontId="80" fillId="64" borderId="52" applyNumberFormat="0" applyAlignment="0" applyProtection="0"/>
    <xf numFmtId="169" fontId="80" fillId="64" borderId="52" applyNumberFormat="0" applyAlignment="0" applyProtection="0"/>
    <xf numFmtId="168" fontId="80" fillId="64" borderId="52" applyNumberFormat="0" applyAlignment="0" applyProtection="0"/>
    <xf numFmtId="168" fontId="80" fillId="64" borderId="52" applyNumberFormat="0" applyAlignment="0" applyProtection="0"/>
    <xf numFmtId="169" fontId="80" fillId="64" borderId="52" applyNumberFormat="0" applyAlignment="0" applyProtection="0"/>
    <xf numFmtId="168" fontId="80" fillId="64" borderId="52" applyNumberFormat="0" applyAlignment="0" applyProtection="0"/>
    <xf numFmtId="168" fontId="80" fillId="64" borderId="52" applyNumberFormat="0" applyAlignment="0" applyProtection="0"/>
    <xf numFmtId="169" fontId="80" fillId="64" borderId="52" applyNumberFormat="0" applyAlignment="0" applyProtection="0"/>
    <xf numFmtId="168" fontId="80" fillId="64" borderId="52" applyNumberFormat="0" applyAlignment="0" applyProtection="0"/>
    <xf numFmtId="0" fontId="78" fillId="64" borderId="52" applyNumberFormat="0" applyAlignment="0" applyProtection="0"/>
    <xf numFmtId="0" fontId="20" fillId="0" borderId="0"/>
    <xf numFmtId="175" fontId="32" fillId="0" borderId="0" applyFont="0" applyFill="0" applyBorder="0" applyAlignment="0" applyProtection="0"/>
    <xf numFmtId="186" fontId="3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2" fillId="0" borderId="0" applyFill="0" applyBorder="0" applyAlignment="0"/>
    <xf numFmtId="172" fontId="32" fillId="0" borderId="0" applyFill="0" applyBorder="0" applyAlignment="0"/>
    <xf numFmtId="171" fontId="32" fillId="0" borderId="0" applyFill="0" applyBorder="0" applyAlignment="0"/>
    <xf numFmtId="176" fontId="32" fillId="0" borderId="0" applyFill="0" applyBorder="0" applyAlignment="0"/>
    <xf numFmtId="172" fontId="32" fillId="0" borderId="0" applyFill="0" applyBorder="0" applyAlignment="0"/>
    <xf numFmtId="168" fontId="2" fillId="0" borderId="0"/>
    <xf numFmtId="0" fontId="2" fillId="0" borderId="0"/>
    <xf numFmtId="168" fontId="2" fillId="0" borderId="0"/>
    <xf numFmtId="187" fontId="60" fillId="0" borderId="3" applyNumberFormat="0">
      <alignment horizontal="center" vertical="top" wrapText="1"/>
    </xf>
    <xf numFmtId="0" fontId="82"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3" fillId="0" borderId="0"/>
    <xf numFmtId="0" fontId="20" fillId="0" borderId="0"/>
    <xf numFmtId="0" fontId="84" fillId="0" borderId="0"/>
    <xf numFmtId="0" fontId="84" fillId="0" borderId="0"/>
    <xf numFmtId="168" fontId="20" fillId="0" borderId="0"/>
    <xf numFmtId="168" fontId="20" fillId="0" borderId="0"/>
    <xf numFmtId="0" fontId="85" fillId="0" borderId="0"/>
    <xf numFmtId="0" fontId="86" fillId="0" borderId="0"/>
    <xf numFmtId="0" fontId="85" fillId="0" borderId="0"/>
    <xf numFmtId="0" fontId="85" fillId="0" borderId="0"/>
    <xf numFmtId="0" fontId="85" fillId="0" borderId="0"/>
    <xf numFmtId="0" fontId="85" fillId="0" borderId="0"/>
    <xf numFmtId="0" fontId="85" fillId="0" borderId="0"/>
    <xf numFmtId="49" fontId="41" fillId="0" borderId="0" applyFill="0" applyBorder="0" applyAlignment="0"/>
    <xf numFmtId="189" fontId="32" fillId="0" borderId="0" applyFill="0" applyBorder="0" applyAlignment="0"/>
    <xf numFmtId="190" fontId="32" fillId="0" borderId="0" applyFill="0" applyBorder="0" applyAlignment="0"/>
    <xf numFmtId="0" fontId="87" fillId="0" borderId="0">
      <alignment horizontal="center" vertical="top"/>
    </xf>
    <xf numFmtId="0" fontId="88" fillId="0" borderId="0" applyNumberFormat="0" applyFill="0" applyBorder="0" applyAlignment="0" applyProtection="0"/>
    <xf numFmtId="169" fontId="88" fillId="0" borderId="0" applyNumberFormat="0" applyFill="0" applyBorder="0" applyAlignment="0" applyProtection="0"/>
    <xf numFmtId="0"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168" fontId="88" fillId="0" borderId="0" applyNumberFormat="0" applyFill="0" applyBorder="0" applyAlignment="0" applyProtection="0"/>
    <xf numFmtId="169" fontId="88" fillId="0" borderId="0" applyNumberFormat="0" applyFill="0" applyBorder="0" applyAlignment="0" applyProtection="0"/>
    <xf numFmtId="168" fontId="88" fillId="0" borderId="0" applyNumberFormat="0" applyFill="0" applyBorder="0" applyAlignment="0" applyProtection="0"/>
    <xf numFmtId="0" fontId="88" fillId="0" borderId="0" applyNumberFormat="0" applyFill="0" applyBorder="0" applyAlignment="0" applyProtection="0"/>
    <xf numFmtId="0" fontId="42" fillId="0" borderId="53" applyNumberFormat="0" applyFill="0" applyAlignment="0" applyProtection="0"/>
    <xf numFmtId="0" fontId="6"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168" fontId="89"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168" fontId="89"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169" fontId="89"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6"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6"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6"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6"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6"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6"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6" fillId="0" borderId="41"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0" fontId="42" fillId="0" borderId="53" applyNumberFormat="0" applyFill="0" applyAlignment="0" applyProtection="0"/>
    <xf numFmtId="168" fontId="89" fillId="0" borderId="53" applyNumberFormat="0" applyFill="0" applyAlignment="0" applyProtection="0"/>
    <xf numFmtId="169" fontId="89" fillId="0" borderId="53" applyNumberFormat="0" applyFill="0" applyAlignment="0" applyProtection="0"/>
    <xf numFmtId="168" fontId="89" fillId="0" borderId="53" applyNumberFormat="0" applyFill="0" applyAlignment="0" applyProtection="0"/>
    <xf numFmtId="168" fontId="89" fillId="0" borderId="53" applyNumberFormat="0" applyFill="0" applyAlignment="0" applyProtection="0"/>
    <xf numFmtId="169" fontId="89" fillId="0" borderId="53" applyNumberFormat="0" applyFill="0" applyAlignment="0" applyProtection="0"/>
    <xf numFmtId="168" fontId="89" fillId="0" borderId="53" applyNumberFormat="0" applyFill="0" applyAlignment="0" applyProtection="0"/>
    <xf numFmtId="168" fontId="89" fillId="0" borderId="53" applyNumberFormat="0" applyFill="0" applyAlignment="0" applyProtection="0"/>
    <xf numFmtId="169" fontId="89" fillId="0" borderId="53" applyNumberFormat="0" applyFill="0" applyAlignment="0" applyProtection="0"/>
    <xf numFmtId="168" fontId="89" fillId="0" borderId="53" applyNumberFormat="0" applyFill="0" applyAlignment="0" applyProtection="0"/>
    <xf numFmtId="168" fontId="89" fillId="0" borderId="53" applyNumberFormat="0" applyFill="0" applyAlignment="0" applyProtection="0"/>
    <xf numFmtId="169" fontId="89" fillId="0" borderId="53" applyNumberFormat="0" applyFill="0" applyAlignment="0" applyProtection="0"/>
    <xf numFmtId="168" fontId="89" fillId="0" borderId="53" applyNumberFormat="0" applyFill="0" applyAlignment="0" applyProtection="0"/>
    <xf numFmtId="0" fontId="42" fillId="0" borderId="53" applyNumberFormat="0" applyFill="0" applyAlignment="0" applyProtection="0"/>
    <xf numFmtId="0" fontId="20" fillId="0" borderId="54"/>
    <xf numFmtId="185" fontId="76"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1" fillId="0" borderId="0" applyFont="0" applyFill="0" applyBorder="0" applyAlignment="0" applyProtection="0"/>
    <xf numFmtId="192" fontId="2" fillId="0" borderId="0" applyFon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0" fontId="9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0" fontId="90" fillId="0" borderId="0" applyNumberFormat="0" applyFill="0" applyBorder="0" applyAlignment="0" applyProtection="0"/>
    <xf numFmtId="1" fontId="92" fillId="0" borderId="0" applyFill="0" applyProtection="0">
      <alignment horizontal="right"/>
    </xf>
    <xf numFmtId="42" fontId="93" fillId="0" borderId="0" applyFont="0" applyFill="0" applyBorder="0" applyAlignment="0" applyProtection="0"/>
    <xf numFmtId="44" fontId="93" fillId="0" borderId="0" applyFont="0" applyFill="0" applyBorder="0" applyAlignment="0" applyProtection="0"/>
    <xf numFmtId="0" fontId="94" fillId="0" borderId="0"/>
    <xf numFmtId="0" fontId="95" fillId="0" borderId="0"/>
    <xf numFmtId="38" fontId="21" fillId="0" borderId="0" applyFont="0" applyFill="0" applyBorder="0" applyAlignment="0" applyProtection="0"/>
    <xf numFmtId="40" fontId="21" fillId="0" borderId="0" applyFont="0" applyFill="0" applyBorder="0" applyAlignment="0" applyProtection="0"/>
    <xf numFmtId="41" fontId="93" fillId="0" borderId="0" applyFont="0" applyFill="0" applyBorder="0" applyAlignment="0" applyProtection="0"/>
    <xf numFmtId="43" fontId="93" fillId="0" borderId="0" applyFont="0" applyFill="0" applyBorder="0" applyAlignment="0" applyProtection="0"/>
    <xf numFmtId="0" fontId="2" fillId="0" borderId="0"/>
    <xf numFmtId="9" fontId="1" fillId="0" borderId="0" applyFont="0" applyFill="0" applyBorder="0" applyAlignment="0" applyProtection="0"/>
    <xf numFmtId="0" fontId="42" fillId="0" borderId="92" applyNumberFormat="0" applyFill="0" applyAlignment="0" applyProtection="0"/>
    <xf numFmtId="168" fontId="89" fillId="0" borderId="92" applyNumberFormat="0" applyFill="0" applyAlignment="0" applyProtection="0"/>
    <xf numFmtId="169" fontId="89" fillId="0" borderId="92" applyNumberFormat="0" applyFill="0" applyAlignment="0" applyProtection="0"/>
    <xf numFmtId="168" fontId="89" fillId="0" borderId="92" applyNumberFormat="0" applyFill="0" applyAlignment="0" applyProtection="0"/>
    <xf numFmtId="168" fontId="89" fillId="0" borderId="92" applyNumberFormat="0" applyFill="0" applyAlignment="0" applyProtection="0"/>
    <xf numFmtId="169" fontId="89" fillId="0" borderId="92" applyNumberFormat="0" applyFill="0" applyAlignment="0" applyProtection="0"/>
    <xf numFmtId="168" fontId="89" fillId="0" borderId="92" applyNumberFormat="0" applyFill="0" applyAlignment="0" applyProtection="0"/>
    <xf numFmtId="168" fontId="89" fillId="0" borderId="92" applyNumberFormat="0" applyFill="0" applyAlignment="0" applyProtection="0"/>
    <xf numFmtId="169" fontId="89" fillId="0" borderId="92" applyNumberFormat="0" applyFill="0" applyAlignment="0" applyProtection="0"/>
    <xf numFmtId="168" fontId="89" fillId="0" borderId="92" applyNumberFormat="0" applyFill="0" applyAlignment="0" applyProtection="0"/>
    <xf numFmtId="168" fontId="89" fillId="0" borderId="92" applyNumberFormat="0" applyFill="0" applyAlignment="0" applyProtection="0"/>
    <xf numFmtId="169" fontId="89" fillId="0" borderId="92" applyNumberFormat="0" applyFill="0" applyAlignment="0" applyProtection="0"/>
    <xf numFmtId="168" fontId="89"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169" fontId="89"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168" fontId="89"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168" fontId="89"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0" fontId="42" fillId="0" borderId="92" applyNumberFormat="0" applyFill="0" applyAlignment="0" applyProtection="0"/>
    <xf numFmtId="188" fontId="2" fillId="70" borderId="87" applyFont="0">
      <alignment horizontal="right" vertical="center"/>
    </xf>
    <xf numFmtId="3" fontId="2" fillId="70" borderId="87" applyFont="0">
      <alignment horizontal="right" vertical="center"/>
    </xf>
    <xf numFmtId="0" fontId="78" fillId="64" borderId="91" applyNumberFormat="0" applyAlignment="0" applyProtection="0"/>
    <xf numFmtId="168" fontId="80" fillId="64" borderId="91" applyNumberFormat="0" applyAlignment="0" applyProtection="0"/>
    <xf numFmtId="169" fontId="80" fillId="64" borderId="91" applyNumberFormat="0" applyAlignment="0" applyProtection="0"/>
    <xf numFmtId="168" fontId="80" fillId="64" borderId="91" applyNumberFormat="0" applyAlignment="0" applyProtection="0"/>
    <xf numFmtId="168" fontId="80" fillId="64" borderId="91" applyNumberFormat="0" applyAlignment="0" applyProtection="0"/>
    <xf numFmtId="169" fontId="80" fillId="64" borderId="91" applyNumberFormat="0" applyAlignment="0" applyProtection="0"/>
    <xf numFmtId="168" fontId="80" fillId="64" borderId="91" applyNumberFormat="0" applyAlignment="0" applyProtection="0"/>
    <xf numFmtId="168" fontId="80" fillId="64" borderId="91" applyNumberFormat="0" applyAlignment="0" applyProtection="0"/>
    <xf numFmtId="169" fontId="80" fillId="64" borderId="91" applyNumberFormat="0" applyAlignment="0" applyProtection="0"/>
    <xf numFmtId="168" fontId="80" fillId="64" borderId="91" applyNumberFormat="0" applyAlignment="0" applyProtection="0"/>
    <xf numFmtId="168" fontId="80" fillId="64" borderId="91" applyNumberFormat="0" applyAlignment="0" applyProtection="0"/>
    <xf numFmtId="169" fontId="80" fillId="64" borderId="91" applyNumberFormat="0" applyAlignment="0" applyProtection="0"/>
    <xf numFmtId="168" fontId="80"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169" fontId="80"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168" fontId="80"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168" fontId="80"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0" fontId="78" fillId="64" borderId="91" applyNumberFormat="0" applyAlignment="0" applyProtection="0"/>
    <xf numFmtId="3" fontId="2" fillId="75" borderId="87" applyFont="0">
      <alignment horizontal="right" vertical="center"/>
      <protection locked="0"/>
    </xf>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 fillId="74" borderId="90" applyNumberFormat="0" applyFont="0" applyAlignment="0" applyProtection="0"/>
    <xf numFmtId="0" fontId="22" fillId="74" borderId="90" applyNumberFormat="0" applyFont="0" applyAlignment="0" applyProtection="0"/>
    <xf numFmtId="0" fontId="2" fillId="74" borderId="90" applyNumberFormat="0" applyFont="0" applyAlignment="0" applyProtection="0"/>
    <xf numFmtId="0" fontId="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0" fontId="22" fillId="74" borderId="90" applyNumberFormat="0" applyFont="0" applyAlignment="0" applyProtection="0"/>
    <xf numFmtId="3" fontId="2" fillId="72" borderId="87" applyFont="0">
      <alignment horizontal="right" vertical="center"/>
      <protection locked="0"/>
    </xf>
    <xf numFmtId="0" fontId="61" fillId="43" borderId="89" applyNumberFormat="0" applyAlignment="0" applyProtection="0"/>
    <xf numFmtId="168" fontId="63" fillId="43" borderId="89" applyNumberFormat="0" applyAlignment="0" applyProtection="0"/>
    <xf numFmtId="169" fontId="63" fillId="43" borderId="89" applyNumberFormat="0" applyAlignment="0" applyProtection="0"/>
    <xf numFmtId="168" fontId="63" fillId="43" borderId="89" applyNumberFormat="0" applyAlignment="0" applyProtection="0"/>
    <xf numFmtId="168" fontId="63" fillId="43" borderId="89" applyNumberFormat="0" applyAlignment="0" applyProtection="0"/>
    <xf numFmtId="169" fontId="63" fillId="43" borderId="89" applyNumberFormat="0" applyAlignment="0" applyProtection="0"/>
    <xf numFmtId="168" fontId="63" fillId="43" borderId="89" applyNumberFormat="0" applyAlignment="0" applyProtection="0"/>
    <xf numFmtId="168" fontId="63" fillId="43" borderId="89" applyNumberFormat="0" applyAlignment="0" applyProtection="0"/>
    <xf numFmtId="169" fontId="63" fillId="43" borderId="89" applyNumberFormat="0" applyAlignment="0" applyProtection="0"/>
    <xf numFmtId="168" fontId="63" fillId="43" borderId="89" applyNumberFormat="0" applyAlignment="0" applyProtection="0"/>
    <xf numFmtId="168" fontId="63" fillId="43" borderId="89" applyNumberFormat="0" applyAlignment="0" applyProtection="0"/>
    <xf numFmtId="169" fontId="63" fillId="43" borderId="89" applyNumberFormat="0" applyAlignment="0" applyProtection="0"/>
    <xf numFmtId="168" fontId="63"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169" fontId="63"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168" fontId="63"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168" fontId="63"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61" fillId="43" borderId="89"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57" fillId="70" borderId="88" applyFont="0" applyBorder="0">
      <alignment horizontal="center" wrapText="1"/>
    </xf>
    <xf numFmtId="168" fontId="49" fillId="0" borderId="85">
      <alignment horizontal="left" vertical="center"/>
    </xf>
    <xf numFmtId="0" fontId="49" fillId="0" borderId="85">
      <alignment horizontal="left" vertical="center"/>
    </xf>
    <xf numFmtId="0" fontId="49" fillId="0" borderId="85">
      <alignment horizontal="left" vertical="center"/>
    </xf>
    <xf numFmtId="0" fontId="2" fillId="69" borderId="87" applyNumberFormat="0" applyFont="0" applyBorder="0" applyProtection="0">
      <alignment horizontal="center" vertical="center"/>
    </xf>
    <xf numFmtId="0" fontId="31" fillId="0" borderId="87" applyNumberFormat="0" applyAlignment="0">
      <alignment horizontal="right"/>
      <protection locked="0"/>
    </xf>
    <xf numFmtId="0" fontId="31" fillId="0" borderId="87" applyNumberFormat="0" applyAlignment="0">
      <alignment horizontal="right"/>
      <protection locked="0"/>
    </xf>
    <xf numFmtId="0" fontId="31" fillId="0" borderId="87" applyNumberFormat="0" applyAlignment="0">
      <alignment horizontal="right"/>
      <protection locked="0"/>
    </xf>
    <xf numFmtId="0" fontId="31" fillId="0" borderId="87" applyNumberFormat="0" applyAlignment="0">
      <alignment horizontal="right"/>
      <protection locked="0"/>
    </xf>
    <xf numFmtId="0" fontId="31" fillId="0" borderId="87" applyNumberFormat="0" applyAlignment="0">
      <alignment horizontal="right"/>
      <protection locked="0"/>
    </xf>
    <xf numFmtId="0" fontId="31" fillId="0" borderId="87" applyNumberFormat="0" applyAlignment="0">
      <alignment horizontal="right"/>
      <protection locked="0"/>
    </xf>
    <xf numFmtId="0" fontId="31" fillId="0" borderId="87" applyNumberFormat="0" applyAlignment="0">
      <alignment horizontal="right"/>
      <protection locked="0"/>
    </xf>
    <xf numFmtId="0" fontId="31" fillId="0" borderId="87" applyNumberFormat="0" applyAlignment="0">
      <alignment horizontal="right"/>
      <protection locked="0"/>
    </xf>
    <xf numFmtId="0" fontId="31" fillId="0" borderId="87" applyNumberFormat="0" applyAlignment="0">
      <alignment horizontal="right"/>
      <protection locked="0"/>
    </xf>
    <xf numFmtId="0" fontId="31" fillId="0" borderId="87" applyNumberFormat="0" applyAlignment="0">
      <alignment horizontal="right"/>
      <protection locked="0"/>
    </xf>
    <xf numFmtId="0" fontId="33" fillId="64" borderId="89" applyNumberFormat="0" applyAlignment="0" applyProtection="0"/>
    <xf numFmtId="168" fontId="35" fillId="64" borderId="89" applyNumberFormat="0" applyAlignment="0" applyProtection="0"/>
    <xf numFmtId="169" fontId="35" fillId="64" borderId="89" applyNumberFormat="0" applyAlignment="0" applyProtection="0"/>
    <xf numFmtId="168" fontId="35" fillId="64" borderId="89" applyNumberFormat="0" applyAlignment="0" applyProtection="0"/>
    <xf numFmtId="168" fontId="35" fillId="64" borderId="89" applyNumberFormat="0" applyAlignment="0" applyProtection="0"/>
    <xf numFmtId="169" fontId="35" fillId="64" borderId="89" applyNumberFormat="0" applyAlignment="0" applyProtection="0"/>
    <xf numFmtId="168" fontId="35" fillId="64" borderId="89" applyNumberFormat="0" applyAlignment="0" applyProtection="0"/>
    <xf numFmtId="168" fontId="35" fillId="64" borderId="89" applyNumberFormat="0" applyAlignment="0" applyProtection="0"/>
    <xf numFmtId="169" fontId="35" fillId="64" borderId="89" applyNumberFormat="0" applyAlignment="0" applyProtection="0"/>
    <xf numFmtId="168" fontId="35" fillId="64" borderId="89" applyNumberFormat="0" applyAlignment="0" applyProtection="0"/>
    <xf numFmtId="168" fontId="35" fillId="64" borderId="89" applyNumberFormat="0" applyAlignment="0" applyProtection="0"/>
    <xf numFmtId="169" fontId="35" fillId="64" borderId="89" applyNumberFormat="0" applyAlignment="0" applyProtection="0"/>
    <xf numFmtId="168" fontId="35"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169" fontId="35"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168" fontId="35"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168" fontId="35"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33" fillId="64" borderId="89" applyNumberFormat="0" applyAlignment="0" applyProtection="0"/>
    <xf numFmtId="0" fontId="1" fillId="0" borderId="0"/>
    <xf numFmtId="169" fontId="21" fillId="37" borderId="0"/>
    <xf numFmtId="0" fontId="2" fillId="0" borderId="0">
      <alignment vertical="center"/>
    </xf>
    <xf numFmtId="166" fontId="1" fillId="0" borderId="0" applyFont="0" applyFill="0" applyBorder="0" applyAlignment="0" applyProtection="0"/>
  </cellStyleXfs>
  <cellXfs count="587">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12" fillId="0" borderId="0" xfId="0" applyFont="1"/>
    <xf numFmtId="0" fontId="4" fillId="0" borderId="0" xfId="0" applyFont="1" applyBorder="1"/>
    <xf numFmtId="0" fontId="9" fillId="0" borderId="0" xfId="11" applyFont="1" applyFill="1" applyBorder="1" applyAlignment="1" applyProtection="1"/>
    <xf numFmtId="0" fontId="12" fillId="0" borderId="0" xfId="0" applyFont="1" applyAlignment="1">
      <alignment wrapText="1"/>
    </xf>
    <xf numFmtId="0" fontId="12" fillId="0" borderId="0" xfId="0" applyFont="1" applyAlignment="1">
      <alignment horizontal="center"/>
    </xf>
    <xf numFmtId="0" fontId="4" fillId="0" borderId="0" xfId="0" applyFont="1" applyAlignment="1">
      <alignment horizontal="center" vertical="center"/>
    </xf>
    <xf numFmtId="0" fontId="18" fillId="0" borderId="0" xfId="0" applyFont="1"/>
    <xf numFmtId="0" fontId="4" fillId="0" borderId="0" xfId="0" applyFont="1" applyBorder="1" applyAlignment="1">
      <alignment horizontal="center" vertical="center" wrapText="1"/>
    </xf>
    <xf numFmtId="0" fontId="18" fillId="0" borderId="3" xfId="0" applyFont="1" applyBorder="1"/>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165" fontId="9" fillId="3" borderId="3" xfId="8" applyNumberFormat="1" applyFont="1" applyFill="1" applyBorder="1" applyAlignment="1" applyProtection="1">
      <alignment horizontal="right" wrapText="1"/>
      <protection locked="0"/>
    </xf>
    <xf numFmtId="165" fontId="9" fillId="4" borderId="3" xfId="8" applyNumberFormat="1" applyFont="1" applyFill="1" applyBorder="1" applyAlignment="1" applyProtection="1">
      <alignment horizontal="righ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11" applyFont="1" applyFill="1" applyBorder="1" applyAlignment="1" applyProtection="1">
      <alignment vertical="center"/>
    </xf>
    <xf numFmtId="164" fontId="7" fillId="3" borderId="20" xfId="2" applyNumberFormat="1" applyFont="1" applyFill="1" applyBorder="1" applyAlignment="1" applyProtection="1">
      <alignment horizontal="center" vertical="center"/>
      <protection locked="0"/>
    </xf>
    <xf numFmtId="167" fontId="18" fillId="0" borderId="68" xfId="0" applyNumberFormat="1" applyFont="1" applyBorder="1" applyAlignment="1">
      <alignment horizontal="center"/>
    </xf>
    <xf numFmtId="167" fontId="18" fillId="0" borderId="66" xfId="0" applyNumberFormat="1" applyFont="1" applyBorder="1" applyAlignment="1">
      <alignment horizontal="center"/>
    </xf>
    <xf numFmtId="167" fontId="16" fillId="0" borderId="66" xfId="0" applyNumberFormat="1" applyFont="1" applyBorder="1" applyAlignment="1">
      <alignment horizontal="center"/>
    </xf>
    <xf numFmtId="167" fontId="18" fillId="0" borderId="69" xfId="0" applyNumberFormat="1" applyFont="1" applyBorder="1" applyAlignment="1">
      <alignment horizontal="center"/>
    </xf>
    <xf numFmtId="167" fontId="17" fillId="36" borderId="61" xfId="0" applyNumberFormat="1" applyFont="1" applyFill="1" applyBorder="1" applyAlignment="1">
      <alignment horizontal="center"/>
    </xf>
    <xf numFmtId="167" fontId="18" fillId="0" borderId="65" xfId="0" applyNumberFormat="1" applyFont="1" applyBorder="1" applyAlignment="1">
      <alignment horizontal="center"/>
    </xf>
    <xf numFmtId="167" fontId="18" fillId="0" borderId="70" xfId="0" applyNumberFormat="1" applyFont="1" applyBorder="1" applyAlignment="1">
      <alignment horizontal="center"/>
    </xf>
    <xf numFmtId="167" fontId="17" fillId="36" borderId="64" xfId="0" applyNumberFormat="1" applyFont="1" applyFill="1" applyBorder="1" applyAlignment="1">
      <alignment horizontal="center"/>
    </xf>
    <xf numFmtId="0" fontId="0" fillId="0" borderId="0" xfId="0" applyFont="1" applyFill="1"/>
    <xf numFmtId="0" fontId="12" fillId="0" borderId="0" xfId="0" applyFont="1" applyAlignment="1"/>
    <xf numFmtId="0" fontId="9" fillId="3" borderId="22" xfId="13" applyFont="1" applyFill="1" applyBorder="1" applyAlignment="1" applyProtection="1">
      <alignment horizontal="center" vertical="center" wrapText="1"/>
      <protection locked="0"/>
    </xf>
    <xf numFmtId="3" fontId="9" fillId="36" borderId="22" xfId="5" applyNumberFormat="1" applyFont="1" applyFill="1" applyBorder="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19" xfId="0" applyFont="1" applyBorder="1" applyAlignment="1">
      <alignment horizontal="center"/>
    </xf>
    <xf numFmtId="0" fontId="4" fillId="0" borderId="20" xfId="0" applyFont="1" applyBorder="1" applyAlignment="1">
      <alignment horizont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97" fillId="0" borderId="3" xfId="20960" applyFont="1" applyFill="1" applyBorder="1" applyAlignment="1" applyProtection="1">
      <alignment horizontal="center" vertical="center"/>
    </xf>
    <xf numFmtId="0" fontId="98" fillId="0" borderId="0" xfId="0" applyFont="1" applyBorder="1" applyAlignment="1">
      <alignment wrapText="1"/>
    </xf>
    <xf numFmtId="0" fontId="9" fillId="0" borderId="2" xfId="20960" applyFont="1" applyFill="1" applyBorder="1" applyAlignment="1" applyProtection="1">
      <alignment horizontal="left" wrapText="1" indent="1"/>
    </xf>
    <xf numFmtId="0" fontId="14"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15" fillId="0" borderId="0" xfId="0" applyFont="1" applyFill="1" applyBorder="1" applyAlignment="1" applyProtection="1">
      <alignment horizontal="right"/>
      <protection locked="0"/>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5" fillId="76" borderId="66" xfId="0" applyNumberFormat="1" applyFont="1" applyFill="1" applyBorder="1" applyAlignment="1">
      <alignment horizontal="center"/>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18" fillId="0" borderId="34" xfId="0" applyNumberFormat="1" applyFont="1" applyBorder="1" applyAlignment="1">
      <alignment vertical="center"/>
    </xf>
    <xf numFmtId="193" fontId="18" fillId="0" borderId="13" xfId="0" applyNumberFormat="1" applyFont="1" applyBorder="1" applyAlignment="1">
      <alignment vertical="center"/>
    </xf>
    <xf numFmtId="193" fontId="16" fillId="0" borderId="13" xfId="0" applyNumberFormat="1" applyFont="1" applyBorder="1" applyAlignment="1">
      <alignment vertical="center"/>
    </xf>
    <xf numFmtId="193" fontId="18" fillId="0" borderId="14" xfId="0" applyNumberFormat="1" applyFont="1" applyBorder="1" applyAlignment="1">
      <alignment vertical="center"/>
    </xf>
    <xf numFmtId="193" fontId="17" fillId="36" borderId="16" xfId="0" applyNumberFormat="1" applyFont="1" applyFill="1" applyBorder="1" applyAlignment="1">
      <alignment vertical="center"/>
    </xf>
    <xf numFmtId="193" fontId="18" fillId="0" borderId="17" xfId="0" applyNumberFormat="1" applyFont="1" applyBorder="1" applyAlignment="1">
      <alignment vertical="center"/>
    </xf>
    <xf numFmtId="193" fontId="16" fillId="0" borderId="14" xfId="0" applyNumberFormat="1" applyFont="1" applyBorder="1" applyAlignment="1">
      <alignment vertical="center"/>
    </xf>
    <xf numFmtId="193" fontId="17" fillId="36" borderId="63" xfId="0" applyNumberFormat="1" applyFont="1" applyFill="1" applyBorder="1" applyAlignment="1">
      <alignment vertical="center"/>
    </xf>
    <xf numFmtId="193" fontId="18"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18"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9" fontId="99" fillId="0" borderId="3" xfId="0" applyNumberFormat="1" applyFont="1" applyFill="1" applyBorder="1" applyAlignment="1">
      <alignment horizontal="center" vertical="center"/>
    </xf>
    <xf numFmtId="9" fontId="4" fillId="0" borderId="22" xfId="20961" applyFont="1" applyBorder="1"/>
    <xf numFmtId="9" fontId="4" fillId="36" borderId="26" xfId="20961" applyFont="1" applyFill="1" applyBorder="1"/>
    <xf numFmtId="167" fontId="4" fillId="0" borderId="22" xfId="0" applyNumberFormat="1" applyFont="1" applyBorder="1" applyAlignment="1"/>
    <xf numFmtId="167" fontId="6" fillId="36" borderId="25" xfId="0" applyNumberFormat="1" applyFont="1" applyFill="1" applyBorder="1" applyAlignment="1">
      <alignment horizontal="center" vertical="center"/>
    </xf>
    <xf numFmtId="0" fontId="4" fillId="0" borderId="0" xfId="0" applyFont="1"/>
    <xf numFmtId="193" fontId="4" fillId="0" borderId="8" xfId="0" applyNumberFormat="1" applyFont="1" applyFill="1" applyBorder="1"/>
    <xf numFmtId="0" fontId="14" fillId="0" borderId="20" xfId="11" applyFont="1" applyFill="1" applyBorder="1" applyAlignment="1" applyProtection="1">
      <alignment horizontal="center" vertical="center"/>
    </xf>
    <xf numFmtId="167" fontId="4" fillId="0" borderId="87" xfId="0" applyNumberFormat="1" applyFont="1" applyBorder="1" applyAlignment="1">
      <alignment horizontal="center" vertical="center"/>
    </xf>
    <xf numFmtId="167" fontId="4" fillId="0" borderId="101" xfId="0" applyNumberFormat="1" applyFont="1" applyBorder="1" applyAlignment="1">
      <alignment horizontal="center" vertical="center"/>
    </xf>
    <xf numFmtId="167" fontId="13" fillId="0" borderId="87" xfId="0" applyNumberFormat="1" applyFont="1" applyBorder="1" applyAlignment="1">
      <alignment horizontal="center" vertical="center"/>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11" fillId="0" borderId="87" xfId="17" applyFill="1" applyBorder="1" applyAlignment="1" applyProtection="1"/>
    <xf numFmtId="0" fontId="7" fillId="3" borderId="87" xfId="20960" applyFont="1" applyFill="1" applyBorder="1" applyAlignment="1" applyProtection="1"/>
    <xf numFmtId="0" fontId="97"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0"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57" fillId="77" borderId="86" xfId="21412" applyFont="1" applyFill="1" applyBorder="1" applyAlignment="1" applyProtection="1">
      <alignment vertical="center"/>
      <protection locked="0"/>
    </xf>
    <xf numFmtId="164" fontId="102" fillId="0" borderId="87" xfId="948" applyNumberFormat="1" applyFont="1" applyFill="1" applyBorder="1" applyAlignment="1" applyProtection="1">
      <alignment horizontal="right" vertical="center"/>
      <protection locked="0"/>
    </xf>
    <xf numFmtId="164" fontId="102" fillId="78" borderId="87" xfId="948" applyNumberFormat="1" applyFont="1" applyFill="1" applyBorder="1" applyAlignment="1" applyProtection="1">
      <alignment horizontal="right" vertical="center"/>
    </xf>
    <xf numFmtId="164" fontId="57" fillId="77" borderId="86" xfId="948" applyNumberFormat="1" applyFont="1" applyFill="1" applyBorder="1" applyAlignment="1" applyProtection="1">
      <alignment horizontal="right" vertical="center"/>
      <protection locked="0"/>
    </xf>
    <xf numFmtId="164" fontId="101" fillId="77" borderId="86" xfId="948" applyNumberFormat="1" applyFont="1" applyFill="1" applyBorder="1" applyAlignment="1" applyProtection="1">
      <alignment horizontal="right" vertical="center"/>
      <protection locked="0"/>
    </xf>
    <xf numFmtId="164" fontId="102" fillId="3" borderId="87" xfId="948" applyNumberFormat="1" applyFont="1" applyFill="1" applyBorder="1" applyAlignment="1" applyProtection="1">
      <alignment horizontal="right" vertical="center"/>
      <protection locked="0"/>
    </xf>
    <xf numFmtId="0" fontId="103" fillId="0" borderId="87" xfId="17" applyFont="1" applyBorder="1" applyAlignment="1" applyProtection="1"/>
    <xf numFmtId="0" fontId="4" fillId="0" borderId="0" xfId="0" applyFont="1" applyAlignment="1"/>
    <xf numFmtId="0" fontId="104" fillId="0" borderId="0" xfId="11" applyFont="1" applyFill="1" applyBorder="1" applyProtection="1"/>
    <xf numFmtId="43" fontId="104" fillId="0" borderId="0" xfId="7" applyFont="1"/>
    <xf numFmtId="0" fontId="104" fillId="0" borderId="0" xfId="0" applyFont="1"/>
    <xf numFmtId="0" fontId="105" fillId="0" borderId="0" xfId="0" applyFont="1"/>
    <xf numFmtId="0" fontId="106" fillId="0" borderId="0" xfId="0" applyFont="1"/>
    <xf numFmtId="14" fontId="104" fillId="0" borderId="0" xfId="0" applyNumberFormat="1" applyFont="1" applyAlignment="1">
      <alignment horizontal="left"/>
    </xf>
    <xf numFmtId="0" fontId="104" fillId="0" borderId="0" xfId="0" applyFont="1" applyBorder="1"/>
    <xf numFmtId="0" fontId="105" fillId="0" borderId="0" xfId="0" applyFont="1" applyBorder="1"/>
    <xf numFmtId="0" fontId="106" fillId="0" borderId="0" xfId="0" applyFont="1" applyBorder="1"/>
    <xf numFmtId="0" fontId="104" fillId="0" borderId="1" xfId="0" applyFont="1" applyBorder="1"/>
    <xf numFmtId="0" fontId="107" fillId="0" borderId="1" xfId="0" applyFont="1" applyBorder="1" applyAlignment="1">
      <alignment horizontal="center"/>
    </xf>
    <xf numFmtId="0" fontId="107" fillId="0" borderId="1" xfId="0" applyFont="1" applyBorder="1" applyAlignment="1">
      <alignment horizontal="center" vertical="center"/>
    </xf>
    <xf numFmtId="0" fontId="108" fillId="0" borderId="1" xfId="0" applyFont="1" applyBorder="1" applyAlignment="1">
      <alignment horizontal="center" vertical="center"/>
    </xf>
    <xf numFmtId="0" fontId="104" fillId="0" borderId="18" xfId="0" applyFont="1" applyFill="1" applyBorder="1" applyAlignment="1">
      <alignment horizontal="right" vertical="center" wrapText="1"/>
    </xf>
    <xf numFmtId="0" fontId="104" fillId="0" borderId="19" xfId="0" applyFont="1" applyFill="1" applyBorder="1" applyAlignment="1">
      <alignment vertical="center" wrapText="1"/>
    </xf>
    <xf numFmtId="0" fontId="104" fillId="0" borderId="19" xfId="0" applyNumberFormat="1" applyFont="1" applyFill="1" applyBorder="1" applyAlignment="1">
      <alignment horizontal="center" vertical="center" wrapText="1"/>
    </xf>
    <xf numFmtId="0" fontId="104" fillId="0" borderId="20" xfId="0" applyNumberFormat="1" applyFont="1" applyFill="1" applyBorder="1" applyAlignment="1">
      <alignment horizontal="center" vertical="center" wrapText="1"/>
    </xf>
    <xf numFmtId="0" fontId="104" fillId="0" borderId="103" xfId="0" applyFont="1" applyFill="1" applyBorder="1" applyAlignment="1">
      <alignment horizontal="center" vertical="center" wrapText="1"/>
    </xf>
    <xf numFmtId="0" fontId="107" fillId="0" borderId="87" xfId="0" applyFont="1" applyFill="1" applyBorder="1" applyAlignment="1">
      <alignment horizontal="center" vertical="center" wrapText="1"/>
    </xf>
    <xf numFmtId="169" fontId="104" fillId="37" borderId="0" xfId="20" applyFont="1" applyBorder="1"/>
    <xf numFmtId="169" fontId="104" fillId="37" borderId="80" xfId="20" applyFont="1" applyBorder="1"/>
    <xf numFmtId="0" fontId="109" fillId="0" borderId="87" xfId="0" applyFont="1" applyFill="1" applyBorder="1" applyAlignment="1">
      <alignment horizontal="left" vertical="center" wrapText="1"/>
    </xf>
    <xf numFmtId="0" fontId="104" fillId="0" borderId="103" xfId="0" applyFont="1" applyFill="1" applyBorder="1" applyAlignment="1">
      <alignment horizontal="right" vertical="center" wrapText="1"/>
    </xf>
    <xf numFmtId="0" fontId="104" fillId="0" borderId="87" xfId="0" applyFont="1" applyFill="1" applyBorder="1" applyAlignment="1">
      <alignment vertical="center" wrapText="1"/>
    </xf>
    <xf numFmtId="193" fontId="104" fillId="0" borderId="87" xfId="0" applyNumberFormat="1" applyFont="1" applyFill="1" applyBorder="1" applyAlignment="1" applyProtection="1">
      <alignment vertical="center" wrapText="1"/>
      <protection locked="0"/>
    </xf>
    <xf numFmtId="193" fontId="105" fillId="0" borderId="87" xfId="0" applyNumberFormat="1" applyFont="1" applyFill="1" applyBorder="1" applyAlignment="1" applyProtection="1">
      <alignment vertical="center" wrapText="1"/>
      <protection locked="0"/>
    </xf>
    <xf numFmtId="193" fontId="105" fillId="0" borderId="101" xfId="0" applyNumberFormat="1" applyFont="1" applyFill="1" applyBorder="1" applyAlignment="1" applyProtection="1">
      <alignment vertical="center" wrapText="1"/>
      <protection locked="0"/>
    </xf>
    <xf numFmtId="193" fontId="104" fillId="0" borderId="87" xfId="0" applyNumberFormat="1" applyFont="1" applyFill="1" applyBorder="1" applyAlignment="1" applyProtection="1">
      <alignment horizontal="right" vertical="center" wrapText="1"/>
      <protection locked="0"/>
    </xf>
    <xf numFmtId="0" fontId="106" fillId="0" borderId="0" xfId="0" applyFont="1" applyFill="1"/>
    <xf numFmtId="0" fontId="104" fillId="0" borderId="103" xfId="0" applyFont="1" applyBorder="1" applyAlignment="1">
      <alignment horizontal="right" vertical="center" wrapText="1"/>
    </xf>
    <xf numFmtId="0" fontId="104" fillId="0" borderId="87" xfId="0" applyFont="1" applyBorder="1" applyAlignment="1">
      <alignment vertical="center" wrapText="1"/>
    </xf>
    <xf numFmtId="10" fontId="105" fillId="0" borderId="87" xfId="20961" applyNumberFormat="1" applyFont="1" applyFill="1" applyBorder="1" applyAlignment="1" applyProtection="1">
      <alignment horizontal="right" vertical="center" wrapText="1"/>
      <protection locked="0"/>
    </xf>
    <xf numFmtId="10" fontId="105" fillId="0" borderId="87" xfId="20961" applyNumberFormat="1" applyFont="1" applyBorder="1" applyAlignment="1" applyProtection="1">
      <alignment vertical="center" wrapText="1"/>
      <protection locked="0"/>
    </xf>
    <xf numFmtId="10" fontId="105" fillId="0" borderId="101" xfId="20961" applyNumberFormat="1" applyFont="1" applyBorder="1" applyAlignment="1" applyProtection="1">
      <alignment vertical="center" wrapText="1"/>
      <protection locked="0"/>
    </xf>
    <xf numFmtId="0" fontId="104" fillId="2" borderId="103" xfId="0" applyFont="1" applyFill="1" applyBorder="1" applyAlignment="1">
      <alignment horizontal="right" vertical="center"/>
    </xf>
    <xf numFmtId="0" fontId="104" fillId="2" borderId="87" xfId="0" applyFont="1" applyFill="1" applyBorder="1" applyAlignment="1">
      <alignment vertical="center"/>
    </xf>
    <xf numFmtId="193" fontId="104" fillId="2" borderId="87" xfId="0" applyNumberFormat="1" applyFont="1" applyFill="1" applyBorder="1" applyAlignment="1" applyProtection="1">
      <alignment vertical="center"/>
      <protection locked="0"/>
    </xf>
    <xf numFmtId="193" fontId="110" fillId="2" borderId="87" xfId="0" applyNumberFormat="1" applyFont="1" applyFill="1" applyBorder="1" applyAlignment="1" applyProtection="1">
      <alignment vertical="center"/>
      <protection locked="0"/>
    </xf>
    <xf numFmtId="193" fontId="110" fillId="2" borderId="101" xfId="0" applyNumberFormat="1" applyFont="1" applyFill="1" applyBorder="1" applyAlignment="1" applyProtection="1">
      <alignment vertical="center"/>
      <protection locked="0"/>
    </xf>
    <xf numFmtId="193" fontId="104" fillId="2" borderId="101" xfId="0" applyNumberFormat="1" applyFont="1" applyFill="1" applyBorder="1" applyAlignment="1" applyProtection="1">
      <alignment vertical="center"/>
      <protection locked="0"/>
    </xf>
    <xf numFmtId="0" fontId="107" fillId="0" borderId="103" xfId="0" applyFont="1" applyFill="1" applyBorder="1" applyAlignment="1">
      <alignment horizontal="center" vertical="center" wrapText="1"/>
    </xf>
    <xf numFmtId="0" fontId="104" fillId="0" borderId="87" xfId="0" applyFont="1" applyFill="1" applyBorder="1" applyAlignment="1">
      <alignment horizontal="left" vertical="center" wrapText="1"/>
    </xf>
    <xf numFmtId="0" fontId="104" fillId="2" borderId="94" xfId="0" applyFont="1" applyFill="1" applyBorder="1" applyAlignment="1">
      <alignment horizontal="right" vertical="center"/>
    </xf>
    <xf numFmtId="0" fontId="104" fillId="2" borderId="82" xfId="0" applyFont="1" applyFill="1" applyBorder="1" applyAlignment="1">
      <alignment vertical="center"/>
    </xf>
    <xf numFmtId="0" fontId="104" fillId="2" borderId="24" xfId="0" applyFont="1" applyFill="1" applyBorder="1" applyAlignment="1">
      <alignment horizontal="right" vertical="center"/>
    </xf>
    <xf numFmtId="193" fontId="104" fillId="2" borderId="25" xfId="0" applyNumberFormat="1" applyFont="1" applyFill="1" applyBorder="1" applyAlignment="1" applyProtection="1">
      <alignment vertical="center"/>
      <protection locked="0"/>
    </xf>
    <xf numFmtId="0" fontId="104" fillId="0" borderId="0" xfId="0" applyFont="1" applyAlignment="1">
      <alignment horizontal="right"/>
    </xf>
    <xf numFmtId="0" fontId="105" fillId="0" borderId="0" xfId="0" applyFont="1" applyAlignment="1">
      <alignment wrapText="1"/>
    </xf>
    <xf numFmtId="0" fontId="104" fillId="0" borderId="0" xfId="0" applyFont="1" applyFill="1" applyAlignment="1">
      <alignment wrapText="1"/>
    </xf>
    <xf numFmtId="0" fontId="104" fillId="0" borderId="87" xfId="0" applyFont="1" applyFill="1" applyBorder="1" applyAlignment="1">
      <alignment vertical="top" wrapText="1"/>
    </xf>
    <xf numFmtId="14" fontId="105" fillId="0" borderId="0" xfId="0" applyNumberFormat="1" applyFont="1" applyAlignment="1">
      <alignment horizontal="left"/>
    </xf>
    <xf numFmtId="0" fontId="104" fillId="0" borderId="0" xfId="0" applyFont="1" applyFill="1" applyBorder="1" applyProtection="1"/>
    <xf numFmtId="0" fontId="107" fillId="0" borderId="0" xfId="0" applyFont="1" applyFill="1" applyBorder="1" applyAlignment="1" applyProtection="1">
      <alignment horizontal="center" vertical="center"/>
    </xf>
    <xf numFmtId="10" fontId="104" fillId="0" borderId="0" xfId="6" applyNumberFormat="1" applyFont="1" applyFill="1" applyBorder="1" applyProtection="1">
      <protection locked="0"/>
    </xf>
    <xf numFmtId="0" fontId="104" fillId="0" borderId="0" xfId="0" applyFont="1" applyFill="1" applyBorder="1" applyProtection="1">
      <protection locked="0"/>
    </xf>
    <xf numFmtId="0" fontId="111" fillId="0" borderId="0" xfId="0" applyFont="1" applyFill="1" applyBorder="1" applyProtection="1">
      <protection locked="0"/>
    </xf>
    <xf numFmtId="0" fontId="107" fillId="0" borderId="18" xfId="0" applyFont="1" applyFill="1" applyBorder="1" applyAlignment="1" applyProtection="1">
      <alignment horizontal="center" vertical="center"/>
    </xf>
    <xf numFmtId="0" fontId="104" fillId="0" borderId="19" xfId="0" applyFont="1" applyFill="1" applyBorder="1" applyProtection="1"/>
    <xf numFmtId="0" fontId="104" fillId="0" borderId="21" xfId="0" applyFont="1" applyFill="1" applyBorder="1" applyAlignment="1" applyProtection="1">
      <alignment horizontal="left" indent="1"/>
    </xf>
    <xf numFmtId="0" fontId="107" fillId="0" borderId="8" xfId="0" applyFont="1" applyFill="1" applyBorder="1" applyAlignment="1" applyProtection="1">
      <alignment horizontal="center"/>
    </xf>
    <xf numFmtId="0" fontId="104" fillId="0" borderId="3" xfId="0" applyFont="1" applyFill="1" applyBorder="1" applyAlignment="1" applyProtection="1">
      <alignment horizontal="center" vertical="center" wrapText="1"/>
    </xf>
    <xf numFmtId="0" fontId="104" fillId="0" borderId="22" xfId="0" applyFont="1" applyFill="1" applyBorder="1" applyAlignment="1" applyProtection="1">
      <alignment horizontal="center" vertical="center" wrapText="1"/>
    </xf>
    <xf numFmtId="0" fontId="104" fillId="0" borderId="8" xfId="0" applyFont="1" applyFill="1" applyBorder="1" applyAlignment="1" applyProtection="1">
      <alignment horizontal="left" indent="1"/>
    </xf>
    <xf numFmtId="0" fontId="104" fillId="0" borderId="8" xfId="0" applyFont="1" applyFill="1" applyBorder="1" applyAlignment="1" applyProtection="1">
      <alignment horizontal="left" indent="2"/>
    </xf>
    <xf numFmtId="0" fontId="107" fillId="0" borderId="8" xfId="0" applyFont="1" applyFill="1" applyBorder="1" applyAlignment="1" applyProtection="1"/>
    <xf numFmtId="0" fontId="104" fillId="0" borderId="24" xfId="0" applyFont="1" applyFill="1" applyBorder="1" applyAlignment="1" applyProtection="1">
      <alignment horizontal="left" indent="1"/>
    </xf>
    <xf numFmtId="0" fontId="107" fillId="0" borderId="27" xfId="0" applyFont="1" applyFill="1" applyBorder="1" applyAlignment="1" applyProtection="1"/>
    <xf numFmtId="193" fontId="104" fillId="36" borderId="25" xfId="7" applyNumberFormat="1" applyFont="1" applyFill="1" applyBorder="1" applyAlignment="1" applyProtection="1">
      <alignment horizontal="right"/>
    </xf>
    <xf numFmtId="193" fontId="104" fillId="36" borderId="26" xfId="0" applyNumberFormat="1" applyFont="1" applyFill="1" applyBorder="1" applyAlignment="1" applyProtection="1">
      <alignment horizontal="right"/>
    </xf>
    <xf numFmtId="0" fontId="112" fillId="0" borderId="0" xfId="0" applyFont="1" applyAlignment="1">
      <alignment vertical="center"/>
    </xf>
    <xf numFmtId="0" fontId="113" fillId="0" borderId="0" xfId="0" applyFont="1"/>
    <xf numFmtId="0" fontId="104" fillId="0" borderId="0" xfId="0" applyFont="1" applyFill="1" applyBorder="1"/>
    <xf numFmtId="0" fontId="107" fillId="0" borderId="0" xfId="0" applyFont="1" applyAlignment="1">
      <alignment horizontal="center"/>
    </xf>
    <xf numFmtId="0" fontId="111" fillId="0" borderId="0" xfId="0" applyFont="1" applyFill="1"/>
    <xf numFmtId="0" fontId="104" fillId="0" borderId="18" xfId="0" applyFont="1" applyFill="1" applyBorder="1" applyAlignment="1">
      <alignment horizontal="left" vertical="center" indent="1"/>
    </xf>
    <xf numFmtId="0" fontId="104" fillId="0" borderId="19" xfId="0" applyFont="1" applyFill="1" applyBorder="1" applyAlignment="1">
      <alignment horizontal="left" vertical="center"/>
    </xf>
    <xf numFmtId="0" fontId="104" fillId="0" borderId="21" xfId="0" applyFont="1" applyFill="1" applyBorder="1" applyAlignment="1">
      <alignment horizontal="left" vertical="center" indent="1"/>
    </xf>
    <xf numFmtId="0" fontId="104" fillId="0" borderId="3" xfId="0" applyFont="1" applyFill="1" applyBorder="1" applyAlignment="1">
      <alignment horizontal="left" vertical="center"/>
    </xf>
    <xf numFmtId="0" fontId="104" fillId="0" borderId="3" xfId="0" applyFont="1" applyFill="1" applyBorder="1" applyAlignment="1">
      <alignment horizontal="center" vertical="center" wrapText="1"/>
    </xf>
    <xf numFmtId="0" fontId="104" fillId="0" borderId="22" xfId="0" applyFont="1" applyFill="1" applyBorder="1" applyAlignment="1">
      <alignment horizontal="center" vertical="center" wrapText="1"/>
    </xf>
    <xf numFmtId="0" fontId="104" fillId="0" borderId="21" xfId="0" applyFont="1" applyFill="1" applyBorder="1" applyAlignment="1">
      <alignment horizontal="left" indent="1"/>
    </xf>
    <xf numFmtId="0" fontId="107" fillId="0" borderId="3" xfId="0" applyFont="1" applyFill="1" applyBorder="1" applyAlignment="1">
      <alignment horizontal="center"/>
    </xf>
    <xf numFmtId="38" fontId="104" fillId="0" borderId="3" xfId="0" applyNumberFormat="1" applyFont="1" applyFill="1" applyBorder="1" applyAlignment="1" applyProtection="1">
      <alignment horizontal="right"/>
      <protection locked="0"/>
    </xf>
    <xf numFmtId="38" fontId="104" fillId="0" borderId="22" xfId="0" applyNumberFormat="1" applyFont="1" applyFill="1" applyBorder="1" applyAlignment="1" applyProtection="1">
      <alignment horizontal="right"/>
      <protection locked="0"/>
    </xf>
    <xf numFmtId="0" fontId="104" fillId="0" borderId="3" xfId="0" applyFont="1" applyFill="1" applyBorder="1" applyAlignment="1">
      <alignment horizontal="left" wrapText="1" indent="1"/>
    </xf>
    <xf numFmtId="0" fontId="104" fillId="0" borderId="3" xfId="0" applyFont="1" applyFill="1" applyBorder="1" applyAlignment="1">
      <alignment horizontal="left" wrapText="1" indent="2"/>
    </xf>
    <xf numFmtId="0" fontId="107" fillId="0" borderId="3" xfId="0" applyFont="1" applyFill="1" applyBorder="1" applyAlignment="1"/>
    <xf numFmtId="0" fontId="107" fillId="0" borderId="3" xfId="0" applyFont="1" applyFill="1" applyBorder="1" applyAlignment="1">
      <alignment horizontal="left"/>
    </xf>
    <xf numFmtId="0" fontId="104" fillId="0" borderId="3" xfId="0" applyFont="1" applyFill="1" applyBorder="1" applyAlignment="1">
      <alignment horizontal="left" indent="1"/>
    </xf>
    <xf numFmtId="0" fontId="106" fillId="0" borderId="0" xfId="0" applyFont="1" applyAlignment="1">
      <alignment horizontal="left" indent="1"/>
    </xf>
    <xf numFmtId="0" fontId="113" fillId="0" borderId="0" xfId="0" applyFont="1" applyAlignment="1">
      <alignment horizontal="left" indent="1"/>
    </xf>
    <xf numFmtId="0" fontId="107" fillId="0" borderId="3" xfId="0" applyFont="1" applyFill="1" applyBorder="1" applyAlignment="1">
      <alignment horizontal="left" indent="1"/>
    </xf>
    <xf numFmtId="0" fontId="107" fillId="0" borderId="3" xfId="0" applyFont="1" applyFill="1" applyBorder="1" applyAlignment="1">
      <alignment horizontal="center" vertical="center" wrapText="1"/>
    </xf>
    <xf numFmtId="0" fontId="104" fillId="0" borderId="24" xfId="0" applyFont="1" applyFill="1" applyBorder="1" applyAlignment="1">
      <alignment horizontal="left" vertical="center" indent="1"/>
    </xf>
    <xf numFmtId="0" fontId="107" fillId="0" borderId="25" xfId="0" applyFont="1" applyFill="1" applyBorder="1" applyAlignment="1"/>
    <xf numFmtId="0" fontId="104" fillId="0" borderId="0" xfId="0" applyFont="1" applyFill="1" applyBorder="1" applyAlignment="1">
      <alignment horizontal="center"/>
    </xf>
    <xf numFmtId="0" fontId="104" fillId="0" borderId="0" xfId="0" applyFont="1" applyFill="1" applyAlignment="1">
      <alignment horizontal="center"/>
    </xf>
    <xf numFmtId="0" fontId="111" fillId="0" borderId="0" xfId="0" applyFont="1" applyFill="1" applyAlignment="1">
      <alignment horizontal="center"/>
    </xf>
    <xf numFmtId="0" fontId="105" fillId="0" borderId="21" xfId="0" applyFont="1" applyFill="1" applyBorder="1" applyAlignment="1">
      <alignment horizontal="center" vertical="center"/>
    </xf>
    <xf numFmtId="0" fontId="107" fillId="0" borderId="10" xfId="0" applyNumberFormat="1" applyFont="1" applyFill="1" applyBorder="1" applyAlignment="1">
      <alignment vertical="center" wrapText="1"/>
    </xf>
    <xf numFmtId="0" fontId="104" fillId="0" borderId="10" xfId="0" applyNumberFormat="1" applyFont="1" applyFill="1" applyBorder="1" applyAlignment="1">
      <alignment horizontal="left" vertical="center" wrapText="1"/>
    </xf>
    <xf numFmtId="0" fontId="111" fillId="0" borderId="10" xfId="0" applyFont="1" applyFill="1" applyBorder="1" applyAlignment="1" applyProtection="1">
      <alignment horizontal="left" vertical="center" indent="1"/>
      <protection locked="0"/>
    </xf>
    <xf numFmtId="0" fontId="111" fillId="0" borderId="10" xfId="0" applyFont="1" applyFill="1" applyBorder="1" applyAlignment="1" applyProtection="1">
      <alignment horizontal="left" vertical="center"/>
      <protection locked="0"/>
    </xf>
    <xf numFmtId="0" fontId="105" fillId="0" borderId="24" xfId="0" applyFont="1" applyFill="1" applyBorder="1" applyAlignment="1">
      <alignment horizontal="center" vertical="center"/>
    </xf>
    <xf numFmtId="0" fontId="107" fillId="0" borderId="28" xfId="0" applyNumberFormat="1" applyFont="1" applyFill="1" applyBorder="1" applyAlignment="1">
      <alignment vertical="center" wrapText="1"/>
    </xf>
    <xf numFmtId="164" fontId="104" fillId="0" borderId="87" xfId="7" applyNumberFormat="1" applyFont="1" applyFill="1" applyBorder="1" applyAlignment="1" applyProtection="1">
      <alignment horizontal="right"/>
    </xf>
    <xf numFmtId="164" fontId="104" fillId="36" borderId="87" xfId="7" applyNumberFormat="1" applyFont="1" applyFill="1" applyBorder="1" applyAlignment="1" applyProtection="1">
      <alignment horizontal="right"/>
    </xf>
    <xf numFmtId="164" fontId="104" fillId="36" borderId="101" xfId="7" applyNumberFormat="1" applyFont="1" applyFill="1" applyBorder="1" applyAlignment="1" applyProtection="1">
      <alignment horizontal="right"/>
    </xf>
    <xf numFmtId="0" fontId="113" fillId="0" borderId="0" xfId="0" applyFont="1" applyBorder="1"/>
    <xf numFmtId="0" fontId="105" fillId="0" borderId="1" xfId="0" applyFont="1" applyBorder="1"/>
    <xf numFmtId="0" fontId="108" fillId="0" borderId="1" xfId="0" applyFont="1" applyBorder="1" applyAlignment="1">
      <alignment horizontal="center"/>
    </xf>
    <xf numFmtId="0" fontId="111" fillId="0" borderId="1" xfId="0" applyFont="1" applyFill="1" applyBorder="1" applyAlignment="1">
      <alignment horizontal="center"/>
    </xf>
    <xf numFmtId="0" fontId="105" fillId="0" borderId="77" xfId="0" applyFont="1" applyBorder="1" applyAlignment="1">
      <alignment vertical="center" wrapText="1"/>
    </xf>
    <xf numFmtId="0" fontId="108" fillId="0" borderId="7" xfId="0" applyFont="1" applyBorder="1" applyAlignment="1">
      <alignment vertical="center" wrapText="1"/>
    </xf>
    <xf numFmtId="0" fontId="105" fillId="0" borderId="103" xfId="0" applyFont="1" applyBorder="1" applyAlignment="1">
      <alignment horizontal="center" vertical="center" wrapText="1"/>
    </xf>
    <xf numFmtId="0" fontId="105" fillId="0" borderId="87" xfId="0" applyFont="1" applyBorder="1" applyAlignment="1">
      <alignment vertical="center" wrapText="1"/>
    </xf>
    <xf numFmtId="3" fontId="105" fillId="36" borderId="87" xfId="0" applyNumberFormat="1" applyFont="1" applyFill="1" applyBorder="1" applyAlignment="1">
      <alignment vertical="center" wrapText="1"/>
    </xf>
    <xf numFmtId="3" fontId="105" fillId="36" borderId="88" xfId="0" applyNumberFormat="1" applyFont="1" applyFill="1" applyBorder="1" applyAlignment="1">
      <alignment vertical="center" wrapText="1"/>
    </xf>
    <xf numFmtId="3" fontId="105" fillId="36" borderId="23" xfId="0" applyNumberFormat="1" applyFont="1" applyFill="1" applyBorder="1" applyAlignment="1">
      <alignment vertical="center" wrapText="1"/>
    </xf>
    <xf numFmtId="14" fontId="104" fillId="3" borderId="87" xfId="8" quotePrefix="1" applyNumberFormat="1" applyFont="1" applyFill="1" applyBorder="1" applyAlignment="1" applyProtection="1">
      <alignment horizontal="left" vertical="center" wrapText="1" indent="2"/>
      <protection locked="0"/>
    </xf>
    <xf numFmtId="3" fontId="105" fillId="0" borderId="87" xfId="0" applyNumberFormat="1" applyFont="1" applyBorder="1" applyAlignment="1">
      <alignment vertical="center" wrapText="1"/>
    </xf>
    <xf numFmtId="3" fontId="105" fillId="0" borderId="88" xfId="0" applyNumberFormat="1" applyFont="1" applyBorder="1" applyAlignment="1">
      <alignment vertical="center" wrapText="1"/>
    </xf>
    <xf numFmtId="3" fontId="105" fillId="0" borderId="23" xfId="0" applyNumberFormat="1" applyFont="1" applyBorder="1" applyAlignment="1">
      <alignment vertical="center" wrapText="1"/>
    </xf>
    <xf numFmtId="14" fontId="104" fillId="3" borderId="87" xfId="8" quotePrefix="1" applyNumberFormat="1" applyFont="1" applyFill="1" applyBorder="1" applyAlignment="1" applyProtection="1">
      <alignment horizontal="left" vertical="center" wrapText="1" indent="3"/>
      <protection locked="0"/>
    </xf>
    <xf numFmtId="0" fontId="105" fillId="0" borderId="87" xfId="0" applyFont="1" applyFill="1" applyBorder="1" applyAlignment="1">
      <alignment horizontal="left" vertical="center" wrapText="1" indent="2"/>
    </xf>
    <xf numFmtId="3" fontId="105" fillId="0" borderId="87" xfId="0" applyNumberFormat="1" applyFont="1" applyFill="1" applyBorder="1" applyAlignment="1">
      <alignment vertical="center" wrapText="1"/>
    </xf>
    <xf numFmtId="3" fontId="105" fillId="0" borderId="23" xfId="0" applyNumberFormat="1" applyFont="1" applyFill="1" applyBorder="1" applyAlignment="1">
      <alignment vertical="center" wrapText="1"/>
    </xf>
    <xf numFmtId="0" fontId="105" fillId="0" borderId="103" xfId="0" applyFont="1" applyFill="1" applyBorder="1" applyAlignment="1">
      <alignment horizontal="center" vertical="center" wrapText="1"/>
    </xf>
    <xf numFmtId="0" fontId="105" fillId="0" borderId="87" xfId="0" applyFont="1" applyFill="1" applyBorder="1" applyAlignment="1">
      <alignment vertical="center" wrapText="1"/>
    </xf>
    <xf numFmtId="0" fontId="105" fillId="0" borderId="24" xfId="0" applyFont="1" applyBorder="1" applyAlignment="1">
      <alignment horizontal="center" vertical="center" wrapText="1"/>
    </xf>
    <xf numFmtId="0" fontId="108" fillId="0" borderId="25" xfId="0" applyFont="1" applyBorder="1" applyAlignment="1">
      <alignment vertical="center" wrapText="1"/>
    </xf>
    <xf numFmtId="3" fontId="105" fillId="36" borderId="25" xfId="0" applyNumberFormat="1" applyFont="1" applyFill="1" applyBorder="1" applyAlignment="1">
      <alignment vertical="center" wrapText="1"/>
    </xf>
    <xf numFmtId="3" fontId="105" fillId="36" borderId="27" xfId="0" applyNumberFormat="1" applyFont="1" applyFill="1" applyBorder="1" applyAlignment="1">
      <alignment vertical="center" wrapText="1"/>
    </xf>
    <xf numFmtId="3" fontId="105" fillId="36" borderId="42" xfId="0" applyNumberFormat="1" applyFont="1" applyFill="1" applyBorder="1" applyAlignment="1">
      <alignment vertical="center" wrapText="1"/>
    </xf>
    <xf numFmtId="0" fontId="105" fillId="0" borderId="0" xfId="0" applyFont="1" applyFill="1" applyBorder="1" applyAlignment="1">
      <alignment wrapText="1"/>
    </xf>
    <xf numFmtId="0" fontId="104" fillId="0" borderId="0" xfId="0" applyFont="1" applyBorder="1" applyAlignment="1">
      <alignment horizontal="left" wrapText="1"/>
    </xf>
    <xf numFmtId="0" fontId="107" fillId="0" borderId="0" xfId="0" applyFont="1" applyFill="1" applyBorder="1" applyAlignment="1">
      <alignment horizontal="center" wrapText="1"/>
    </xf>
    <xf numFmtId="0" fontId="104" fillId="0" borderId="0" xfId="0" applyFont="1" applyBorder="1" applyAlignment="1">
      <alignment horizontal="right" wrapText="1"/>
    </xf>
    <xf numFmtId="0" fontId="104" fillId="0" borderId="18" xfId="0" applyFont="1" applyBorder="1"/>
    <xf numFmtId="0" fontId="107" fillId="0" borderId="29" xfId="0" applyFont="1" applyBorder="1" applyAlignment="1">
      <alignment horizontal="center" wrapText="1"/>
    </xf>
    <xf numFmtId="0" fontId="107" fillId="0" borderId="20" xfId="0" applyFont="1" applyBorder="1" applyAlignment="1">
      <alignment horizontal="center"/>
    </xf>
    <xf numFmtId="0" fontId="104" fillId="0" borderId="21" xfId="0" applyFont="1" applyBorder="1" applyAlignment="1">
      <alignment vertical="center"/>
    </xf>
    <xf numFmtId="0" fontId="104" fillId="0" borderId="8" xfId="0" applyFont="1" applyBorder="1" applyAlignment="1">
      <alignment wrapText="1"/>
    </xf>
    <xf numFmtId="0" fontId="107" fillId="0" borderId="101" xfId="0" applyFont="1" applyBorder="1" applyAlignment="1">
      <alignment horizontal="center" vertical="center" wrapText="1"/>
    </xf>
    <xf numFmtId="0" fontId="104" fillId="0" borderId="101" xfId="0" applyFont="1" applyBorder="1" applyAlignment="1"/>
    <xf numFmtId="0" fontId="105" fillId="0" borderId="23" xfId="0" applyFont="1" applyBorder="1" applyAlignment="1"/>
    <xf numFmtId="0" fontId="104" fillId="0" borderId="24" xfId="0" applyFont="1" applyBorder="1"/>
    <xf numFmtId="10" fontId="105" fillId="0" borderId="87" xfId="20961" applyNumberFormat="1" applyFont="1" applyFill="1" applyBorder="1" applyAlignment="1" applyProtection="1">
      <alignment vertical="center" wrapText="1"/>
      <protection locked="0"/>
    </xf>
    <xf numFmtId="10" fontId="105" fillId="0" borderId="101" xfId="20961" applyNumberFormat="1" applyFont="1" applyFill="1" applyBorder="1" applyAlignment="1" applyProtection="1">
      <alignment vertical="center" wrapText="1"/>
      <protection locked="0"/>
    </xf>
    <xf numFmtId="10" fontId="104" fillId="2" borderId="87" xfId="20961" applyNumberFormat="1" applyFont="1" applyFill="1" applyBorder="1" applyAlignment="1" applyProtection="1">
      <alignment vertical="center"/>
      <protection locked="0"/>
    </xf>
    <xf numFmtId="10" fontId="110" fillId="2" borderId="87" xfId="20961" applyNumberFormat="1" applyFont="1" applyFill="1" applyBorder="1" applyAlignment="1" applyProtection="1">
      <alignment vertical="center"/>
      <protection locked="0"/>
    </xf>
    <xf numFmtId="10" fontId="110" fillId="2" borderId="101" xfId="20961" applyNumberFormat="1" applyFont="1" applyFill="1" applyBorder="1" applyAlignment="1" applyProtection="1">
      <alignment vertical="center"/>
      <protection locked="0"/>
    </xf>
    <xf numFmtId="10" fontId="104" fillId="37" borderId="0" xfId="20961" applyNumberFormat="1" applyFont="1" applyFill="1" applyBorder="1"/>
    <xf numFmtId="10" fontId="104" fillId="37" borderId="80" xfId="20961" applyNumberFormat="1" applyFont="1" applyFill="1" applyBorder="1"/>
    <xf numFmtId="10" fontId="104" fillId="2" borderId="101" xfId="20961" applyNumberFormat="1" applyFont="1" applyFill="1" applyBorder="1" applyAlignment="1" applyProtection="1">
      <alignment vertical="center"/>
      <protection locked="0"/>
    </xf>
    <xf numFmtId="193" fontId="110" fillId="0" borderId="82" xfId="0" applyNumberFormat="1" applyFont="1" applyFill="1" applyBorder="1" applyAlignment="1" applyProtection="1">
      <alignment vertical="center"/>
      <protection locked="0"/>
    </xf>
    <xf numFmtId="193" fontId="110" fillId="0" borderId="95" xfId="0" applyNumberFormat="1" applyFont="1" applyFill="1" applyBorder="1" applyAlignment="1" applyProtection="1">
      <alignment vertical="center"/>
      <protection locked="0"/>
    </xf>
    <xf numFmtId="10" fontId="110" fillId="0" borderId="25" xfId="20961" applyNumberFormat="1" applyFont="1" applyFill="1" applyBorder="1" applyAlignment="1" applyProtection="1">
      <alignment vertical="center"/>
      <protection locked="0"/>
    </xf>
    <xf numFmtId="10" fontId="110" fillId="0" borderId="26" xfId="20961" applyNumberFormat="1" applyFont="1" applyFill="1" applyBorder="1" applyAlignment="1" applyProtection="1">
      <alignment vertical="center"/>
      <protection locked="0"/>
    </xf>
    <xf numFmtId="193" fontId="9" fillId="0" borderId="87" xfId="7" applyNumberFormat="1" applyFont="1" applyFill="1" applyBorder="1" applyAlignment="1" applyProtection="1">
      <alignment horizontal="right"/>
    </xf>
    <xf numFmtId="193" fontId="9" fillId="36" borderId="87" xfId="7" applyNumberFormat="1" applyFont="1" applyFill="1" applyBorder="1" applyAlignment="1" applyProtection="1">
      <alignment horizontal="right"/>
    </xf>
    <xf numFmtId="193" fontId="9" fillId="0" borderId="86" xfId="0" applyNumberFormat="1" applyFont="1" applyFill="1" applyBorder="1" applyAlignment="1" applyProtection="1">
      <alignment horizontal="right"/>
    </xf>
    <xf numFmtId="193" fontId="9" fillId="0" borderId="87" xfId="0" applyNumberFormat="1" applyFont="1" applyFill="1" applyBorder="1" applyAlignment="1" applyProtection="1">
      <alignment horizontal="right"/>
    </xf>
    <xf numFmtId="193" fontId="9" fillId="36" borderId="101" xfId="0" applyNumberFormat="1" applyFont="1" applyFill="1" applyBorder="1" applyAlignment="1" applyProtection="1">
      <alignment horizontal="right"/>
    </xf>
    <xf numFmtId="193" fontId="104" fillId="36" borderId="87" xfId="7" applyNumberFormat="1" applyFont="1" applyFill="1" applyBorder="1" applyAlignment="1" applyProtection="1">
      <alignment horizontal="right"/>
    </xf>
    <xf numFmtId="193" fontId="104" fillId="36" borderId="101" xfId="0" applyNumberFormat="1" applyFont="1" applyFill="1" applyBorder="1" applyAlignment="1" applyProtection="1">
      <alignment horizontal="right"/>
    </xf>
    <xf numFmtId="193" fontId="104" fillId="0" borderId="87" xfId="7" applyNumberFormat="1" applyFont="1" applyFill="1" applyBorder="1" applyAlignment="1" applyProtection="1">
      <alignment horizontal="right"/>
      <protection locked="0"/>
    </xf>
    <xf numFmtId="193" fontId="104" fillId="0" borderId="86" xfId="0" applyNumberFormat="1" applyFont="1" applyFill="1" applyBorder="1" applyAlignment="1" applyProtection="1">
      <alignment horizontal="right"/>
      <protection locked="0"/>
    </xf>
    <xf numFmtId="193" fontId="104" fillId="0" borderId="87" xfId="0" applyNumberFormat="1" applyFont="1" applyFill="1" applyBorder="1" applyAlignment="1" applyProtection="1">
      <alignment horizontal="right"/>
      <protection locked="0"/>
    </xf>
    <xf numFmtId="193" fontId="104" fillId="0" borderId="101" xfId="0" applyNumberFormat="1" applyFont="1" applyFill="1" applyBorder="1" applyAlignment="1" applyProtection="1">
      <alignment horizontal="right"/>
    </xf>
    <xf numFmtId="193" fontId="104" fillId="0" borderId="87" xfId="7" applyNumberFormat="1" applyFont="1" applyFill="1" applyBorder="1" applyAlignment="1" applyProtection="1">
      <alignment horizontal="right"/>
    </xf>
    <xf numFmtId="193" fontId="104" fillId="0" borderId="86" xfId="0" applyNumberFormat="1" applyFont="1" applyFill="1" applyBorder="1" applyAlignment="1" applyProtection="1">
      <alignment horizontal="right"/>
    </xf>
    <xf numFmtId="193" fontId="104" fillId="0" borderId="87" xfId="0" applyNumberFormat="1" applyFont="1" applyFill="1" applyBorder="1" applyAlignment="1" applyProtection="1">
      <alignment horizontal="right"/>
    </xf>
    <xf numFmtId="164" fontId="104" fillId="36" borderId="25" xfId="7" applyNumberFormat="1" applyFont="1" applyFill="1" applyBorder="1" applyAlignment="1" applyProtection="1">
      <alignment horizontal="right"/>
    </xf>
    <xf numFmtId="164" fontId="104" fillId="36" borderId="26" xfId="7" applyNumberFormat="1" applyFont="1" applyFill="1" applyBorder="1" applyAlignment="1" applyProtection="1">
      <alignment horizontal="right"/>
    </xf>
    <xf numFmtId="3" fontId="115" fillId="0" borderId="58" xfId="0" applyNumberFormat="1" applyFont="1" applyFill="1" applyBorder="1" applyAlignment="1">
      <alignment vertical="center"/>
    </xf>
    <xf numFmtId="3" fontId="115" fillId="0" borderId="72" xfId="0" applyNumberFormat="1" applyFont="1" applyFill="1" applyBorder="1" applyAlignment="1">
      <alignment vertical="center"/>
    </xf>
    <xf numFmtId="3" fontId="115" fillId="3" borderId="85" xfId="0" applyNumberFormat="1" applyFont="1" applyFill="1" applyBorder="1" applyAlignment="1">
      <alignment vertical="center"/>
    </xf>
    <xf numFmtId="3" fontId="115" fillId="3" borderId="23" xfId="0" applyNumberFormat="1" applyFont="1" applyFill="1" applyBorder="1" applyAlignment="1">
      <alignment vertical="center"/>
    </xf>
    <xf numFmtId="3" fontId="115" fillId="0" borderId="87" xfId="0" applyNumberFormat="1" applyFont="1" applyFill="1" applyBorder="1" applyAlignment="1">
      <alignment vertical="center"/>
    </xf>
    <xf numFmtId="3" fontId="115" fillId="0" borderId="88" xfId="0" applyNumberFormat="1" applyFont="1" applyFill="1" applyBorder="1" applyAlignment="1">
      <alignment vertical="center"/>
    </xf>
    <xf numFmtId="3" fontId="115" fillId="0" borderId="101" xfId="0" applyNumberFormat="1" applyFont="1" applyFill="1" applyBorder="1" applyAlignment="1">
      <alignment vertical="center"/>
    </xf>
    <xf numFmtId="3" fontId="115" fillId="0" borderId="25" xfId="0" applyNumberFormat="1" applyFont="1" applyFill="1" applyBorder="1" applyAlignment="1">
      <alignment vertical="center"/>
    </xf>
    <xf numFmtId="3" fontId="115" fillId="0" borderId="27" xfId="0" applyNumberFormat="1" applyFont="1" applyFill="1" applyBorder="1" applyAlignment="1">
      <alignment vertical="center"/>
    </xf>
    <xf numFmtId="3" fontId="115" fillId="0" borderId="26" xfId="0" applyNumberFormat="1" applyFont="1" applyFill="1" applyBorder="1" applyAlignment="1">
      <alignment vertical="center"/>
    </xf>
    <xf numFmtId="3" fontId="115" fillId="0" borderId="29" xfId="0" applyNumberFormat="1" applyFont="1" applyFill="1" applyBorder="1" applyAlignment="1">
      <alignment vertical="center"/>
    </xf>
    <xf numFmtId="3" fontId="115" fillId="0" borderId="20" xfId="0" applyNumberFormat="1" applyFont="1" applyFill="1" applyBorder="1" applyAlignment="1">
      <alignment vertical="center"/>
    </xf>
    <xf numFmtId="3" fontId="115" fillId="0" borderId="83" xfId="0" applyNumberFormat="1" applyFont="1" applyFill="1" applyBorder="1" applyAlignment="1">
      <alignment vertical="center"/>
    </xf>
    <xf numFmtId="3" fontId="115" fillId="0" borderId="95" xfId="0" applyNumberFormat="1" applyFont="1" applyFill="1" applyBorder="1" applyAlignment="1">
      <alignment vertical="center"/>
    </xf>
    <xf numFmtId="0" fontId="105" fillId="0" borderId="0" xfId="0" applyFont="1" applyFill="1"/>
    <xf numFmtId="0" fontId="108" fillId="0" borderId="0" xfId="0" applyFont="1" applyFill="1" applyAlignment="1">
      <alignment horizontal="center"/>
    </xf>
    <xf numFmtId="0" fontId="112" fillId="3" borderId="99" xfId="0" applyFont="1" applyFill="1" applyBorder="1" applyAlignment="1">
      <alignment horizontal="left"/>
    </xf>
    <xf numFmtId="0" fontId="112" fillId="3" borderId="100" xfId="0" applyFont="1" applyFill="1" applyBorder="1" applyAlignment="1">
      <alignment horizontal="left"/>
    </xf>
    <xf numFmtId="0" fontId="105" fillId="0" borderId="87" xfId="0" applyFont="1" applyFill="1" applyBorder="1" applyAlignment="1">
      <alignment horizontal="center" vertical="center" wrapText="1"/>
    </xf>
    <xf numFmtId="0" fontId="105" fillId="0" borderId="101" xfId="0" applyFont="1" applyFill="1" applyBorder="1" applyAlignment="1">
      <alignment horizontal="center" vertical="center" wrapText="1"/>
    </xf>
    <xf numFmtId="0" fontId="108" fillId="3" borderId="102" xfId="0" applyFont="1" applyFill="1" applyBorder="1" applyAlignment="1">
      <alignment vertical="center"/>
    </xf>
    <xf numFmtId="0" fontId="105" fillId="3" borderId="85" xfId="0" applyFont="1" applyFill="1" applyBorder="1" applyAlignment="1">
      <alignment vertical="center"/>
    </xf>
    <xf numFmtId="0" fontId="105" fillId="3" borderId="23" xfId="0" applyFont="1" applyFill="1" applyBorder="1" applyAlignment="1">
      <alignment vertical="center"/>
    </xf>
    <xf numFmtId="0" fontId="105" fillId="0" borderId="77" xfId="0" applyFont="1" applyFill="1" applyBorder="1" applyAlignment="1">
      <alignment horizontal="center" vertical="center"/>
    </xf>
    <xf numFmtId="0" fontId="105" fillId="0" borderId="7" xfId="0" applyFont="1" applyFill="1" applyBorder="1" applyAlignment="1">
      <alignment vertical="center"/>
    </xf>
    <xf numFmtId="0" fontId="105" fillId="0" borderId="103" xfId="0" applyFont="1" applyFill="1" applyBorder="1" applyAlignment="1">
      <alignment horizontal="center" vertical="center"/>
    </xf>
    <xf numFmtId="0" fontId="105" fillId="0" borderId="87" xfId="0" applyFont="1" applyFill="1" applyBorder="1" applyAlignment="1">
      <alignment vertical="center"/>
    </xf>
    <xf numFmtId="0" fontId="108" fillId="0" borderId="87" xfId="0" applyFont="1" applyFill="1" applyBorder="1" applyAlignment="1">
      <alignment vertical="center"/>
    </xf>
    <xf numFmtId="0" fontId="108" fillId="0" borderId="25" xfId="0" applyFont="1" applyFill="1" applyBorder="1" applyAlignment="1">
      <alignment vertical="center"/>
    </xf>
    <xf numFmtId="0" fontId="105" fillId="3" borderId="71" xfId="0" applyFont="1" applyFill="1" applyBorder="1" applyAlignment="1">
      <alignment horizontal="center" vertical="center"/>
    </xf>
    <xf numFmtId="0" fontId="105" fillId="3" borderId="0" xfId="0" applyFont="1" applyFill="1" applyBorder="1" applyAlignment="1">
      <alignment vertical="center"/>
    </xf>
    <xf numFmtId="0" fontId="105" fillId="0" borderId="18" xfId="0" applyFont="1" applyFill="1" applyBorder="1" applyAlignment="1">
      <alignment horizontal="center" vertical="center"/>
    </xf>
    <xf numFmtId="0" fontId="105" fillId="0" borderId="19" xfId="0" applyFont="1" applyFill="1" applyBorder="1" applyAlignment="1">
      <alignment vertical="center"/>
    </xf>
    <xf numFmtId="169" fontId="104" fillId="37" borderId="60" xfId="20" applyFont="1" applyBorder="1"/>
    <xf numFmtId="0" fontId="105" fillId="0" borderId="94" xfId="0" applyFont="1" applyFill="1" applyBorder="1" applyAlignment="1">
      <alignment horizontal="center" vertical="center"/>
    </xf>
    <xf numFmtId="0" fontId="105" fillId="0" borderId="82" xfId="0" applyFont="1" applyFill="1" applyBorder="1" applyAlignment="1">
      <alignment vertical="center"/>
    </xf>
    <xf numFmtId="169" fontId="104" fillId="37" borderId="27" xfId="20" applyFont="1" applyBorder="1"/>
    <xf numFmtId="169" fontId="104" fillId="37" borderId="98" xfId="20" applyFont="1" applyBorder="1"/>
    <xf numFmtId="169" fontId="104" fillId="37" borderId="104" xfId="20" applyFont="1" applyBorder="1"/>
    <xf numFmtId="0" fontId="105" fillId="0" borderId="96" xfId="0" applyFont="1" applyFill="1" applyBorder="1" applyAlignment="1">
      <alignment horizontal="center" vertical="center"/>
    </xf>
    <xf numFmtId="0" fontId="105" fillId="0" borderId="84" xfId="0" applyFont="1" applyFill="1" applyBorder="1" applyAlignment="1">
      <alignment vertical="center"/>
    </xf>
    <xf numFmtId="169" fontId="104" fillId="37" borderId="33" xfId="20" applyFont="1" applyBorder="1"/>
    <xf numFmtId="3" fontId="114" fillId="37" borderId="0" xfId="20" applyNumberFormat="1" applyFont="1" applyBorder="1"/>
    <xf numFmtId="9" fontId="115" fillId="0" borderId="81" xfId="20961" applyNumberFormat="1" applyFont="1" applyFill="1" applyBorder="1" applyAlignment="1">
      <alignment vertical="center"/>
    </xf>
    <xf numFmtId="9" fontId="115" fillId="0" borderId="97" xfId="20961" applyNumberFormat="1" applyFont="1" applyFill="1" applyBorder="1" applyAlignment="1">
      <alignment vertical="center"/>
    </xf>
    <xf numFmtId="0" fontId="104" fillId="0" borderId="0" xfId="11" applyFont="1" applyFill="1" applyBorder="1" applyAlignment="1" applyProtection="1"/>
    <xf numFmtId="0" fontId="107" fillId="0" borderId="0" xfId="11" applyFont="1" applyFill="1" applyBorder="1" applyAlignment="1" applyProtection="1">
      <alignment horizontal="center" vertical="center" wrapText="1"/>
    </xf>
    <xf numFmtId="0" fontId="106" fillId="0" borderId="18" xfId="0" applyFont="1" applyBorder="1" applyAlignment="1">
      <alignment horizontal="center" vertical="center"/>
    </xf>
    <xf numFmtId="0" fontId="108" fillId="36" borderId="30" xfId="0" applyFont="1" applyFill="1" applyBorder="1" applyAlignment="1">
      <alignment wrapText="1"/>
    </xf>
    <xf numFmtId="0" fontId="105" fillId="0" borderId="21" xfId="0" applyFont="1" applyBorder="1" applyAlignment="1">
      <alignment horizontal="center" vertical="center"/>
    </xf>
    <xf numFmtId="0" fontId="105" fillId="0" borderId="9" xfId="0" applyFont="1" applyFill="1" applyBorder="1" applyAlignment="1"/>
    <xf numFmtId="0" fontId="105" fillId="0" borderId="21" xfId="0" applyFont="1" applyBorder="1" applyAlignment="1">
      <alignment horizontal="center" vertical="center" wrapText="1"/>
    </xf>
    <xf numFmtId="0" fontId="105" fillId="0" borderId="9" xfId="0" applyFont="1" applyFill="1" applyBorder="1" applyAlignment="1">
      <alignment vertical="center" wrapText="1"/>
    </xf>
    <xf numFmtId="0" fontId="108" fillId="36" borderId="9" xfId="0" applyFont="1" applyFill="1" applyBorder="1" applyAlignment="1">
      <alignment wrapText="1"/>
    </xf>
    <xf numFmtId="0" fontId="105" fillId="0" borderId="9" xfId="0" applyFont="1" applyFill="1" applyBorder="1" applyAlignment="1">
      <alignment vertical="center"/>
    </xf>
    <xf numFmtId="0" fontId="105" fillId="0" borderId="9" xfId="0" applyFont="1" applyBorder="1" applyAlignment="1">
      <alignment wrapText="1"/>
    </xf>
    <xf numFmtId="0" fontId="108" fillId="36" borderId="76" xfId="0" applyFont="1" applyFill="1" applyBorder="1" applyAlignment="1">
      <alignment wrapText="1"/>
    </xf>
    <xf numFmtId="0" fontId="105" fillId="0" borderId="0" xfId="0" applyFont="1" applyAlignment="1">
      <alignment horizontal="center" vertical="center"/>
    </xf>
    <xf numFmtId="0" fontId="105" fillId="0" borderId="0" xfId="0" applyFont="1" applyAlignment="1">
      <alignment vertical="center"/>
    </xf>
    <xf numFmtId="0" fontId="104" fillId="0" borderId="1" xfId="11" applyFont="1" applyFill="1" applyBorder="1" applyAlignment="1" applyProtection="1"/>
    <xf numFmtId="0" fontId="107" fillId="0" borderId="1" xfId="11" applyFont="1" applyFill="1" applyBorder="1" applyAlignment="1" applyProtection="1">
      <alignment horizontal="left" vertical="center"/>
    </xf>
    <xf numFmtId="0" fontId="104" fillId="0" borderId="18" xfId="11" applyFont="1" applyFill="1" applyBorder="1" applyAlignment="1" applyProtection="1">
      <alignment vertical="center"/>
    </xf>
    <xf numFmtId="0" fontId="104" fillId="0" borderId="19" xfId="11" applyFont="1" applyFill="1" applyBorder="1" applyAlignment="1" applyProtection="1">
      <alignment vertical="center"/>
    </xf>
    <xf numFmtId="0" fontId="106" fillId="0" borderId="103" xfId="0" applyFont="1" applyBorder="1"/>
    <xf numFmtId="0" fontId="106" fillId="0" borderId="103" xfId="0" applyFont="1" applyBorder="1" applyAlignment="1">
      <alignment horizontal="center"/>
    </xf>
    <xf numFmtId="0" fontId="105" fillId="0" borderId="86" xfId="0" applyFont="1" applyBorder="1" applyAlignment="1">
      <alignment vertical="center" wrapText="1"/>
    </xf>
    <xf numFmtId="0" fontId="112" fillId="0" borderId="86" xfId="0" applyFont="1" applyBorder="1" applyAlignment="1">
      <alignment vertical="center" wrapText="1"/>
    </xf>
    <xf numFmtId="0" fontId="106" fillId="0" borderId="24" xfId="0" applyFont="1" applyBorder="1"/>
    <xf numFmtId="0" fontId="108" fillId="36" borderId="104" xfId="0" applyFont="1" applyFill="1" applyBorder="1" applyAlignment="1">
      <alignment vertical="center" wrapText="1"/>
    </xf>
    <xf numFmtId="0" fontId="105" fillId="0" borderId="7" xfId="0" applyFont="1" applyFill="1" applyBorder="1" applyAlignment="1">
      <alignment horizontal="center" vertical="center" wrapText="1"/>
    </xf>
    <xf numFmtId="0" fontId="105" fillId="0" borderId="72" xfId="0" applyFont="1" applyFill="1" applyBorder="1" applyAlignment="1">
      <alignment horizontal="center" vertical="center" wrapText="1"/>
    </xf>
    <xf numFmtId="0" fontId="108" fillId="0" borderId="0" xfId="0" applyFont="1" applyAlignment="1">
      <alignment horizontal="center"/>
    </xf>
    <xf numFmtId="0" fontId="104" fillId="0" borderId="18" xfId="9" applyFont="1" applyFill="1" applyBorder="1" applyAlignment="1" applyProtection="1">
      <alignment horizontal="center" vertical="center"/>
      <protection locked="0"/>
    </xf>
    <xf numFmtId="0" fontId="107" fillId="3" borderId="5" xfId="9" applyFont="1" applyFill="1" applyBorder="1" applyAlignment="1" applyProtection="1">
      <alignment horizontal="center" vertical="center" wrapText="1"/>
      <protection locked="0"/>
    </xf>
    <xf numFmtId="0" fontId="104" fillId="0" borderId="21" xfId="9" applyFont="1" applyFill="1" applyBorder="1" applyAlignment="1" applyProtection="1">
      <alignment horizontal="center" vertical="center"/>
      <protection locked="0"/>
    </xf>
    <xf numFmtId="0" fontId="108" fillId="36" borderId="3" xfId="0" applyFont="1" applyFill="1" applyBorder="1" applyAlignment="1">
      <alignment horizontal="left" vertical="top" wrapText="1"/>
    </xf>
    <xf numFmtId="0" fontId="104" fillId="3" borderId="7" xfId="13" applyFont="1" applyFill="1" applyBorder="1" applyAlignment="1" applyProtection="1">
      <alignment vertical="center" wrapText="1"/>
      <protection locked="0"/>
    </xf>
    <xf numFmtId="0" fontId="104" fillId="3" borderId="3" xfId="13" applyFont="1" applyFill="1" applyBorder="1" applyAlignment="1" applyProtection="1">
      <alignment vertical="center" wrapText="1"/>
      <protection locked="0"/>
    </xf>
    <xf numFmtId="0" fontId="104" fillId="3" borderId="2" xfId="13" applyFont="1" applyFill="1" applyBorder="1" applyAlignment="1" applyProtection="1">
      <alignment vertical="center" wrapText="1"/>
      <protection locked="0"/>
    </xf>
    <xf numFmtId="0" fontId="104" fillId="3" borderId="7" xfId="13" applyFont="1" applyFill="1" applyBorder="1" applyAlignment="1" applyProtection="1">
      <alignment horizontal="left" vertical="center" wrapText="1"/>
      <protection locked="0"/>
    </xf>
    <xf numFmtId="0" fontId="104" fillId="3" borderId="3" xfId="13" applyFont="1" applyFill="1" applyBorder="1" applyAlignment="1" applyProtection="1">
      <alignment horizontal="left" vertical="center" wrapText="1"/>
      <protection locked="0"/>
    </xf>
    <xf numFmtId="0" fontId="104" fillId="3" borderId="3" xfId="9" applyFont="1" applyFill="1" applyBorder="1" applyAlignment="1" applyProtection="1">
      <alignment horizontal="left" vertical="center" wrapText="1"/>
      <protection locked="0"/>
    </xf>
    <xf numFmtId="0" fontId="104" fillId="0" borderId="3" xfId="13" applyFont="1" applyBorder="1" applyAlignment="1" applyProtection="1">
      <alignment horizontal="left" vertical="center" wrapText="1"/>
      <protection locked="0"/>
    </xf>
    <xf numFmtId="0" fontId="104" fillId="0" borderId="0" xfId="13" applyFont="1" applyBorder="1" applyAlignment="1" applyProtection="1">
      <alignment wrapText="1"/>
      <protection locked="0"/>
    </xf>
    <xf numFmtId="0" fontId="104" fillId="0" borderId="3" xfId="13" applyFont="1" applyFill="1" applyBorder="1" applyAlignment="1" applyProtection="1">
      <alignment horizontal="left" vertical="center" wrapText="1"/>
      <protection locked="0"/>
    </xf>
    <xf numFmtId="1" fontId="107" fillId="36" borderId="3" xfId="2" applyNumberFormat="1" applyFont="1" applyFill="1" applyBorder="1" applyAlignment="1" applyProtection="1">
      <alignment horizontal="left" vertical="top" wrapText="1"/>
    </xf>
    <xf numFmtId="0" fontId="104" fillId="0" borderId="21" xfId="9" applyFont="1" applyFill="1" applyBorder="1" applyAlignment="1" applyProtection="1">
      <alignment horizontal="center" vertical="center" wrapText="1"/>
      <protection locked="0"/>
    </xf>
    <xf numFmtId="0" fontId="107" fillId="3" borderId="3" xfId="13" applyFont="1" applyFill="1" applyBorder="1" applyAlignment="1" applyProtection="1">
      <alignment vertical="center" wrapText="1"/>
      <protection locked="0"/>
    </xf>
    <xf numFmtId="0" fontId="104" fillId="3" borderId="3" xfId="13" applyFont="1" applyFill="1" applyBorder="1" applyAlignment="1" applyProtection="1">
      <alignment horizontal="left" vertical="center" wrapText="1" indent="3"/>
      <protection locked="0"/>
    </xf>
    <xf numFmtId="0" fontId="107" fillId="36" borderId="3" xfId="13" applyFont="1" applyFill="1" applyBorder="1" applyAlignment="1" applyProtection="1">
      <alignment vertical="center" wrapText="1"/>
      <protection locked="0"/>
    </xf>
    <xf numFmtId="0" fontId="104" fillId="0" borderId="24" xfId="9" applyFont="1" applyFill="1" applyBorder="1" applyAlignment="1" applyProtection="1">
      <alignment horizontal="center" vertical="center" wrapText="1"/>
      <protection locked="0"/>
    </xf>
    <xf numFmtId="0" fontId="107" fillId="36" borderId="25" xfId="13" applyFont="1" applyFill="1" applyBorder="1" applyAlignment="1" applyProtection="1">
      <alignment vertical="center" wrapText="1"/>
      <protection locked="0"/>
    </xf>
    <xf numFmtId="0" fontId="108" fillId="0" borderId="0" xfId="21410" applyFont="1" applyFill="1" applyAlignment="1" applyProtection="1">
      <alignment horizontal="left" vertical="center"/>
      <protection locked="0"/>
    </xf>
    <xf numFmtId="0" fontId="108" fillId="36" borderId="103" xfId="0" applyFont="1" applyFill="1" applyBorder="1" applyAlignment="1">
      <alignment horizontal="left" vertical="center" wrapText="1"/>
    </xf>
    <xf numFmtId="0" fontId="108" fillId="36" borderId="87" xfId="0" applyFont="1" applyFill="1" applyBorder="1" applyAlignment="1">
      <alignment horizontal="left" vertical="center" wrapText="1"/>
    </xf>
    <xf numFmtId="0" fontId="105" fillId="0" borderId="103" xfId="0" applyFont="1" applyFill="1" applyBorder="1" applyAlignment="1">
      <alignment horizontal="right" vertical="center" wrapText="1"/>
    </xf>
    <xf numFmtId="0" fontId="105" fillId="0" borderId="87" xfId="0" applyFont="1" applyFill="1" applyBorder="1" applyAlignment="1">
      <alignment horizontal="left" vertical="center" wrapText="1"/>
    </xf>
    <xf numFmtId="49" fontId="105" fillId="0" borderId="103" xfId="0" applyNumberFormat="1" applyFont="1" applyFill="1" applyBorder="1" applyAlignment="1">
      <alignment horizontal="right" vertical="center" wrapText="1"/>
    </xf>
    <xf numFmtId="0" fontId="108" fillId="0" borderId="103" xfId="0" applyFont="1" applyFill="1" applyBorder="1" applyAlignment="1">
      <alignment horizontal="left" vertical="center" wrapText="1"/>
    </xf>
    <xf numFmtId="49" fontId="107" fillId="0" borderId="24" xfId="5" applyNumberFormat="1" applyFont="1" applyFill="1" applyBorder="1" applyAlignment="1" applyProtection="1">
      <alignment horizontal="left" vertical="center"/>
      <protection locked="0"/>
    </xf>
    <xf numFmtId="0" fontId="104" fillId="0" borderId="25" xfId="9" applyFont="1" applyFill="1" applyBorder="1" applyAlignment="1" applyProtection="1">
      <alignment horizontal="left" vertical="center" wrapText="1"/>
      <protection locked="0"/>
    </xf>
    <xf numFmtId="0" fontId="107" fillId="0" borderId="0" xfId="11" applyFont="1" applyFill="1" applyBorder="1" applyAlignment="1" applyProtection="1"/>
    <xf numFmtId="0" fontId="107" fillId="0" borderId="0" xfId="11" applyFont="1" applyFill="1" applyBorder="1" applyAlignment="1" applyProtection="1">
      <alignment horizontal="center"/>
    </xf>
    <xf numFmtId="0" fontId="105" fillId="0" borderId="4" xfId="0" applyFont="1" applyFill="1" applyBorder="1" applyAlignment="1">
      <alignment horizontal="center" vertical="center" wrapText="1"/>
    </xf>
    <xf numFmtId="0" fontId="105" fillId="0" borderId="5" xfId="0" applyFont="1" applyFill="1" applyBorder="1" applyAlignment="1">
      <alignment horizontal="center" vertical="center" wrapText="1"/>
    </xf>
    <xf numFmtId="0" fontId="105" fillId="0" borderId="21" xfId="0" applyFont="1" applyBorder="1" applyAlignment="1">
      <alignment horizontal="center"/>
    </xf>
    <xf numFmtId="0" fontId="105" fillId="0" borderId="35" xfId="0" applyFont="1" applyBorder="1" applyAlignment="1">
      <alignment wrapText="1"/>
    </xf>
    <xf numFmtId="0" fontId="105" fillId="0" borderId="11" xfId="0" applyFont="1" applyBorder="1" applyAlignment="1">
      <alignment wrapText="1"/>
    </xf>
    <xf numFmtId="0" fontId="112" fillId="0" borderId="11" xfId="0" applyFont="1" applyBorder="1" applyAlignment="1">
      <alignment wrapText="1"/>
    </xf>
    <xf numFmtId="0" fontId="112" fillId="0" borderId="11" xfId="0" applyFont="1" applyBorder="1" applyAlignment="1">
      <alignment horizontal="right" wrapText="1"/>
    </xf>
    <xf numFmtId="0" fontId="105" fillId="0" borderId="12" xfId="0" applyFont="1" applyBorder="1" applyAlignment="1">
      <alignment wrapText="1"/>
    </xf>
    <xf numFmtId="0" fontId="108" fillId="36" borderId="15" xfId="0" applyFont="1" applyFill="1" applyBorder="1" applyAlignment="1">
      <alignment wrapText="1"/>
    </xf>
    <xf numFmtId="0" fontId="112" fillId="0" borderId="12" xfId="0" applyFont="1" applyBorder="1" applyAlignment="1">
      <alignment horizontal="right" wrapText="1"/>
    </xf>
    <xf numFmtId="0" fontId="105" fillId="0" borderId="24" xfId="0" applyFont="1" applyBorder="1" applyAlignment="1">
      <alignment horizontal="center"/>
    </xf>
    <xf numFmtId="0" fontId="108" fillId="36" borderId="62" xfId="0" applyFont="1" applyFill="1" applyBorder="1" applyAlignment="1">
      <alignment wrapText="1"/>
    </xf>
    <xf numFmtId="0" fontId="105" fillId="0" borderId="67" xfId="0" applyFont="1" applyFill="1" applyBorder="1" applyAlignment="1">
      <alignment horizontal="center" vertical="center" wrapText="1"/>
    </xf>
    <xf numFmtId="0" fontId="105" fillId="0" borderId="6" xfId="0" applyFont="1" applyFill="1" applyBorder="1" applyAlignment="1">
      <alignment horizontal="center" vertical="center" wrapText="1"/>
    </xf>
    <xf numFmtId="0" fontId="108" fillId="0" borderId="0" xfId="0" applyFont="1" applyFill="1" applyBorder="1" applyAlignment="1">
      <alignment horizontal="center" wrapText="1"/>
    </xf>
    <xf numFmtId="0" fontId="105" fillId="0" borderId="59" xfId="0" applyFont="1" applyBorder="1"/>
    <xf numFmtId="0" fontId="105" fillId="0" borderId="60" xfId="0" applyFont="1" applyBorder="1"/>
    <xf numFmtId="0" fontId="105" fillId="0" borderId="71" xfId="0" applyFont="1" applyBorder="1"/>
    <xf numFmtId="0" fontId="105" fillId="0" borderId="21" xfId="0" applyFont="1" applyBorder="1" applyAlignment="1">
      <alignment vertical="center"/>
    </xf>
    <xf numFmtId="0" fontId="104" fillId="3" borderId="3" xfId="13" applyFont="1" applyFill="1" applyBorder="1" applyAlignment="1" applyProtection="1">
      <alignment horizontal="left" vertical="center"/>
      <protection locked="0"/>
    </xf>
    <xf numFmtId="0" fontId="104" fillId="3" borderId="24" xfId="9" applyFont="1" applyFill="1" applyBorder="1" applyAlignment="1" applyProtection="1">
      <alignment horizontal="left" vertical="center"/>
      <protection locked="0"/>
    </xf>
    <xf numFmtId="0" fontId="107" fillId="3" borderId="25" xfId="16" applyFont="1" applyFill="1" applyBorder="1" applyAlignment="1" applyProtection="1">
      <protection locked="0"/>
    </xf>
    <xf numFmtId="0" fontId="108" fillId="0" borderId="0" xfId="0" applyFont="1" applyFill="1" applyAlignment="1">
      <alignment horizontal="center" wrapText="1"/>
    </xf>
    <xf numFmtId="0" fontId="105" fillId="0" borderId="18" xfId="0" applyFont="1" applyBorder="1"/>
    <xf numFmtId="0" fontId="105" fillId="0" borderId="20" xfId="0" applyFont="1" applyBorder="1"/>
    <xf numFmtId="0" fontId="105" fillId="0" borderId="22" xfId="0" applyFont="1" applyBorder="1" applyAlignment="1">
      <alignment horizontal="center" vertical="center"/>
    </xf>
    <xf numFmtId="0" fontId="104" fillId="3" borderId="21" xfId="5" applyFont="1" applyFill="1" applyBorder="1" applyAlignment="1" applyProtection="1">
      <alignment horizontal="right" vertical="center"/>
      <protection locked="0"/>
    </xf>
    <xf numFmtId="0" fontId="104" fillId="3" borderId="22" xfId="13" applyFont="1" applyFill="1" applyBorder="1" applyAlignment="1" applyProtection="1">
      <alignment horizontal="left" vertical="center"/>
      <protection locked="0"/>
    </xf>
    <xf numFmtId="0" fontId="107" fillId="3" borderId="26" xfId="16" applyFont="1" applyFill="1" applyBorder="1" applyAlignment="1" applyProtection="1">
      <protection locked="0"/>
    </xf>
    <xf numFmtId="0" fontId="105" fillId="0" borderId="0" xfId="0" applyFont="1" applyBorder="1" applyAlignment="1">
      <alignment vertical="center"/>
    </xf>
    <xf numFmtId="0" fontId="105" fillId="0" borderId="0" xfId="0" applyFont="1" applyBorder="1" applyAlignment="1">
      <alignment vertical="center" wrapText="1"/>
    </xf>
    <xf numFmtId="164" fontId="104" fillId="3" borderId="21" xfId="1" applyNumberFormat="1" applyFont="1" applyFill="1" applyBorder="1" applyAlignment="1" applyProtection="1">
      <alignment horizontal="center" vertical="center" wrapText="1"/>
      <protection locked="0"/>
    </xf>
    <xf numFmtId="164" fontId="104" fillId="3" borderId="3" xfId="1" applyNumberFormat="1" applyFont="1" applyFill="1" applyBorder="1" applyAlignment="1" applyProtection="1">
      <alignment horizontal="center" vertical="center" wrapText="1"/>
      <protection locked="0"/>
    </xf>
    <xf numFmtId="0" fontId="104" fillId="0" borderId="3" xfId="13" applyFont="1" applyBorder="1" applyAlignment="1" applyProtection="1">
      <alignment horizontal="center" vertical="center" wrapText="1"/>
      <protection locked="0"/>
    </xf>
    <xf numFmtId="0" fontId="104" fillId="0" borderId="3" xfId="13" applyFont="1" applyFill="1" applyBorder="1" applyAlignment="1" applyProtection="1">
      <alignment horizontal="center" vertical="center" wrapText="1"/>
      <protection locked="0"/>
    </xf>
    <xf numFmtId="164" fontId="104" fillId="3" borderId="22" xfId="1" applyNumberFormat="1" applyFont="1" applyFill="1" applyBorder="1" applyAlignment="1" applyProtection="1">
      <alignment horizontal="center" vertical="center" wrapText="1"/>
      <protection locked="0"/>
    </xf>
    <xf numFmtId="0" fontId="105" fillId="0" borderId="19" xfId="0" applyFont="1" applyBorder="1"/>
    <xf numFmtId="0" fontId="105" fillId="0" borderId="7" xfId="0" applyFont="1" applyBorder="1"/>
    <xf numFmtId="0" fontId="105" fillId="0" borderId="21" xfId="0" applyFont="1" applyBorder="1"/>
    <xf numFmtId="0" fontId="105" fillId="0" borderId="24" xfId="0" applyFont="1" applyBorder="1"/>
    <xf numFmtId="0" fontId="108" fillId="0" borderId="25" xfId="0" applyFont="1" applyBorder="1"/>
    <xf numFmtId="0" fontId="105" fillId="0" borderId="3" xfId="0" applyFont="1" applyFill="1" applyBorder="1" applyAlignment="1">
      <alignment horizontal="center" vertical="center" wrapText="1"/>
    </xf>
    <xf numFmtId="0" fontId="108" fillId="0" borderId="0" xfId="0" applyFont="1"/>
    <xf numFmtId="0" fontId="105" fillId="0" borderId="59" xfId="0" applyFont="1" applyBorder="1" applyAlignment="1">
      <alignment horizontal="center"/>
    </xf>
    <xf numFmtId="0" fontId="105" fillId="0" borderId="60" xfId="0" applyFont="1" applyBorder="1" applyAlignment="1">
      <alignment horizontal="center"/>
    </xf>
    <xf numFmtId="0" fontId="104" fillId="3" borderId="21" xfId="5" applyFont="1" applyFill="1" applyBorder="1" applyAlignment="1" applyProtection="1">
      <alignment horizontal="left" vertical="center"/>
      <protection locked="0"/>
    </xf>
    <xf numFmtId="0" fontId="104" fillId="3" borderId="3" xfId="5" applyFont="1" applyFill="1" applyBorder="1" applyProtection="1">
      <protection locked="0"/>
    </xf>
    <xf numFmtId="0" fontId="107" fillId="3" borderId="3" xfId="13" applyFont="1" applyFill="1" applyBorder="1" applyAlignment="1" applyProtection="1">
      <alignment wrapText="1"/>
      <protection locked="0"/>
    </xf>
    <xf numFmtId="0" fontId="107" fillId="0" borderId="3" xfId="13" applyFont="1" applyFill="1" applyBorder="1" applyAlignment="1" applyProtection="1">
      <alignment wrapText="1"/>
      <protection locked="0"/>
    </xf>
    <xf numFmtId="0" fontId="104" fillId="3" borderId="24" xfId="9" applyFont="1" applyFill="1" applyBorder="1" applyAlignment="1" applyProtection="1">
      <alignment horizontal="right" vertical="center"/>
      <protection locked="0"/>
    </xf>
    <xf numFmtId="0" fontId="116" fillId="77" borderId="88" xfId="21412" applyFont="1" applyFill="1" applyBorder="1" applyAlignment="1" applyProtection="1">
      <alignment vertical="center" wrapText="1"/>
      <protection locked="0"/>
    </xf>
    <xf numFmtId="0" fontId="117" fillId="70" borderId="82" xfId="21412" applyFont="1" applyFill="1" applyBorder="1" applyAlignment="1" applyProtection="1">
      <alignment horizontal="center" vertical="center"/>
      <protection locked="0"/>
    </xf>
    <xf numFmtId="0" fontId="117" fillId="0" borderId="86" xfId="21412" applyFont="1" applyFill="1" applyBorder="1" applyAlignment="1" applyProtection="1">
      <alignment horizontal="left" vertical="center" wrapText="1"/>
      <protection locked="0"/>
    </xf>
    <xf numFmtId="0" fontId="116" fillId="78" borderId="87" xfId="21412" applyFont="1" applyFill="1" applyBorder="1" applyAlignment="1" applyProtection="1">
      <alignment horizontal="center" vertical="center"/>
      <protection locked="0"/>
    </xf>
    <xf numFmtId="0" fontId="116" fillId="78" borderId="86" xfId="21412" applyFont="1" applyFill="1" applyBorder="1" applyAlignment="1" applyProtection="1">
      <alignment vertical="top" wrapText="1"/>
      <protection locked="0"/>
    </xf>
    <xf numFmtId="0" fontId="116" fillId="77" borderId="88" xfId="21412" applyFont="1" applyFill="1" applyBorder="1" applyAlignment="1" applyProtection="1">
      <alignment vertical="center"/>
      <protection locked="0"/>
    </xf>
    <xf numFmtId="0" fontId="117" fillId="70" borderId="86" xfId="21412" applyFont="1" applyFill="1" applyBorder="1" applyAlignment="1" applyProtection="1">
      <alignment vertical="center" wrapText="1"/>
      <protection locked="0"/>
    </xf>
    <xf numFmtId="0" fontId="117" fillId="70" borderId="86" xfId="21412" applyFont="1" applyFill="1" applyBorder="1" applyAlignment="1" applyProtection="1">
      <alignment horizontal="left" vertical="center" wrapText="1"/>
      <protection locked="0"/>
    </xf>
    <xf numFmtId="0" fontId="117" fillId="3" borderId="82" xfId="21412" applyFont="1" applyFill="1" applyBorder="1" applyAlignment="1" applyProtection="1">
      <alignment horizontal="center" vertical="center"/>
      <protection locked="0"/>
    </xf>
    <xf numFmtId="0" fontId="117" fillId="0" borderId="86" xfId="21412" applyFont="1" applyFill="1" applyBorder="1" applyAlignment="1" applyProtection="1">
      <alignment vertical="center" wrapText="1"/>
      <protection locked="0"/>
    </xf>
    <xf numFmtId="0" fontId="117" fillId="3" borderId="86" xfId="21412" applyFont="1" applyFill="1" applyBorder="1" applyAlignment="1" applyProtection="1">
      <alignment horizontal="left" vertical="center" wrapText="1"/>
      <protection locked="0"/>
    </xf>
    <xf numFmtId="0" fontId="117" fillId="0" borderId="82" xfId="21412" applyFont="1" applyFill="1" applyBorder="1" applyAlignment="1" applyProtection="1">
      <alignment horizontal="center" vertical="center"/>
      <protection locked="0"/>
    </xf>
    <xf numFmtId="0" fontId="116" fillId="78" borderId="86" xfId="21412" applyFont="1" applyFill="1" applyBorder="1" applyAlignment="1" applyProtection="1">
      <alignment vertical="center" wrapText="1"/>
      <protection locked="0"/>
    </xf>
    <xf numFmtId="0" fontId="116" fillId="77" borderId="88" xfId="21412" applyFont="1" applyFill="1" applyBorder="1" applyAlignment="1" applyProtection="1">
      <alignment horizontal="center" vertical="center"/>
      <protection locked="0"/>
    </xf>
    <xf numFmtId="0" fontId="107" fillId="77" borderId="88" xfId="21412" applyFont="1" applyFill="1" applyBorder="1" applyAlignment="1" applyProtection="1">
      <alignment vertical="center"/>
      <protection locked="0"/>
    </xf>
    <xf numFmtId="0" fontId="117" fillId="70" borderId="87" xfId="21412" applyFont="1" applyFill="1" applyBorder="1" applyAlignment="1" applyProtection="1">
      <alignment horizontal="center" vertical="center"/>
      <protection locked="0"/>
    </xf>
    <xf numFmtId="0" fontId="118" fillId="70" borderId="87" xfId="21412" applyFont="1" applyFill="1" applyBorder="1" applyAlignment="1" applyProtection="1">
      <alignment horizontal="center" vertical="center"/>
      <protection locked="0"/>
    </xf>
    <xf numFmtId="0" fontId="119" fillId="0" borderId="0" xfId="0" applyFont="1" applyAlignment="1">
      <alignment wrapText="1"/>
    </xf>
    <xf numFmtId="0" fontId="106" fillId="0" borderId="0" xfId="0" applyFont="1" applyAlignment="1">
      <alignment wrapText="1"/>
    </xf>
    <xf numFmtId="193" fontId="104" fillId="0" borderId="87" xfId="0" applyNumberFormat="1" applyFont="1" applyFill="1" applyBorder="1" applyAlignment="1" applyProtection="1">
      <alignment vertical="center"/>
      <protection locked="0"/>
    </xf>
    <xf numFmtId="10" fontId="104" fillId="0" borderId="87" xfId="20961" applyNumberFormat="1" applyFont="1" applyFill="1" applyBorder="1" applyAlignment="1" applyProtection="1">
      <alignment vertical="center"/>
      <protection locked="0"/>
    </xf>
    <xf numFmtId="0" fontId="4" fillId="0" borderId="19" xfId="0" applyFont="1" applyBorder="1" applyAlignment="1">
      <alignment horizontal="center" wrapText="1"/>
    </xf>
    <xf numFmtId="0" fontId="4" fillId="0" borderId="29" xfId="0" applyFont="1" applyBorder="1" applyAlignment="1">
      <alignment horizontal="center" wrapText="1"/>
    </xf>
    <xf numFmtId="0" fontId="4" fillId="0" borderId="20" xfId="0" applyFont="1" applyBorder="1" applyAlignment="1">
      <alignment horizontal="center" wrapText="1"/>
    </xf>
    <xf numFmtId="193" fontId="104" fillId="0" borderId="82" xfId="0" applyNumberFormat="1" applyFont="1" applyFill="1" applyBorder="1" applyAlignment="1" applyProtection="1">
      <alignment vertical="center"/>
      <protection locked="0"/>
    </xf>
    <xf numFmtId="10" fontId="104" fillId="0" borderId="25" xfId="20961" applyNumberFormat="1" applyFont="1" applyFill="1" applyBorder="1" applyAlignment="1" applyProtection="1">
      <alignment vertical="center"/>
      <protection locked="0"/>
    </xf>
    <xf numFmtId="193" fontId="104" fillId="36" borderId="101" xfId="7" applyNumberFormat="1" applyFont="1" applyFill="1" applyBorder="1" applyAlignment="1" applyProtection="1">
      <alignment horizontal="right"/>
    </xf>
    <xf numFmtId="193" fontId="104" fillId="36" borderId="87" xfId="0" applyNumberFormat="1" applyFont="1" applyFill="1" applyBorder="1" applyAlignment="1">
      <alignment horizontal="right"/>
    </xf>
    <xf numFmtId="193" fontId="104" fillId="0" borderId="101" xfId="7" applyNumberFormat="1" applyFont="1" applyFill="1" applyBorder="1" applyAlignment="1" applyProtection="1">
      <alignment horizontal="right"/>
    </xf>
    <xf numFmtId="193" fontId="107" fillId="0" borderId="87" xfId="0" applyNumberFormat="1" applyFont="1" applyFill="1" applyBorder="1" applyAlignment="1">
      <alignment horizontal="center"/>
    </xf>
    <xf numFmtId="193" fontId="107" fillId="0" borderId="101" xfId="0" applyNumberFormat="1" applyFont="1" applyFill="1" applyBorder="1" applyAlignment="1">
      <alignment horizontal="center"/>
    </xf>
    <xf numFmtId="193" fontId="104" fillId="36" borderId="87" xfId="0" applyNumberFormat="1" applyFont="1" applyFill="1" applyBorder="1" applyAlignment="1" applyProtection="1">
      <alignment horizontal="right"/>
    </xf>
    <xf numFmtId="193" fontId="104" fillId="0" borderId="101" xfId="0" applyNumberFormat="1" applyFont="1" applyFill="1" applyBorder="1" applyAlignment="1" applyProtection="1">
      <alignment horizontal="right"/>
      <protection locked="0"/>
    </xf>
    <xf numFmtId="193" fontId="104" fillId="0" borderId="87" xfId="0" applyNumberFormat="1" applyFont="1" applyFill="1" applyBorder="1" applyAlignment="1" applyProtection="1">
      <alignment horizontal="right" indent="1"/>
      <protection locked="0"/>
    </xf>
    <xf numFmtId="193" fontId="104" fillId="36" borderId="87" xfId="7" applyNumberFormat="1" applyFont="1" applyFill="1" applyBorder="1" applyAlignment="1" applyProtection="1"/>
    <xf numFmtId="193" fontId="104" fillId="0" borderId="87" xfId="0" applyNumberFormat="1" applyFont="1" applyFill="1" applyBorder="1" applyAlignment="1" applyProtection="1">
      <protection locked="0"/>
    </xf>
    <xf numFmtId="193" fontId="104" fillId="36" borderId="101" xfId="7" applyNumberFormat="1" applyFont="1" applyFill="1" applyBorder="1" applyAlignment="1" applyProtection="1"/>
    <xf numFmtId="193" fontId="104" fillId="0" borderId="87" xfId="0" applyNumberFormat="1" applyFont="1" applyFill="1" applyBorder="1" applyAlignment="1" applyProtection="1">
      <alignment horizontal="right" vertical="center"/>
      <protection locked="0"/>
    </xf>
    <xf numFmtId="193" fontId="104" fillId="36" borderId="25" xfId="0" applyNumberFormat="1" applyFont="1" applyFill="1" applyBorder="1" applyAlignment="1">
      <alignment horizontal="right"/>
    </xf>
    <xf numFmtId="193" fontId="104" fillId="36" borderId="26" xfId="7" applyNumberFormat="1" applyFont="1" applyFill="1" applyBorder="1" applyAlignment="1" applyProtection="1">
      <alignment horizontal="right"/>
    </xf>
    <xf numFmtId="167" fontId="4" fillId="0" borderId="0" xfId="0" applyNumberFormat="1" applyFont="1"/>
    <xf numFmtId="3" fontId="4" fillId="36" borderId="26" xfId="0" applyNumberFormat="1" applyFont="1" applyFill="1" applyBorder="1"/>
    <xf numFmtId="9" fontId="4" fillId="0" borderId="101" xfId="20961" applyFont="1" applyBorder="1" applyAlignment="1">
      <alignment horizontal="right"/>
    </xf>
    <xf numFmtId="10" fontId="102" fillId="78" borderId="87" xfId="20961" applyNumberFormat="1" applyFont="1" applyFill="1" applyBorder="1" applyAlignment="1" applyProtection="1">
      <alignment horizontal="right" vertical="center"/>
    </xf>
    <xf numFmtId="0" fontId="107" fillId="0" borderId="8" xfId="0" applyFont="1" applyBorder="1" applyAlignment="1">
      <alignment horizontal="center" vertical="center" wrapText="1"/>
    </xf>
    <xf numFmtId="0" fontId="108" fillId="36" borderId="19" xfId="0" applyFont="1" applyFill="1" applyBorder="1" applyAlignment="1">
      <alignment horizontal="center" vertical="center" wrapText="1"/>
    </xf>
    <xf numFmtId="0" fontId="108" fillId="36" borderId="20" xfId="0" applyFont="1" applyFill="1" applyBorder="1" applyAlignment="1">
      <alignment horizontal="center" vertical="center" wrapText="1"/>
    </xf>
    <xf numFmtId="0" fontId="105" fillId="0" borderId="0" xfId="0" applyFont="1" applyFill="1" applyAlignment="1">
      <alignment horizontal="center" vertical="center"/>
    </xf>
    <xf numFmtId="0" fontId="108" fillId="36" borderId="101" xfId="0" applyFont="1" applyFill="1" applyBorder="1" applyAlignment="1">
      <alignment horizontal="left" vertical="center" wrapText="1"/>
    </xf>
    <xf numFmtId="0" fontId="105" fillId="0" borderId="0" xfId="0" applyFont="1" applyFill="1" applyAlignment="1">
      <alignment horizontal="left" vertical="center"/>
    </xf>
    <xf numFmtId="10" fontId="104" fillId="0" borderId="87" xfId="20961" applyNumberFormat="1" applyFont="1" applyFill="1" applyBorder="1" applyAlignment="1">
      <alignment horizontal="left" vertical="center" wrapText="1"/>
    </xf>
    <xf numFmtId="3" fontId="105" fillId="0" borderId="101" xfId="0" applyNumberFormat="1" applyFont="1" applyFill="1" applyBorder="1" applyAlignment="1">
      <alignment horizontal="right" vertical="center" wrapText="1"/>
    </xf>
    <xf numFmtId="10" fontId="105" fillId="0" borderId="87" xfId="20961" applyNumberFormat="1" applyFont="1" applyFill="1" applyBorder="1" applyAlignment="1">
      <alignment horizontal="left" vertical="center" wrapText="1"/>
    </xf>
    <xf numFmtId="10" fontId="108" fillId="36" borderId="87" xfId="0" applyNumberFormat="1" applyFont="1" applyFill="1" applyBorder="1" applyAlignment="1">
      <alignment horizontal="left" vertical="center" wrapText="1"/>
    </xf>
    <xf numFmtId="3" fontId="108" fillId="36" borderId="101" xfId="0" applyNumberFormat="1" applyFont="1" applyFill="1" applyBorder="1" applyAlignment="1">
      <alignment horizontal="right" vertical="center" wrapText="1"/>
    </xf>
    <xf numFmtId="10" fontId="108" fillId="36" borderId="87" xfId="20961" applyNumberFormat="1" applyFont="1" applyFill="1" applyBorder="1" applyAlignment="1">
      <alignment horizontal="left" vertical="center" wrapText="1"/>
    </xf>
    <xf numFmtId="10" fontId="108" fillId="36" borderId="87" xfId="0" applyNumberFormat="1" applyFont="1" applyFill="1" applyBorder="1" applyAlignment="1">
      <alignment horizontal="center" vertical="center" wrapText="1"/>
    </xf>
    <xf numFmtId="1" fontId="108" fillId="36" borderId="101" xfId="0" applyNumberFormat="1" applyFont="1" applyFill="1" applyBorder="1" applyAlignment="1">
      <alignment horizontal="center" vertical="center" wrapText="1"/>
    </xf>
    <xf numFmtId="10" fontId="104" fillId="0" borderId="25" xfId="20961" applyNumberFormat="1" applyFont="1" applyFill="1" applyBorder="1" applyAlignment="1" applyProtection="1">
      <alignment horizontal="left" vertical="center"/>
    </xf>
    <xf numFmtId="3" fontId="104" fillId="0" borderId="26" xfId="1" applyNumberFormat="1" applyFont="1" applyFill="1" applyBorder="1" applyAlignment="1" applyProtection="1">
      <alignment horizontal="right" vertical="center"/>
    </xf>
    <xf numFmtId="0" fontId="104" fillId="0" borderId="103" xfId="0" applyFont="1" applyBorder="1" applyAlignment="1"/>
    <xf numFmtId="0" fontId="104" fillId="0" borderId="88" xfId="0" applyFont="1" applyBorder="1" applyAlignment="1">
      <alignment wrapText="1"/>
    </xf>
    <xf numFmtId="0" fontId="105" fillId="0" borderId="101" xfId="0" applyFont="1" applyBorder="1" applyAlignment="1"/>
    <xf numFmtId="0" fontId="104" fillId="0" borderId="101" xfId="0" applyFont="1" applyBorder="1" applyAlignment="1">
      <alignment horizontal="left" vertical="center" wrapText="1"/>
    </xf>
    <xf numFmtId="0" fontId="104" fillId="0" borderId="103" xfId="0" applyFont="1" applyBorder="1" applyAlignment="1">
      <alignment vertical="center"/>
    </xf>
    <xf numFmtId="0" fontId="104" fillId="0" borderId="87" xfId="0" applyFont="1" applyBorder="1" applyAlignment="1">
      <alignment wrapText="1"/>
    </xf>
    <xf numFmtId="10" fontId="105" fillId="0" borderId="23" xfId="20961" applyNumberFormat="1" applyFont="1" applyBorder="1" applyAlignment="1"/>
    <xf numFmtId="10" fontId="105" fillId="0" borderId="101" xfId="20961" applyNumberFormat="1" applyFont="1" applyBorder="1" applyAlignment="1"/>
    <xf numFmtId="0" fontId="104" fillId="0" borderId="94" xfId="0" applyFont="1" applyBorder="1" applyAlignment="1">
      <alignment vertical="center"/>
    </xf>
    <xf numFmtId="0" fontId="104" fillId="0" borderId="83" xfId="0" applyFont="1" applyBorder="1" applyAlignment="1">
      <alignment wrapText="1"/>
    </xf>
    <xf numFmtId="10" fontId="105" fillId="0" borderId="95" xfId="20961" applyNumberFormat="1" applyFont="1" applyBorder="1" applyAlignment="1"/>
    <xf numFmtId="193" fontId="17" fillId="36" borderId="106" xfId="0" applyNumberFormat="1" applyFont="1" applyFill="1" applyBorder="1" applyAlignment="1">
      <alignment vertical="center"/>
    </xf>
    <xf numFmtId="0" fontId="98" fillId="0" borderId="74" xfId="0" applyFont="1" applyBorder="1" applyAlignment="1">
      <alignment horizontal="left" vertical="center" wrapText="1"/>
    </xf>
    <xf numFmtId="0" fontId="98" fillId="0" borderId="73" xfId="0" applyFont="1" applyBorder="1" applyAlignment="1">
      <alignment horizontal="left" vertical="center" wrapText="1"/>
    </xf>
    <xf numFmtId="0" fontId="104" fillId="0" borderId="29" xfId="0" applyFont="1" applyFill="1" applyBorder="1" applyAlignment="1" applyProtection="1">
      <alignment horizontal="center"/>
    </xf>
    <xf numFmtId="0" fontId="104" fillId="0" borderId="30" xfId="0" applyFont="1" applyFill="1" applyBorder="1" applyAlignment="1" applyProtection="1">
      <alignment horizontal="center"/>
    </xf>
    <xf numFmtId="0" fontId="104" fillId="0" borderId="32" xfId="0" applyFont="1" applyFill="1" applyBorder="1" applyAlignment="1" applyProtection="1">
      <alignment horizontal="center"/>
    </xf>
    <xf numFmtId="0" fontId="104" fillId="0" borderId="31" xfId="0" applyFont="1" applyFill="1" applyBorder="1" applyAlignment="1" applyProtection="1">
      <alignment horizontal="center"/>
    </xf>
    <xf numFmtId="0" fontId="108" fillId="0" borderId="4" xfId="0" applyFont="1" applyBorder="1" applyAlignment="1">
      <alignment horizontal="center" vertical="center"/>
    </xf>
    <xf numFmtId="0" fontId="108" fillId="0" borderId="77" xfId="0" applyFont="1" applyBorder="1" applyAlignment="1">
      <alignment horizontal="center" vertical="center"/>
    </xf>
    <xf numFmtId="0" fontId="107" fillId="0" borderId="5" xfId="0" applyFont="1" applyFill="1" applyBorder="1" applyAlignment="1">
      <alignment horizontal="center" vertical="center"/>
    </xf>
    <xf numFmtId="0" fontId="107" fillId="0" borderId="7" xfId="0" applyFont="1" applyFill="1" applyBorder="1" applyAlignment="1">
      <alignment horizontal="center" vertical="center"/>
    </xf>
    <xf numFmtId="0" fontId="107" fillId="0" borderId="19" xfId="0" applyFont="1" applyFill="1" applyBorder="1" applyAlignment="1" applyProtection="1">
      <alignment horizontal="center"/>
    </xf>
    <xf numFmtId="0" fontId="107" fillId="0" borderId="20" xfId="0" applyFont="1" applyFill="1" applyBorder="1" applyAlignment="1" applyProtection="1">
      <alignment horizontal="center"/>
    </xf>
    <xf numFmtId="0" fontId="104" fillId="0" borderId="27" xfId="0" applyFont="1" applyBorder="1" applyAlignment="1">
      <alignment horizontal="center" wrapText="1"/>
    </xf>
    <xf numFmtId="0" fontId="104" fillId="0" borderId="42" xfId="0" applyFont="1" applyBorder="1" applyAlignment="1">
      <alignment horizontal="center" wrapText="1"/>
    </xf>
    <xf numFmtId="0" fontId="104" fillId="0" borderId="3" xfId="0" applyFont="1" applyBorder="1" applyAlignment="1">
      <alignment wrapText="1"/>
    </xf>
    <xf numFmtId="0" fontId="105" fillId="0" borderId="22" xfId="0" applyFont="1" applyBorder="1" applyAlignment="1"/>
    <xf numFmtId="0" fontId="107" fillId="0" borderId="8" xfId="0" applyFont="1" applyBorder="1" applyAlignment="1">
      <alignment horizontal="center" vertical="center" wrapText="1"/>
    </xf>
    <xf numFmtId="0" fontId="107" fillId="0" borderId="23" xfId="0" applyFont="1" applyBorder="1" applyAlignment="1">
      <alignment horizontal="center" vertical="center" wrapText="1"/>
    </xf>
    <xf numFmtId="0" fontId="104" fillId="0" borderId="88" xfId="0" applyFont="1" applyBorder="1" applyAlignment="1">
      <alignment horizontal="center" wrapText="1"/>
    </xf>
    <xf numFmtId="0" fontId="104" fillId="0" borderId="23" xfId="0" applyFont="1" applyBorder="1" applyAlignment="1">
      <alignment horizontal="center" wrapText="1"/>
    </xf>
    <xf numFmtId="0" fontId="105" fillId="0" borderId="87" xfId="0" applyFont="1" applyFill="1" applyBorder="1" applyAlignment="1">
      <alignment horizontal="center" vertical="center" wrapText="1"/>
    </xf>
    <xf numFmtId="0" fontId="105" fillId="0" borderId="88" xfId="0" applyFont="1" applyFill="1" applyBorder="1" applyAlignment="1">
      <alignment horizontal="center"/>
    </xf>
    <xf numFmtId="0" fontId="105" fillId="0" borderId="23" xfId="0" applyFont="1" applyFill="1" applyBorder="1" applyAlignment="1">
      <alignment horizontal="center"/>
    </xf>
    <xf numFmtId="0" fontId="108" fillId="36" borderId="105" xfId="0" applyFont="1" applyFill="1" applyBorder="1" applyAlignment="1">
      <alignment horizontal="center" vertical="center" wrapText="1"/>
    </xf>
    <xf numFmtId="0" fontId="108" fillId="36" borderId="32" xfId="0" applyFont="1" applyFill="1" applyBorder="1" applyAlignment="1">
      <alignment horizontal="center" vertical="center" wrapText="1"/>
    </xf>
    <xf numFmtId="0" fontId="108" fillId="36" borderId="102" xfId="0" applyFont="1" applyFill="1" applyBorder="1" applyAlignment="1">
      <alignment horizontal="center" vertical="center" wrapText="1"/>
    </xf>
    <xf numFmtId="0" fontId="108" fillId="36" borderId="86" xfId="0" applyFont="1" applyFill="1" applyBorder="1" applyAlignment="1">
      <alignment horizontal="center" vertical="center" wrapText="1"/>
    </xf>
    <xf numFmtId="0" fontId="96" fillId="3" borderId="75" xfId="13" applyFont="1" applyFill="1" applyBorder="1" applyAlignment="1" applyProtection="1">
      <alignment horizontal="center" vertical="center" wrapText="1"/>
      <protection locked="0"/>
    </xf>
    <xf numFmtId="0" fontId="96"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105" fillId="0" borderId="2" xfId="0" applyFont="1" applyBorder="1" applyAlignment="1">
      <alignment horizontal="center" vertical="center" wrapText="1"/>
    </xf>
    <xf numFmtId="0" fontId="105" fillId="0" borderId="7" xfId="0" applyFont="1" applyBorder="1" applyAlignment="1">
      <alignment horizontal="center" vertical="center" wrapText="1"/>
    </xf>
    <xf numFmtId="164" fontId="107" fillId="3" borderId="18" xfId="1" applyNumberFormat="1" applyFont="1" applyFill="1" applyBorder="1" applyAlignment="1" applyProtection="1">
      <alignment horizontal="center"/>
      <protection locked="0"/>
    </xf>
    <xf numFmtId="164" fontId="107" fillId="3" borderId="19" xfId="1" applyNumberFormat="1" applyFont="1" applyFill="1" applyBorder="1" applyAlignment="1" applyProtection="1">
      <alignment horizontal="center"/>
      <protection locked="0"/>
    </xf>
    <xf numFmtId="164" fontId="107" fillId="3" borderId="20" xfId="1" applyNumberFormat="1" applyFont="1" applyFill="1" applyBorder="1" applyAlignment="1" applyProtection="1">
      <alignment horizontal="center"/>
      <protection locked="0"/>
    </xf>
    <xf numFmtId="164" fontId="14" fillId="3" borderId="18" xfId="1" applyNumberFormat="1" applyFont="1" applyFill="1" applyBorder="1" applyAlignment="1" applyProtection="1">
      <alignment horizontal="center"/>
      <protection locked="0"/>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4" fillId="0" borderId="78" xfId="1" applyNumberFormat="1" applyFont="1" applyFill="1" applyBorder="1" applyAlignment="1" applyProtection="1">
      <alignment horizontal="center" vertical="center" wrapText="1"/>
      <protection locked="0"/>
    </xf>
    <xf numFmtId="164" fontId="14" fillId="0" borderId="79" xfId="1" applyNumberFormat="1" applyFont="1" applyFill="1" applyBorder="1" applyAlignment="1" applyProtection="1">
      <alignment horizontal="center" vertical="center" wrapText="1"/>
      <protection locked="0"/>
    </xf>
    <xf numFmtId="0" fontId="105" fillId="0" borderId="2" xfId="0" applyFont="1" applyFill="1" applyBorder="1" applyAlignment="1">
      <alignment horizontal="center" vertical="center" wrapText="1"/>
    </xf>
    <xf numFmtId="0" fontId="105" fillId="0" borderId="7" xfId="0" applyFont="1" applyFill="1" applyBorder="1" applyAlignment="1">
      <alignment horizontal="center" vertical="center" wrapText="1"/>
    </xf>
    <xf numFmtId="0" fontId="105" fillId="0" borderId="75" xfId="0" applyFont="1" applyFill="1" applyBorder="1" applyAlignment="1">
      <alignment horizontal="center" vertical="center" wrapText="1"/>
    </xf>
    <xf numFmtId="0" fontId="105" fillId="0" borderId="72" xfId="0" applyFont="1" applyFill="1" applyBorder="1" applyAlignment="1">
      <alignment horizontal="center" vertical="center" wrapText="1"/>
    </xf>
    <xf numFmtId="0" fontId="105" fillId="0" borderId="8" xfId="0" applyFont="1" applyFill="1" applyBorder="1" applyAlignment="1">
      <alignment horizontal="center" wrapText="1"/>
    </xf>
    <xf numFmtId="0" fontId="105" fillId="0" borderId="10" xfId="0" applyFont="1" applyFill="1" applyBorder="1" applyAlignment="1">
      <alignment horizontal="center" wrapText="1"/>
    </xf>
    <xf numFmtId="0" fontId="105" fillId="0" borderId="67" xfId="0" applyFont="1" applyFill="1" applyBorder="1" applyAlignment="1">
      <alignment horizontal="center" vertical="center" wrapText="1"/>
    </xf>
    <xf numFmtId="0" fontId="105" fillId="0" borderId="60" xfId="0" applyFont="1" applyFill="1" applyBorder="1" applyAlignment="1">
      <alignment horizontal="center" vertical="center" wrapText="1"/>
    </xf>
    <xf numFmtId="0" fontId="105" fillId="0" borderId="93" xfId="0" applyFont="1" applyFill="1" applyBorder="1" applyAlignment="1">
      <alignment horizontal="center" vertical="center" wrapText="1"/>
    </xf>
    <xf numFmtId="0" fontId="112" fillId="0" borderId="59" xfId="0" applyFont="1" applyFill="1" applyBorder="1" applyAlignment="1">
      <alignment horizontal="left" vertical="center"/>
    </xf>
    <xf numFmtId="0" fontId="112" fillId="0" borderId="60" xfId="0" applyFont="1" applyFill="1" applyBorder="1" applyAlignment="1">
      <alignment horizontal="left"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lb.ge\Reports\Financial%20Department\NBG%20Reporting\Working%20Files\Daily%20Reports\Manana%20-%20LCR-BBB-DD-YYYYMMDDV30%20-%2031.03.2021%20-%20Old-%20gagzavnilia.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lb.ge\Reports\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D"/>
      <sheetName val="MAIN"/>
      <sheetName val="16. NSFR"/>
      <sheetName val="NSFR Detailed"/>
      <sheetName val="NSFR"/>
      <sheetName val="A-L"/>
      <sheetName val="RC-D"/>
      <sheetName val="RC-A"/>
      <sheetName val="RI-AC"/>
      <sheetName val="FXD"/>
      <sheetName val="Treasury"/>
      <sheetName val="A-LD (New)"/>
      <sheetName val="A-LD Total (New)"/>
      <sheetName val="A-LD"/>
      <sheetName val="A-LD Total"/>
      <sheetName val="Capital"/>
      <sheetName val="Sheet1"/>
      <sheetName val="RCD"/>
      <sheetName val="offbalance Check"/>
      <sheetName val="Balance Check"/>
      <sheetName val="Balance"/>
      <sheetName val="HQLA"/>
      <sheetName val="GAP"/>
      <sheetName val="F_GAP"/>
      <sheetName val="F_GAP (outflow)"/>
      <sheetName val="LCR GEO "/>
      <sheetName val="Sheet2"/>
      <sheetName val="LCR"/>
      <sheetName val="Nostro"/>
      <sheetName val="Loro"/>
      <sheetName val="Top 100 deposits"/>
      <sheetName val="Top 100 Loans"/>
      <sheetName val="Loans"/>
      <sheetName val="Cashdesk"/>
      <sheetName val="ATM"/>
      <sheetName val="DepositPortfolio"/>
      <sheetName val="LoansScedule"/>
      <sheetName val="Other Items"/>
      <sheetName val="InterbankingAssetLiabilitie"/>
      <sheetName val="InvestementSecurities"/>
      <sheetName val="StateCompanies"/>
      <sheetName val="OtherAssetsReserve"/>
      <sheetName val="Top100DepositsData"/>
      <sheetName val="Top100LoansData"/>
      <sheetName val="Insiders"/>
      <sheetName val="LEGEND"/>
    </sheetNames>
    <sheetDataSet>
      <sheetData sheetId="0" refreshError="1"/>
      <sheetData sheetId="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2">
          <cell r="E2">
            <v>1</v>
          </cell>
          <cell r="F2">
            <v>1</v>
          </cell>
          <cell r="H2" t="str">
            <v>Current</v>
          </cell>
          <cell r="J2">
            <v>1</v>
          </cell>
        </row>
        <row r="4">
          <cell r="E4" t="str">
            <v>CUSTOMER_TYPE_LCR</v>
          </cell>
          <cell r="F4" t="str">
            <v>IS_RESIDENT</v>
          </cell>
          <cell r="H4" t="str">
            <v>DEPOSIT_TYPE</v>
          </cell>
          <cell r="J4" t="str">
            <v>REMAINING_MAT_BUCKET</v>
          </cell>
        </row>
        <row r="5">
          <cell r="E5">
            <v>1</v>
          </cell>
          <cell r="F5">
            <v>1</v>
          </cell>
          <cell r="H5" t="str">
            <v>Current</v>
          </cell>
          <cell r="J5">
            <v>1</v>
          </cell>
        </row>
        <row r="6">
          <cell r="E6">
            <v>3</v>
          </cell>
          <cell r="F6">
            <v>1</v>
          </cell>
          <cell r="H6" t="str">
            <v>Current</v>
          </cell>
          <cell r="J6">
            <v>1</v>
          </cell>
        </row>
        <row r="7">
          <cell r="E7">
            <v>2</v>
          </cell>
          <cell r="F7">
            <v>0</v>
          </cell>
          <cell r="H7" t="str">
            <v>Current</v>
          </cell>
          <cell r="J7">
            <v>1</v>
          </cell>
        </row>
        <row r="8">
          <cell r="E8">
            <v>2</v>
          </cell>
          <cell r="F8">
            <v>0</v>
          </cell>
          <cell r="H8" t="str">
            <v>Current</v>
          </cell>
          <cell r="J8">
            <v>1</v>
          </cell>
        </row>
        <row r="9">
          <cell r="E9">
            <v>2</v>
          </cell>
          <cell r="F9">
            <v>0</v>
          </cell>
          <cell r="H9" t="str">
            <v>Current</v>
          </cell>
          <cell r="J9">
            <v>1</v>
          </cell>
        </row>
        <row r="10">
          <cell r="E10">
            <v>2</v>
          </cell>
          <cell r="F10">
            <v>1</v>
          </cell>
          <cell r="H10" t="str">
            <v>Current</v>
          </cell>
          <cell r="J10">
            <v>1</v>
          </cell>
        </row>
        <row r="11">
          <cell r="E11">
            <v>5</v>
          </cell>
          <cell r="F11">
            <v>0</v>
          </cell>
          <cell r="H11" t="str">
            <v>CD</v>
          </cell>
          <cell r="J11">
            <v>4</v>
          </cell>
        </row>
        <row r="12">
          <cell r="E12">
            <v>1</v>
          </cell>
          <cell r="F12">
            <v>1</v>
          </cell>
          <cell r="H12" t="str">
            <v>Saving</v>
          </cell>
          <cell r="J12">
            <v>1</v>
          </cell>
        </row>
        <row r="13">
          <cell r="E13">
            <v>2</v>
          </cell>
          <cell r="F13">
            <v>1</v>
          </cell>
          <cell r="H13" t="str">
            <v>TERM</v>
          </cell>
          <cell r="J13">
            <v>5</v>
          </cell>
        </row>
        <row r="14">
          <cell r="E14">
            <v>1</v>
          </cell>
          <cell r="F14">
            <v>0</v>
          </cell>
          <cell r="H14" t="str">
            <v>Current</v>
          </cell>
          <cell r="J14">
            <v>1</v>
          </cell>
        </row>
        <row r="15">
          <cell r="E15">
            <v>1</v>
          </cell>
          <cell r="F15">
            <v>0</v>
          </cell>
          <cell r="H15" t="str">
            <v>Current</v>
          </cell>
          <cell r="J15">
            <v>1</v>
          </cell>
        </row>
        <row r="16">
          <cell r="E16">
            <v>1</v>
          </cell>
          <cell r="F16">
            <v>1</v>
          </cell>
          <cell r="H16" t="str">
            <v>Current</v>
          </cell>
          <cell r="J16">
            <v>1</v>
          </cell>
        </row>
        <row r="17">
          <cell r="E17">
            <v>1</v>
          </cell>
          <cell r="F17">
            <v>1</v>
          </cell>
          <cell r="H17" t="str">
            <v>Saving</v>
          </cell>
          <cell r="J17">
            <v>7</v>
          </cell>
        </row>
        <row r="18">
          <cell r="E18">
            <v>1</v>
          </cell>
          <cell r="F18">
            <v>1</v>
          </cell>
          <cell r="H18" t="str">
            <v>CD</v>
          </cell>
          <cell r="J18">
            <v>6</v>
          </cell>
        </row>
        <row r="19">
          <cell r="E19">
            <v>1</v>
          </cell>
          <cell r="F19">
            <v>1</v>
          </cell>
          <cell r="H19" t="str">
            <v>TERM</v>
          </cell>
          <cell r="J19">
            <v>6</v>
          </cell>
        </row>
        <row r="20">
          <cell r="E20">
            <v>1</v>
          </cell>
          <cell r="F20">
            <v>1</v>
          </cell>
          <cell r="H20" t="str">
            <v>CD</v>
          </cell>
          <cell r="J20">
            <v>5</v>
          </cell>
        </row>
        <row r="21">
          <cell r="E21">
            <v>1</v>
          </cell>
          <cell r="F21">
            <v>0</v>
          </cell>
          <cell r="H21" t="str">
            <v>Saving</v>
          </cell>
          <cell r="J21">
            <v>1</v>
          </cell>
        </row>
        <row r="22">
          <cell r="E22">
            <v>1</v>
          </cell>
          <cell r="F22">
            <v>0</v>
          </cell>
          <cell r="H22" t="str">
            <v>Current</v>
          </cell>
          <cell r="J22">
            <v>1</v>
          </cell>
        </row>
        <row r="23">
          <cell r="E23">
            <v>1</v>
          </cell>
          <cell r="F23">
            <v>0</v>
          </cell>
          <cell r="H23" t="str">
            <v>Saving</v>
          </cell>
          <cell r="J23">
            <v>1</v>
          </cell>
        </row>
        <row r="24">
          <cell r="E24">
            <v>1</v>
          </cell>
          <cell r="F24">
            <v>1</v>
          </cell>
          <cell r="H24" t="str">
            <v>Current</v>
          </cell>
          <cell r="J24">
            <v>1</v>
          </cell>
        </row>
        <row r="25">
          <cell r="E25">
            <v>1</v>
          </cell>
          <cell r="F25">
            <v>1</v>
          </cell>
          <cell r="H25" t="str">
            <v>Current</v>
          </cell>
          <cell r="J25">
            <v>1</v>
          </cell>
        </row>
        <row r="26">
          <cell r="E26">
            <v>1</v>
          </cell>
          <cell r="F26">
            <v>1</v>
          </cell>
          <cell r="H26" t="str">
            <v>CD</v>
          </cell>
          <cell r="J26">
            <v>6</v>
          </cell>
        </row>
        <row r="27">
          <cell r="E27">
            <v>1</v>
          </cell>
          <cell r="F27">
            <v>1</v>
          </cell>
          <cell r="H27" t="str">
            <v>CD</v>
          </cell>
          <cell r="J27">
            <v>3</v>
          </cell>
        </row>
        <row r="28">
          <cell r="E28">
            <v>1</v>
          </cell>
          <cell r="F28">
            <v>0</v>
          </cell>
          <cell r="H28" t="str">
            <v>Saving</v>
          </cell>
          <cell r="J28">
            <v>1</v>
          </cell>
        </row>
        <row r="29">
          <cell r="E29">
            <v>1</v>
          </cell>
          <cell r="F29">
            <v>0</v>
          </cell>
          <cell r="H29" t="str">
            <v>Saving</v>
          </cell>
          <cell r="J29">
            <v>1</v>
          </cell>
        </row>
        <row r="30">
          <cell r="E30">
            <v>1</v>
          </cell>
          <cell r="F30">
            <v>0</v>
          </cell>
          <cell r="H30" t="str">
            <v>Current</v>
          </cell>
          <cell r="J30">
            <v>1</v>
          </cell>
        </row>
        <row r="31">
          <cell r="E31">
            <v>1</v>
          </cell>
          <cell r="F31">
            <v>1</v>
          </cell>
          <cell r="H31" t="str">
            <v>CD</v>
          </cell>
          <cell r="J31">
            <v>4</v>
          </cell>
        </row>
        <row r="32">
          <cell r="E32">
            <v>1</v>
          </cell>
          <cell r="F32">
            <v>0</v>
          </cell>
          <cell r="H32" t="str">
            <v>Saving</v>
          </cell>
          <cell r="J32">
            <v>1</v>
          </cell>
        </row>
        <row r="33">
          <cell r="E33">
            <v>1</v>
          </cell>
          <cell r="F33">
            <v>1</v>
          </cell>
          <cell r="H33" t="str">
            <v>Current</v>
          </cell>
          <cell r="J33">
            <v>1</v>
          </cell>
        </row>
        <row r="34">
          <cell r="E34">
            <v>1</v>
          </cell>
          <cell r="F34">
            <v>0</v>
          </cell>
          <cell r="H34" t="str">
            <v>CD</v>
          </cell>
          <cell r="J34">
            <v>3</v>
          </cell>
        </row>
        <row r="35">
          <cell r="E35">
            <v>1</v>
          </cell>
          <cell r="F35">
            <v>1</v>
          </cell>
          <cell r="H35" t="str">
            <v>Current</v>
          </cell>
          <cell r="J35">
            <v>1</v>
          </cell>
        </row>
        <row r="36">
          <cell r="E36">
            <v>1</v>
          </cell>
          <cell r="F36">
            <v>0</v>
          </cell>
          <cell r="H36" t="str">
            <v>TERM</v>
          </cell>
          <cell r="J36">
            <v>6</v>
          </cell>
        </row>
        <row r="37">
          <cell r="E37">
            <v>1</v>
          </cell>
          <cell r="F37">
            <v>1</v>
          </cell>
          <cell r="H37" t="str">
            <v>TERM</v>
          </cell>
          <cell r="J37">
            <v>3</v>
          </cell>
        </row>
        <row r="38">
          <cell r="E38">
            <v>1</v>
          </cell>
          <cell r="F38">
            <v>1</v>
          </cell>
          <cell r="H38" t="str">
            <v>CD</v>
          </cell>
          <cell r="J38">
            <v>4</v>
          </cell>
        </row>
        <row r="39">
          <cell r="E39">
            <v>1</v>
          </cell>
          <cell r="F39">
            <v>0</v>
          </cell>
          <cell r="H39" t="str">
            <v>CD</v>
          </cell>
          <cell r="J39">
            <v>4</v>
          </cell>
        </row>
        <row r="40">
          <cell r="E40">
            <v>1</v>
          </cell>
          <cell r="F40">
            <v>0</v>
          </cell>
          <cell r="H40" t="str">
            <v>TERM</v>
          </cell>
          <cell r="J40">
            <v>4</v>
          </cell>
        </row>
        <row r="41">
          <cell r="E41">
            <v>1</v>
          </cell>
          <cell r="F41">
            <v>1</v>
          </cell>
          <cell r="H41" t="str">
            <v>CD</v>
          </cell>
          <cell r="J41">
            <v>3</v>
          </cell>
        </row>
        <row r="42">
          <cell r="E42">
            <v>1</v>
          </cell>
          <cell r="F42">
            <v>1</v>
          </cell>
          <cell r="H42" t="str">
            <v>Saving</v>
          </cell>
          <cell r="J42">
            <v>1</v>
          </cell>
        </row>
        <row r="43">
          <cell r="E43">
            <v>7</v>
          </cell>
          <cell r="F43">
            <v>1</v>
          </cell>
          <cell r="H43" t="str">
            <v>Sub_Debt</v>
          </cell>
          <cell r="J43">
            <v>7</v>
          </cell>
        </row>
        <row r="44">
          <cell r="E44">
            <v>1</v>
          </cell>
          <cell r="F44">
            <v>1</v>
          </cell>
          <cell r="H44" t="str">
            <v>Saving</v>
          </cell>
          <cell r="J44">
            <v>7</v>
          </cell>
        </row>
        <row r="45">
          <cell r="E45">
            <v>1</v>
          </cell>
          <cell r="F45">
            <v>1</v>
          </cell>
          <cell r="H45" t="str">
            <v>TERM</v>
          </cell>
          <cell r="J45">
            <v>6</v>
          </cell>
        </row>
        <row r="46">
          <cell r="E46">
            <v>1</v>
          </cell>
          <cell r="F46">
            <v>0</v>
          </cell>
          <cell r="H46" t="str">
            <v>CD</v>
          </cell>
          <cell r="J46">
            <v>5</v>
          </cell>
        </row>
        <row r="47">
          <cell r="E47">
            <v>2</v>
          </cell>
          <cell r="F47">
            <v>1</v>
          </cell>
          <cell r="H47" t="str">
            <v>Current</v>
          </cell>
          <cell r="J47">
            <v>1</v>
          </cell>
        </row>
        <row r="48">
          <cell r="E48">
            <v>1</v>
          </cell>
          <cell r="F48">
            <v>1</v>
          </cell>
          <cell r="H48" t="str">
            <v>TERM</v>
          </cell>
          <cell r="J48">
            <v>3</v>
          </cell>
        </row>
        <row r="49">
          <cell r="E49">
            <v>3</v>
          </cell>
          <cell r="F49">
            <v>1</v>
          </cell>
          <cell r="H49" t="str">
            <v>Current</v>
          </cell>
          <cell r="J49">
            <v>1</v>
          </cell>
        </row>
        <row r="50">
          <cell r="E50">
            <v>2</v>
          </cell>
          <cell r="F50">
            <v>1</v>
          </cell>
          <cell r="H50" t="str">
            <v>Current</v>
          </cell>
          <cell r="J50">
            <v>1</v>
          </cell>
        </row>
        <row r="51">
          <cell r="E51">
            <v>5</v>
          </cell>
          <cell r="F51">
            <v>1</v>
          </cell>
          <cell r="H51" t="str">
            <v>Current</v>
          </cell>
          <cell r="J51">
            <v>1</v>
          </cell>
        </row>
        <row r="52">
          <cell r="E52">
            <v>3</v>
          </cell>
          <cell r="F52">
            <v>1</v>
          </cell>
          <cell r="H52" t="str">
            <v>Current</v>
          </cell>
          <cell r="J52">
            <v>1</v>
          </cell>
        </row>
        <row r="53">
          <cell r="E53">
            <v>5</v>
          </cell>
          <cell r="F53">
            <v>1</v>
          </cell>
          <cell r="H53" t="str">
            <v>Saving</v>
          </cell>
          <cell r="J53">
            <v>1</v>
          </cell>
        </row>
        <row r="54">
          <cell r="E54">
            <v>5</v>
          </cell>
          <cell r="F54">
            <v>1</v>
          </cell>
          <cell r="H54" t="str">
            <v>Saving</v>
          </cell>
          <cell r="J54">
            <v>1</v>
          </cell>
        </row>
        <row r="55">
          <cell r="E55">
            <v>5</v>
          </cell>
          <cell r="F55">
            <v>1</v>
          </cell>
          <cell r="H55" t="str">
            <v>Current</v>
          </cell>
          <cell r="J55">
            <v>1</v>
          </cell>
        </row>
        <row r="56">
          <cell r="E56">
            <v>5</v>
          </cell>
          <cell r="F56">
            <v>1</v>
          </cell>
          <cell r="H56" t="str">
            <v>Current</v>
          </cell>
          <cell r="J56">
            <v>1</v>
          </cell>
        </row>
        <row r="57">
          <cell r="E57">
            <v>5</v>
          </cell>
          <cell r="F57">
            <v>1</v>
          </cell>
          <cell r="H57" t="str">
            <v>Current</v>
          </cell>
          <cell r="J57">
            <v>1</v>
          </cell>
        </row>
        <row r="58">
          <cell r="E58">
            <v>3</v>
          </cell>
          <cell r="F58">
            <v>1</v>
          </cell>
          <cell r="H58" t="str">
            <v>CD</v>
          </cell>
          <cell r="J58">
            <v>3</v>
          </cell>
        </row>
        <row r="59">
          <cell r="E59">
            <v>3</v>
          </cell>
          <cell r="F59">
            <v>1</v>
          </cell>
          <cell r="H59" t="str">
            <v>Current</v>
          </cell>
          <cell r="J59">
            <v>1</v>
          </cell>
        </row>
        <row r="60">
          <cell r="E60">
            <v>2</v>
          </cell>
          <cell r="F60">
            <v>1</v>
          </cell>
          <cell r="H60" t="str">
            <v>Current</v>
          </cell>
          <cell r="J60">
            <v>1</v>
          </cell>
        </row>
        <row r="61">
          <cell r="E61">
            <v>2</v>
          </cell>
          <cell r="F61">
            <v>1</v>
          </cell>
          <cell r="H61" t="str">
            <v>Current</v>
          </cell>
          <cell r="J61">
            <v>1</v>
          </cell>
        </row>
        <row r="62">
          <cell r="E62">
            <v>1</v>
          </cell>
          <cell r="F62">
            <v>1</v>
          </cell>
          <cell r="H62" t="str">
            <v>Saving</v>
          </cell>
          <cell r="J62">
            <v>1</v>
          </cell>
        </row>
        <row r="63">
          <cell r="E63">
            <v>1</v>
          </cell>
          <cell r="F63">
            <v>1</v>
          </cell>
          <cell r="H63" t="str">
            <v>CD</v>
          </cell>
          <cell r="J63">
            <v>1</v>
          </cell>
        </row>
        <row r="64">
          <cell r="E64">
            <v>1</v>
          </cell>
          <cell r="F64">
            <v>0</v>
          </cell>
          <cell r="H64" t="str">
            <v>Current</v>
          </cell>
          <cell r="J64">
            <v>1</v>
          </cell>
        </row>
        <row r="65">
          <cell r="E65">
            <v>1</v>
          </cell>
          <cell r="F65">
            <v>0</v>
          </cell>
          <cell r="H65" t="str">
            <v>CD</v>
          </cell>
          <cell r="J65">
            <v>4</v>
          </cell>
        </row>
        <row r="66">
          <cell r="E66">
            <v>1</v>
          </cell>
          <cell r="F66">
            <v>0</v>
          </cell>
          <cell r="H66" t="str">
            <v>CD</v>
          </cell>
          <cell r="J66">
            <v>7</v>
          </cell>
        </row>
        <row r="67">
          <cell r="E67">
            <v>1</v>
          </cell>
          <cell r="F67">
            <v>0</v>
          </cell>
          <cell r="H67" t="str">
            <v>Current</v>
          </cell>
          <cell r="J67">
            <v>1</v>
          </cell>
        </row>
        <row r="68">
          <cell r="E68">
            <v>1</v>
          </cell>
          <cell r="F68">
            <v>1</v>
          </cell>
          <cell r="H68" t="str">
            <v>CD</v>
          </cell>
          <cell r="J68">
            <v>5</v>
          </cell>
        </row>
        <row r="69">
          <cell r="E69">
            <v>1</v>
          </cell>
          <cell r="F69">
            <v>0</v>
          </cell>
          <cell r="H69" t="str">
            <v>CD</v>
          </cell>
          <cell r="J69">
            <v>3</v>
          </cell>
        </row>
        <row r="70">
          <cell r="E70">
            <v>1</v>
          </cell>
          <cell r="F70">
            <v>0</v>
          </cell>
          <cell r="H70" t="str">
            <v>TERM</v>
          </cell>
          <cell r="J70">
            <v>6</v>
          </cell>
        </row>
        <row r="71">
          <cell r="E71">
            <v>1</v>
          </cell>
          <cell r="F71">
            <v>1</v>
          </cell>
          <cell r="H71" t="str">
            <v>Current</v>
          </cell>
          <cell r="J71">
            <v>1</v>
          </cell>
        </row>
        <row r="72">
          <cell r="E72">
            <v>1</v>
          </cell>
          <cell r="F72">
            <v>1</v>
          </cell>
          <cell r="H72" t="str">
            <v>Saving</v>
          </cell>
          <cell r="J72">
            <v>1</v>
          </cell>
        </row>
        <row r="73">
          <cell r="E73">
            <v>1</v>
          </cell>
          <cell r="F73">
            <v>0</v>
          </cell>
          <cell r="H73" t="str">
            <v>CD</v>
          </cell>
          <cell r="J73">
            <v>2</v>
          </cell>
        </row>
        <row r="74">
          <cell r="E74">
            <v>1</v>
          </cell>
          <cell r="F74">
            <v>0</v>
          </cell>
          <cell r="H74" t="str">
            <v>CD</v>
          </cell>
          <cell r="J74">
            <v>6</v>
          </cell>
        </row>
        <row r="75">
          <cell r="E75">
            <v>6</v>
          </cell>
          <cell r="F75">
            <v>1</v>
          </cell>
          <cell r="H75" t="str">
            <v>TERM</v>
          </cell>
          <cell r="J75">
            <v>5</v>
          </cell>
        </row>
        <row r="76">
          <cell r="E76">
            <v>2</v>
          </cell>
          <cell r="F76">
            <v>1</v>
          </cell>
          <cell r="H76" t="str">
            <v>CD</v>
          </cell>
          <cell r="J76">
            <v>4</v>
          </cell>
        </row>
        <row r="77">
          <cell r="E77">
            <v>1</v>
          </cell>
          <cell r="F77">
            <v>0</v>
          </cell>
          <cell r="H77" t="str">
            <v>CD</v>
          </cell>
          <cell r="J77">
            <v>7</v>
          </cell>
        </row>
        <row r="78">
          <cell r="E78">
            <v>1</v>
          </cell>
          <cell r="F78">
            <v>1</v>
          </cell>
          <cell r="H78" t="str">
            <v>CD</v>
          </cell>
          <cell r="J78">
            <v>1</v>
          </cell>
        </row>
        <row r="79">
          <cell r="E79">
            <v>1</v>
          </cell>
          <cell r="F79">
            <v>1</v>
          </cell>
          <cell r="H79" t="str">
            <v>TERM</v>
          </cell>
          <cell r="J79">
            <v>4</v>
          </cell>
        </row>
        <row r="80">
          <cell r="E80">
            <v>1</v>
          </cell>
          <cell r="F80">
            <v>1</v>
          </cell>
          <cell r="H80" t="str">
            <v>CD</v>
          </cell>
          <cell r="J80">
            <v>2</v>
          </cell>
        </row>
        <row r="81">
          <cell r="E81">
            <v>5</v>
          </cell>
          <cell r="F81">
            <v>1</v>
          </cell>
          <cell r="H81" t="str">
            <v>Current</v>
          </cell>
          <cell r="J81">
            <v>1</v>
          </cell>
        </row>
        <row r="82">
          <cell r="E82">
            <v>1</v>
          </cell>
          <cell r="F82">
            <v>0</v>
          </cell>
          <cell r="H82" t="str">
            <v>CD</v>
          </cell>
          <cell r="J82">
            <v>6</v>
          </cell>
        </row>
        <row r="83">
          <cell r="E83">
            <v>1</v>
          </cell>
          <cell r="F83">
            <v>0</v>
          </cell>
          <cell r="H83" t="str">
            <v>TERM</v>
          </cell>
          <cell r="J83">
            <v>5</v>
          </cell>
        </row>
        <row r="84">
          <cell r="E84">
            <v>1</v>
          </cell>
          <cell r="F84">
            <v>0</v>
          </cell>
          <cell r="H84" t="str">
            <v>TERM</v>
          </cell>
          <cell r="J84">
            <v>6</v>
          </cell>
        </row>
        <row r="85">
          <cell r="E85">
            <v>1</v>
          </cell>
          <cell r="F85">
            <v>0</v>
          </cell>
          <cell r="H85" t="str">
            <v>CD</v>
          </cell>
          <cell r="J85">
            <v>5</v>
          </cell>
        </row>
        <row r="86">
          <cell r="E86">
            <v>2</v>
          </cell>
          <cell r="F86">
            <v>1</v>
          </cell>
          <cell r="H86" t="str">
            <v>Current</v>
          </cell>
          <cell r="J86">
            <v>1</v>
          </cell>
        </row>
        <row r="87">
          <cell r="E87">
            <v>1</v>
          </cell>
          <cell r="F87">
            <v>0</v>
          </cell>
          <cell r="H87" t="str">
            <v>Current</v>
          </cell>
          <cell r="J87">
            <v>7</v>
          </cell>
        </row>
        <row r="88">
          <cell r="E88">
            <v>1</v>
          </cell>
          <cell r="F88">
            <v>0</v>
          </cell>
          <cell r="H88" t="str">
            <v>CD</v>
          </cell>
          <cell r="J88">
            <v>3</v>
          </cell>
        </row>
        <row r="89">
          <cell r="E89">
            <v>1</v>
          </cell>
          <cell r="F89">
            <v>0</v>
          </cell>
          <cell r="H89" t="str">
            <v>Current</v>
          </cell>
          <cell r="J89">
            <v>7</v>
          </cell>
        </row>
        <row r="90">
          <cell r="E90">
            <v>1</v>
          </cell>
          <cell r="F90">
            <v>1</v>
          </cell>
          <cell r="H90" t="str">
            <v>TERM</v>
          </cell>
          <cell r="J90">
            <v>1</v>
          </cell>
        </row>
        <row r="91">
          <cell r="E91">
            <v>6</v>
          </cell>
          <cell r="F91">
            <v>1</v>
          </cell>
          <cell r="H91" t="str">
            <v>Current</v>
          </cell>
          <cell r="J91">
            <v>1</v>
          </cell>
        </row>
        <row r="92">
          <cell r="E92">
            <v>2</v>
          </cell>
          <cell r="F92">
            <v>0</v>
          </cell>
          <cell r="H92" t="str">
            <v>Current</v>
          </cell>
          <cell r="J92">
            <v>1</v>
          </cell>
        </row>
        <row r="93">
          <cell r="E93">
            <v>2</v>
          </cell>
          <cell r="F93">
            <v>0</v>
          </cell>
          <cell r="H93" t="str">
            <v>Current</v>
          </cell>
          <cell r="J93">
            <v>1</v>
          </cell>
        </row>
        <row r="94">
          <cell r="E94">
            <v>5</v>
          </cell>
          <cell r="F94">
            <v>0</v>
          </cell>
          <cell r="H94" t="str">
            <v>Current</v>
          </cell>
          <cell r="J94">
            <v>1</v>
          </cell>
        </row>
        <row r="95">
          <cell r="E95">
            <v>3</v>
          </cell>
          <cell r="F95">
            <v>1</v>
          </cell>
          <cell r="H95" t="str">
            <v>Current</v>
          </cell>
          <cell r="J95">
            <v>1</v>
          </cell>
        </row>
        <row r="96">
          <cell r="E96">
            <v>3</v>
          </cell>
          <cell r="F96">
            <v>1</v>
          </cell>
          <cell r="H96" t="str">
            <v>Current</v>
          </cell>
          <cell r="J96">
            <v>1</v>
          </cell>
        </row>
        <row r="97">
          <cell r="E97">
            <v>2</v>
          </cell>
          <cell r="F97">
            <v>1</v>
          </cell>
          <cell r="H97" t="str">
            <v>Current</v>
          </cell>
          <cell r="J97">
            <v>1</v>
          </cell>
        </row>
        <row r="98">
          <cell r="E98">
            <v>1</v>
          </cell>
          <cell r="F98">
            <v>1</v>
          </cell>
          <cell r="H98" t="str">
            <v>Current</v>
          </cell>
          <cell r="J98">
            <v>1</v>
          </cell>
        </row>
        <row r="99">
          <cell r="E99">
            <v>1</v>
          </cell>
          <cell r="F99">
            <v>1</v>
          </cell>
          <cell r="H99" t="str">
            <v>TERM</v>
          </cell>
          <cell r="J99">
            <v>5</v>
          </cell>
        </row>
        <row r="100">
          <cell r="E100">
            <v>1</v>
          </cell>
          <cell r="F100">
            <v>1</v>
          </cell>
          <cell r="H100" t="str">
            <v>TERM</v>
          </cell>
          <cell r="J100">
            <v>3</v>
          </cell>
        </row>
        <row r="101">
          <cell r="E101">
            <v>1</v>
          </cell>
          <cell r="F101">
            <v>1</v>
          </cell>
          <cell r="H101" t="str">
            <v>TERM</v>
          </cell>
          <cell r="J101">
            <v>5</v>
          </cell>
        </row>
        <row r="102">
          <cell r="E102">
            <v>1</v>
          </cell>
          <cell r="F102">
            <v>1</v>
          </cell>
          <cell r="H102" t="str">
            <v>Current</v>
          </cell>
          <cell r="J102">
            <v>1</v>
          </cell>
        </row>
        <row r="103">
          <cell r="E103">
            <v>5</v>
          </cell>
          <cell r="F103">
            <v>1</v>
          </cell>
          <cell r="H103" t="str">
            <v>Current</v>
          </cell>
          <cell r="J103">
            <v>1</v>
          </cell>
        </row>
        <row r="104">
          <cell r="E104">
            <v>1</v>
          </cell>
          <cell r="F104">
            <v>1</v>
          </cell>
          <cell r="H104" t="str">
            <v>Current</v>
          </cell>
          <cell r="J104">
            <v>7</v>
          </cell>
        </row>
        <row r="105">
          <cell r="E105">
            <v>1</v>
          </cell>
          <cell r="F105">
            <v>0</v>
          </cell>
          <cell r="H105" t="str">
            <v>Current</v>
          </cell>
          <cell r="J105">
            <v>1</v>
          </cell>
        </row>
        <row r="106">
          <cell r="E106">
            <v>1</v>
          </cell>
          <cell r="F106">
            <v>1</v>
          </cell>
          <cell r="H106" t="str">
            <v>Current</v>
          </cell>
          <cell r="J106">
            <v>7</v>
          </cell>
        </row>
        <row r="107">
          <cell r="E107">
            <v>1</v>
          </cell>
          <cell r="F107">
            <v>1</v>
          </cell>
          <cell r="H107" t="str">
            <v>CD</v>
          </cell>
          <cell r="J107">
            <v>5</v>
          </cell>
        </row>
        <row r="108">
          <cell r="E108">
            <v>1</v>
          </cell>
          <cell r="F108">
            <v>0</v>
          </cell>
          <cell r="H108" t="str">
            <v>CD</v>
          </cell>
          <cell r="J108">
            <v>1</v>
          </cell>
        </row>
        <row r="109">
          <cell r="E109">
            <v>1</v>
          </cell>
          <cell r="F109">
            <v>0</v>
          </cell>
          <cell r="H109" t="str">
            <v>TERM</v>
          </cell>
          <cell r="J109">
            <v>3</v>
          </cell>
        </row>
        <row r="110">
          <cell r="E110">
            <v>1</v>
          </cell>
          <cell r="F110">
            <v>0</v>
          </cell>
          <cell r="H110" t="str">
            <v>Current</v>
          </cell>
          <cell r="J110">
            <v>7</v>
          </cell>
        </row>
        <row r="111">
          <cell r="E111">
            <v>1</v>
          </cell>
          <cell r="F111">
            <v>1</v>
          </cell>
          <cell r="H111" t="str">
            <v>Current</v>
          </cell>
          <cell r="J111">
            <v>7</v>
          </cell>
        </row>
        <row r="112">
          <cell r="E112">
            <v>1</v>
          </cell>
          <cell r="F112">
            <v>0</v>
          </cell>
          <cell r="H112" t="str">
            <v>Saving</v>
          </cell>
          <cell r="J112">
            <v>1</v>
          </cell>
        </row>
        <row r="113">
          <cell r="E113">
            <v>1</v>
          </cell>
          <cell r="F113">
            <v>1</v>
          </cell>
          <cell r="H113" t="str">
            <v>Saving</v>
          </cell>
          <cell r="J113">
            <v>7</v>
          </cell>
        </row>
        <row r="114">
          <cell r="E114">
            <v>1</v>
          </cell>
          <cell r="F114">
            <v>1</v>
          </cell>
          <cell r="H114" t="str">
            <v>Current</v>
          </cell>
          <cell r="J114">
            <v>1</v>
          </cell>
        </row>
        <row r="115">
          <cell r="E115">
            <v>1</v>
          </cell>
          <cell r="F115">
            <v>0</v>
          </cell>
          <cell r="H115" t="str">
            <v>Saving</v>
          </cell>
          <cell r="J115">
            <v>1</v>
          </cell>
        </row>
        <row r="116">
          <cell r="E116">
            <v>1</v>
          </cell>
          <cell r="F116">
            <v>0</v>
          </cell>
          <cell r="H116" t="str">
            <v>CD</v>
          </cell>
          <cell r="J116">
            <v>6</v>
          </cell>
        </row>
        <row r="117">
          <cell r="E117">
            <v>1</v>
          </cell>
          <cell r="F117">
            <v>1</v>
          </cell>
          <cell r="H117" t="str">
            <v>TERM</v>
          </cell>
          <cell r="J117">
            <v>3</v>
          </cell>
        </row>
        <row r="118">
          <cell r="E118">
            <v>1</v>
          </cell>
          <cell r="F118">
            <v>0</v>
          </cell>
          <cell r="H118" t="str">
            <v>TERM</v>
          </cell>
          <cell r="J118">
            <v>4</v>
          </cell>
        </row>
        <row r="119">
          <cell r="E119">
            <v>1</v>
          </cell>
          <cell r="F119">
            <v>0</v>
          </cell>
          <cell r="H119" t="str">
            <v>TERM</v>
          </cell>
          <cell r="J119">
            <v>5</v>
          </cell>
        </row>
        <row r="120">
          <cell r="E120">
            <v>2</v>
          </cell>
          <cell r="F120">
            <v>1</v>
          </cell>
          <cell r="H120" t="str">
            <v>Current</v>
          </cell>
          <cell r="J120">
            <v>1</v>
          </cell>
        </row>
        <row r="121">
          <cell r="E121">
            <v>1</v>
          </cell>
          <cell r="F121">
            <v>0</v>
          </cell>
          <cell r="H121" t="str">
            <v>TERM</v>
          </cell>
          <cell r="J121">
            <v>4</v>
          </cell>
        </row>
        <row r="122">
          <cell r="E122">
            <v>1</v>
          </cell>
          <cell r="F122">
            <v>1</v>
          </cell>
          <cell r="H122" t="str">
            <v>TERM</v>
          </cell>
          <cell r="J122">
            <v>3</v>
          </cell>
        </row>
        <row r="123">
          <cell r="E123">
            <v>1</v>
          </cell>
          <cell r="F123">
            <v>1</v>
          </cell>
          <cell r="H123" t="str">
            <v>CD</v>
          </cell>
          <cell r="J123">
            <v>3</v>
          </cell>
        </row>
        <row r="124">
          <cell r="E124">
            <v>1</v>
          </cell>
          <cell r="F124">
            <v>1</v>
          </cell>
          <cell r="H124" t="str">
            <v>CD</v>
          </cell>
          <cell r="J124">
            <v>6</v>
          </cell>
        </row>
        <row r="125">
          <cell r="E125">
            <v>2</v>
          </cell>
          <cell r="F125">
            <v>1</v>
          </cell>
          <cell r="H125" t="str">
            <v>CD</v>
          </cell>
          <cell r="J125">
            <v>5</v>
          </cell>
        </row>
        <row r="126">
          <cell r="E126">
            <v>1</v>
          </cell>
          <cell r="F126">
            <v>1</v>
          </cell>
          <cell r="H126" t="str">
            <v>Current</v>
          </cell>
          <cell r="J126">
            <v>7</v>
          </cell>
        </row>
        <row r="127">
          <cell r="E127">
            <v>1</v>
          </cell>
          <cell r="F127">
            <v>1</v>
          </cell>
          <cell r="H127" t="str">
            <v>TERM</v>
          </cell>
          <cell r="J127">
            <v>4</v>
          </cell>
        </row>
        <row r="128">
          <cell r="E128">
            <v>3</v>
          </cell>
          <cell r="F128">
            <v>1</v>
          </cell>
          <cell r="H128" t="str">
            <v>Current</v>
          </cell>
          <cell r="J128">
            <v>1</v>
          </cell>
        </row>
        <row r="129">
          <cell r="E129">
            <v>2</v>
          </cell>
          <cell r="F129">
            <v>1</v>
          </cell>
          <cell r="H129" t="str">
            <v>CD</v>
          </cell>
          <cell r="J129">
            <v>4</v>
          </cell>
        </row>
        <row r="130">
          <cell r="E130">
            <v>1</v>
          </cell>
          <cell r="F130">
            <v>1</v>
          </cell>
          <cell r="H130" t="str">
            <v>Current</v>
          </cell>
          <cell r="J130">
            <v>7</v>
          </cell>
        </row>
        <row r="131">
          <cell r="E131">
            <v>6</v>
          </cell>
          <cell r="F131">
            <v>1</v>
          </cell>
          <cell r="H131" t="str">
            <v>CD</v>
          </cell>
          <cell r="J131">
            <v>5</v>
          </cell>
        </row>
        <row r="132">
          <cell r="E132">
            <v>2</v>
          </cell>
          <cell r="F132">
            <v>1</v>
          </cell>
          <cell r="H132" t="str">
            <v>Current</v>
          </cell>
          <cell r="J132">
            <v>1</v>
          </cell>
        </row>
        <row r="133">
          <cell r="E133">
            <v>2</v>
          </cell>
          <cell r="F133">
            <v>1</v>
          </cell>
          <cell r="H133" t="str">
            <v>Current</v>
          </cell>
          <cell r="J133">
            <v>1</v>
          </cell>
        </row>
        <row r="134">
          <cell r="E134">
            <v>5</v>
          </cell>
          <cell r="F134">
            <v>1</v>
          </cell>
          <cell r="H134" t="str">
            <v>Current</v>
          </cell>
          <cell r="J134">
            <v>1</v>
          </cell>
        </row>
        <row r="135">
          <cell r="E135">
            <v>6</v>
          </cell>
          <cell r="F135">
            <v>1</v>
          </cell>
          <cell r="H135" t="str">
            <v>Current</v>
          </cell>
          <cell r="J135">
            <v>1</v>
          </cell>
        </row>
        <row r="136">
          <cell r="E136">
            <v>6</v>
          </cell>
          <cell r="F136">
            <v>1</v>
          </cell>
          <cell r="H136" t="str">
            <v>Saving</v>
          </cell>
          <cell r="J136">
            <v>1</v>
          </cell>
        </row>
        <row r="137">
          <cell r="E137">
            <v>3</v>
          </cell>
          <cell r="F137">
            <v>1</v>
          </cell>
          <cell r="H137" t="str">
            <v>Current</v>
          </cell>
          <cell r="J137">
            <v>1</v>
          </cell>
        </row>
        <row r="138">
          <cell r="E138">
            <v>2</v>
          </cell>
          <cell r="F138">
            <v>1</v>
          </cell>
          <cell r="H138" t="str">
            <v>TERM</v>
          </cell>
          <cell r="J138">
            <v>4</v>
          </cell>
        </row>
        <row r="139">
          <cell r="E139">
            <v>5</v>
          </cell>
          <cell r="F139">
            <v>1</v>
          </cell>
          <cell r="H139" t="str">
            <v>CD</v>
          </cell>
          <cell r="J139">
            <v>5</v>
          </cell>
        </row>
        <row r="140">
          <cell r="E140">
            <v>3</v>
          </cell>
          <cell r="F140">
            <v>1</v>
          </cell>
          <cell r="H140" t="str">
            <v>CD</v>
          </cell>
          <cell r="J140">
            <v>5</v>
          </cell>
        </row>
        <row r="141">
          <cell r="E141">
            <v>2</v>
          </cell>
          <cell r="F141">
            <v>1</v>
          </cell>
          <cell r="H141" t="str">
            <v>Current</v>
          </cell>
          <cell r="J141">
            <v>1</v>
          </cell>
        </row>
        <row r="142">
          <cell r="E142">
            <v>3</v>
          </cell>
          <cell r="F142">
            <v>1</v>
          </cell>
          <cell r="H142" t="str">
            <v>Current</v>
          </cell>
          <cell r="J142">
            <v>1</v>
          </cell>
        </row>
        <row r="143">
          <cell r="E143">
            <v>1</v>
          </cell>
          <cell r="F143">
            <v>0</v>
          </cell>
          <cell r="H143" t="str">
            <v>Current</v>
          </cell>
          <cell r="J143">
            <v>1</v>
          </cell>
        </row>
        <row r="144">
          <cell r="E144">
            <v>1</v>
          </cell>
          <cell r="F144">
            <v>0</v>
          </cell>
          <cell r="H144" t="str">
            <v>CD</v>
          </cell>
          <cell r="J144">
            <v>7</v>
          </cell>
        </row>
        <row r="145">
          <cell r="E145">
            <v>1</v>
          </cell>
          <cell r="F145">
            <v>1</v>
          </cell>
          <cell r="H145" t="str">
            <v>TERM</v>
          </cell>
          <cell r="J145">
            <v>7</v>
          </cell>
        </row>
        <row r="146">
          <cell r="E146">
            <v>1</v>
          </cell>
          <cell r="F146">
            <v>1</v>
          </cell>
          <cell r="H146" t="str">
            <v>TERM</v>
          </cell>
          <cell r="J146">
            <v>3</v>
          </cell>
        </row>
        <row r="147">
          <cell r="E147">
            <v>1</v>
          </cell>
          <cell r="F147">
            <v>1</v>
          </cell>
          <cell r="H147" t="str">
            <v>TERM</v>
          </cell>
          <cell r="J147">
            <v>4</v>
          </cell>
        </row>
        <row r="148">
          <cell r="E148">
            <v>2</v>
          </cell>
          <cell r="F148">
            <v>1</v>
          </cell>
          <cell r="H148" t="str">
            <v>CD</v>
          </cell>
          <cell r="J148">
            <v>4</v>
          </cell>
        </row>
        <row r="149">
          <cell r="E149">
            <v>1</v>
          </cell>
          <cell r="F149">
            <v>0</v>
          </cell>
          <cell r="H149" t="str">
            <v>Current</v>
          </cell>
          <cell r="J149">
            <v>1</v>
          </cell>
        </row>
        <row r="150">
          <cell r="E150">
            <v>1</v>
          </cell>
          <cell r="F150">
            <v>1</v>
          </cell>
          <cell r="H150" t="str">
            <v>CD</v>
          </cell>
          <cell r="J150">
            <v>2</v>
          </cell>
        </row>
        <row r="151">
          <cell r="E151">
            <v>1</v>
          </cell>
          <cell r="F151">
            <v>1</v>
          </cell>
          <cell r="H151" t="str">
            <v>CD</v>
          </cell>
          <cell r="J151">
            <v>4</v>
          </cell>
        </row>
        <row r="152">
          <cell r="E152">
            <v>1</v>
          </cell>
          <cell r="F152">
            <v>0</v>
          </cell>
          <cell r="H152" t="str">
            <v>CD</v>
          </cell>
          <cell r="J152">
            <v>2</v>
          </cell>
        </row>
        <row r="153">
          <cell r="E153">
            <v>6</v>
          </cell>
          <cell r="F153">
            <v>1</v>
          </cell>
          <cell r="H153" t="str">
            <v>Current</v>
          </cell>
          <cell r="J153">
            <v>1</v>
          </cell>
        </row>
        <row r="154">
          <cell r="E154">
            <v>1</v>
          </cell>
          <cell r="F154">
            <v>1</v>
          </cell>
          <cell r="H154" t="str">
            <v>TERM</v>
          </cell>
          <cell r="J154">
            <v>3</v>
          </cell>
        </row>
        <row r="155">
          <cell r="E155">
            <v>3</v>
          </cell>
          <cell r="F155">
            <v>1</v>
          </cell>
          <cell r="H155" t="str">
            <v>TERM</v>
          </cell>
          <cell r="J155">
            <v>5</v>
          </cell>
        </row>
        <row r="156">
          <cell r="E156">
            <v>1</v>
          </cell>
          <cell r="F156">
            <v>0</v>
          </cell>
          <cell r="H156" t="str">
            <v>Saving</v>
          </cell>
          <cell r="J156">
            <v>1</v>
          </cell>
        </row>
        <row r="157">
          <cell r="E157">
            <v>1</v>
          </cell>
          <cell r="F157">
            <v>1</v>
          </cell>
          <cell r="H157" t="str">
            <v>TERM</v>
          </cell>
          <cell r="J157">
            <v>3</v>
          </cell>
        </row>
        <row r="158">
          <cell r="E158">
            <v>1</v>
          </cell>
          <cell r="F158">
            <v>0</v>
          </cell>
          <cell r="H158" t="str">
            <v>CD</v>
          </cell>
          <cell r="J158">
            <v>3</v>
          </cell>
        </row>
        <row r="159">
          <cell r="E159">
            <v>1</v>
          </cell>
          <cell r="F159">
            <v>1</v>
          </cell>
          <cell r="H159" t="str">
            <v>TERM</v>
          </cell>
          <cell r="J159">
            <v>6</v>
          </cell>
        </row>
        <row r="160">
          <cell r="E160">
            <v>1</v>
          </cell>
          <cell r="F160">
            <v>1</v>
          </cell>
          <cell r="H160" t="str">
            <v>Saving</v>
          </cell>
          <cell r="J160">
            <v>1</v>
          </cell>
        </row>
        <row r="161">
          <cell r="E161">
            <v>3</v>
          </cell>
          <cell r="F161">
            <v>1</v>
          </cell>
          <cell r="H161" t="str">
            <v>Current</v>
          </cell>
          <cell r="J161">
            <v>1</v>
          </cell>
        </row>
        <row r="162">
          <cell r="E162">
            <v>3</v>
          </cell>
          <cell r="F162">
            <v>1</v>
          </cell>
          <cell r="H162" t="str">
            <v>Current</v>
          </cell>
          <cell r="J162">
            <v>1</v>
          </cell>
        </row>
        <row r="163">
          <cell r="E163">
            <v>6</v>
          </cell>
          <cell r="F163">
            <v>1</v>
          </cell>
          <cell r="H163" t="str">
            <v>Current</v>
          </cell>
          <cell r="J163">
            <v>1</v>
          </cell>
        </row>
        <row r="164">
          <cell r="E164">
            <v>3</v>
          </cell>
          <cell r="F164">
            <v>1</v>
          </cell>
          <cell r="H164" t="str">
            <v>Current</v>
          </cell>
          <cell r="J164">
            <v>1</v>
          </cell>
        </row>
        <row r="165">
          <cell r="E165">
            <v>2</v>
          </cell>
          <cell r="F165">
            <v>1</v>
          </cell>
          <cell r="H165" t="str">
            <v>CD</v>
          </cell>
          <cell r="J165">
            <v>5</v>
          </cell>
        </row>
        <row r="166">
          <cell r="E166">
            <v>1</v>
          </cell>
          <cell r="F166">
            <v>1</v>
          </cell>
          <cell r="H166" t="str">
            <v>TERM</v>
          </cell>
          <cell r="J166">
            <v>6</v>
          </cell>
        </row>
        <row r="167">
          <cell r="E167">
            <v>1</v>
          </cell>
          <cell r="F167">
            <v>1</v>
          </cell>
          <cell r="H167" t="str">
            <v>Saving</v>
          </cell>
          <cell r="J167">
            <v>1</v>
          </cell>
        </row>
        <row r="168">
          <cell r="E168">
            <v>1</v>
          </cell>
          <cell r="F168">
            <v>1</v>
          </cell>
          <cell r="H168" t="str">
            <v>CD</v>
          </cell>
          <cell r="J168">
            <v>3</v>
          </cell>
        </row>
        <row r="169">
          <cell r="E169">
            <v>1</v>
          </cell>
          <cell r="F169">
            <v>1</v>
          </cell>
          <cell r="H169" t="str">
            <v>TERM</v>
          </cell>
          <cell r="J169">
            <v>4</v>
          </cell>
        </row>
        <row r="170">
          <cell r="E170">
            <v>1</v>
          </cell>
          <cell r="F170">
            <v>0</v>
          </cell>
          <cell r="H170" t="str">
            <v>Current</v>
          </cell>
          <cell r="J170">
            <v>1</v>
          </cell>
        </row>
        <row r="171">
          <cell r="E171">
            <v>1</v>
          </cell>
          <cell r="F171">
            <v>1</v>
          </cell>
          <cell r="H171" t="str">
            <v>TERM</v>
          </cell>
          <cell r="J171">
            <v>6</v>
          </cell>
        </row>
        <row r="172">
          <cell r="E172">
            <v>1</v>
          </cell>
          <cell r="F172">
            <v>0</v>
          </cell>
          <cell r="H172" t="str">
            <v>TERM</v>
          </cell>
          <cell r="J172">
            <v>5</v>
          </cell>
        </row>
        <row r="173">
          <cell r="E173">
            <v>1</v>
          </cell>
          <cell r="F173">
            <v>1</v>
          </cell>
          <cell r="H173" t="str">
            <v>TERM</v>
          </cell>
          <cell r="J173">
            <v>3</v>
          </cell>
        </row>
        <row r="174">
          <cell r="E174">
            <v>1</v>
          </cell>
          <cell r="F174">
            <v>1</v>
          </cell>
          <cell r="H174" t="str">
            <v>CD</v>
          </cell>
          <cell r="J174">
            <v>4</v>
          </cell>
        </row>
        <row r="175">
          <cell r="E175">
            <v>1</v>
          </cell>
          <cell r="F175">
            <v>1</v>
          </cell>
          <cell r="H175" t="str">
            <v>Saving</v>
          </cell>
          <cell r="J175">
            <v>1</v>
          </cell>
        </row>
        <row r="176">
          <cell r="E176">
            <v>7</v>
          </cell>
          <cell r="F176">
            <v>0</v>
          </cell>
          <cell r="H176" t="str">
            <v>Sub_Debt</v>
          </cell>
          <cell r="J176">
            <v>7</v>
          </cell>
        </row>
        <row r="177">
          <cell r="E177">
            <v>1</v>
          </cell>
          <cell r="F177">
            <v>0</v>
          </cell>
          <cell r="H177" t="str">
            <v>TERM</v>
          </cell>
          <cell r="J177">
            <v>4</v>
          </cell>
        </row>
        <row r="178">
          <cell r="E178">
            <v>7</v>
          </cell>
          <cell r="F178">
            <v>0</v>
          </cell>
          <cell r="H178" t="str">
            <v>Sub_Debt</v>
          </cell>
          <cell r="J178">
            <v>7</v>
          </cell>
        </row>
        <row r="179">
          <cell r="E179">
            <v>1</v>
          </cell>
          <cell r="F179">
            <v>0</v>
          </cell>
          <cell r="H179" t="str">
            <v>Current</v>
          </cell>
          <cell r="J179">
            <v>1</v>
          </cell>
        </row>
        <row r="180">
          <cell r="E180">
            <v>1</v>
          </cell>
          <cell r="F180">
            <v>0</v>
          </cell>
          <cell r="H180" t="str">
            <v>CD</v>
          </cell>
          <cell r="J180">
            <v>4</v>
          </cell>
        </row>
        <row r="181">
          <cell r="E181">
            <v>1</v>
          </cell>
          <cell r="F181">
            <v>1</v>
          </cell>
          <cell r="H181" t="str">
            <v>Saving</v>
          </cell>
          <cell r="J181">
            <v>7</v>
          </cell>
        </row>
        <row r="182">
          <cell r="E182">
            <v>1</v>
          </cell>
          <cell r="F182">
            <v>0</v>
          </cell>
          <cell r="H182" t="str">
            <v>CD</v>
          </cell>
          <cell r="J182">
            <v>5</v>
          </cell>
        </row>
        <row r="183">
          <cell r="E183">
            <v>1</v>
          </cell>
          <cell r="F183">
            <v>0</v>
          </cell>
          <cell r="H183" t="str">
            <v>Current</v>
          </cell>
          <cell r="J183">
            <v>1</v>
          </cell>
        </row>
        <row r="184">
          <cell r="E184">
            <v>1</v>
          </cell>
          <cell r="F184">
            <v>0</v>
          </cell>
          <cell r="H184" t="str">
            <v>Current</v>
          </cell>
          <cell r="J184">
            <v>1</v>
          </cell>
        </row>
        <row r="185">
          <cell r="E185">
            <v>1</v>
          </cell>
          <cell r="F185">
            <v>0</v>
          </cell>
          <cell r="H185" t="str">
            <v>Current</v>
          </cell>
          <cell r="J185">
            <v>1</v>
          </cell>
        </row>
        <row r="186">
          <cell r="E186">
            <v>1</v>
          </cell>
          <cell r="F186">
            <v>1</v>
          </cell>
          <cell r="H186" t="str">
            <v>TERM</v>
          </cell>
          <cell r="J186">
            <v>4</v>
          </cell>
        </row>
        <row r="187">
          <cell r="E187">
            <v>1</v>
          </cell>
          <cell r="F187">
            <v>1</v>
          </cell>
          <cell r="H187" t="str">
            <v>CD</v>
          </cell>
          <cell r="J187">
            <v>4</v>
          </cell>
        </row>
        <row r="188">
          <cell r="E188">
            <v>2</v>
          </cell>
          <cell r="F188">
            <v>1</v>
          </cell>
          <cell r="H188" t="str">
            <v>Current</v>
          </cell>
          <cell r="J188">
            <v>1</v>
          </cell>
        </row>
        <row r="189">
          <cell r="E189">
            <v>1</v>
          </cell>
          <cell r="F189">
            <v>0</v>
          </cell>
          <cell r="H189" t="str">
            <v>Saving</v>
          </cell>
          <cell r="J189">
            <v>1</v>
          </cell>
        </row>
        <row r="190">
          <cell r="E190">
            <v>1</v>
          </cell>
          <cell r="F190">
            <v>0</v>
          </cell>
          <cell r="H190" t="str">
            <v>Current</v>
          </cell>
          <cell r="J190">
            <v>7</v>
          </cell>
        </row>
        <row r="191">
          <cell r="E191">
            <v>1</v>
          </cell>
          <cell r="F191">
            <v>1</v>
          </cell>
          <cell r="H191" t="str">
            <v>TERM</v>
          </cell>
          <cell r="J191">
            <v>5</v>
          </cell>
        </row>
        <row r="192">
          <cell r="E192">
            <v>1</v>
          </cell>
          <cell r="F192">
            <v>1</v>
          </cell>
          <cell r="H192" t="str">
            <v>CD</v>
          </cell>
          <cell r="J192">
            <v>6</v>
          </cell>
        </row>
        <row r="193">
          <cell r="E193">
            <v>1</v>
          </cell>
          <cell r="F193">
            <v>0</v>
          </cell>
          <cell r="H193" t="str">
            <v>TERM</v>
          </cell>
          <cell r="J193">
            <v>3</v>
          </cell>
        </row>
        <row r="194">
          <cell r="E194">
            <v>5</v>
          </cell>
          <cell r="F194">
            <v>0</v>
          </cell>
          <cell r="H194" t="str">
            <v>Current</v>
          </cell>
          <cell r="J194">
            <v>1</v>
          </cell>
        </row>
        <row r="195">
          <cell r="E195">
            <v>1</v>
          </cell>
          <cell r="F195">
            <v>1</v>
          </cell>
          <cell r="H195" t="str">
            <v>CD</v>
          </cell>
          <cell r="J195">
            <v>4</v>
          </cell>
        </row>
        <row r="196">
          <cell r="E196">
            <v>1</v>
          </cell>
          <cell r="F196">
            <v>1</v>
          </cell>
          <cell r="H196" t="str">
            <v>CD</v>
          </cell>
          <cell r="J196">
            <v>1</v>
          </cell>
        </row>
        <row r="197">
          <cell r="E197">
            <v>1</v>
          </cell>
          <cell r="F197">
            <v>1</v>
          </cell>
          <cell r="H197" t="str">
            <v>Saving</v>
          </cell>
          <cell r="J197">
            <v>1</v>
          </cell>
        </row>
        <row r="198">
          <cell r="E198">
            <v>1</v>
          </cell>
          <cell r="F198">
            <v>0</v>
          </cell>
          <cell r="H198" t="str">
            <v>CD</v>
          </cell>
          <cell r="J198">
            <v>3</v>
          </cell>
        </row>
        <row r="199">
          <cell r="E199">
            <v>2</v>
          </cell>
          <cell r="F199">
            <v>1</v>
          </cell>
          <cell r="H199" t="str">
            <v>Current</v>
          </cell>
          <cell r="J199">
            <v>1</v>
          </cell>
        </row>
        <row r="200">
          <cell r="E200">
            <v>1</v>
          </cell>
          <cell r="F200">
            <v>1</v>
          </cell>
          <cell r="H200" t="str">
            <v>CD</v>
          </cell>
          <cell r="J200">
            <v>7</v>
          </cell>
        </row>
        <row r="201">
          <cell r="E201">
            <v>2</v>
          </cell>
          <cell r="F201">
            <v>1</v>
          </cell>
          <cell r="H201" t="str">
            <v>Current</v>
          </cell>
          <cell r="J201">
            <v>1</v>
          </cell>
        </row>
        <row r="202">
          <cell r="E202">
            <v>1</v>
          </cell>
          <cell r="F202">
            <v>1</v>
          </cell>
          <cell r="H202" t="str">
            <v>CD</v>
          </cell>
          <cell r="J202">
            <v>7</v>
          </cell>
        </row>
        <row r="203">
          <cell r="E203">
            <v>3</v>
          </cell>
          <cell r="F203">
            <v>1</v>
          </cell>
          <cell r="H203" t="str">
            <v>TERM</v>
          </cell>
          <cell r="J203">
            <v>7</v>
          </cell>
        </row>
        <row r="204">
          <cell r="E204">
            <v>3</v>
          </cell>
          <cell r="F204">
            <v>1</v>
          </cell>
          <cell r="H204" t="str">
            <v>Current</v>
          </cell>
          <cell r="J204">
            <v>1</v>
          </cell>
        </row>
        <row r="205">
          <cell r="E205">
            <v>3</v>
          </cell>
          <cell r="F205">
            <v>1</v>
          </cell>
          <cell r="H205" t="str">
            <v>Current</v>
          </cell>
          <cell r="J205">
            <v>1</v>
          </cell>
        </row>
        <row r="206">
          <cell r="E206">
            <v>6</v>
          </cell>
          <cell r="F206">
            <v>1</v>
          </cell>
          <cell r="H206" t="str">
            <v>Current</v>
          </cell>
          <cell r="J206">
            <v>1</v>
          </cell>
        </row>
        <row r="207">
          <cell r="E207">
            <v>5</v>
          </cell>
          <cell r="F207">
            <v>1</v>
          </cell>
          <cell r="H207" t="str">
            <v>Current</v>
          </cell>
          <cell r="J207">
            <v>1</v>
          </cell>
        </row>
        <row r="208">
          <cell r="E208">
            <v>5</v>
          </cell>
          <cell r="F208">
            <v>1</v>
          </cell>
          <cell r="H208" t="str">
            <v>CD</v>
          </cell>
          <cell r="J208">
            <v>5</v>
          </cell>
        </row>
        <row r="209">
          <cell r="E209">
            <v>5</v>
          </cell>
          <cell r="F209">
            <v>1</v>
          </cell>
          <cell r="H209" t="str">
            <v>Current</v>
          </cell>
          <cell r="J209">
            <v>1</v>
          </cell>
        </row>
        <row r="210">
          <cell r="E210">
            <v>5</v>
          </cell>
          <cell r="F210">
            <v>1</v>
          </cell>
          <cell r="H210" t="str">
            <v>Saving</v>
          </cell>
          <cell r="J210">
            <v>1</v>
          </cell>
        </row>
        <row r="211">
          <cell r="E211">
            <v>3</v>
          </cell>
          <cell r="F211">
            <v>1</v>
          </cell>
          <cell r="H211" t="str">
            <v>TERM</v>
          </cell>
          <cell r="J211">
            <v>2</v>
          </cell>
        </row>
        <row r="212">
          <cell r="E212">
            <v>3</v>
          </cell>
          <cell r="F212">
            <v>1</v>
          </cell>
          <cell r="H212" t="str">
            <v>Current</v>
          </cell>
          <cell r="J212">
            <v>1</v>
          </cell>
        </row>
        <row r="213">
          <cell r="E213">
            <v>2</v>
          </cell>
          <cell r="F213">
            <v>1</v>
          </cell>
          <cell r="H213" t="str">
            <v>TERM</v>
          </cell>
          <cell r="J213">
            <v>3</v>
          </cell>
        </row>
        <row r="214">
          <cell r="E214">
            <v>3</v>
          </cell>
          <cell r="F214">
            <v>1</v>
          </cell>
          <cell r="H214" t="str">
            <v>Current</v>
          </cell>
          <cell r="J214">
            <v>1</v>
          </cell>
        </row>
        <row r="215">
          <cell r="E215">
            <v>3</v>
          </cell>
          <cell r="F215">
            <v>1</v>
          </cell>
          <cell r="H215" t="str">
            <v>TERM</v>
          </cell>
          <cell r="J215">
            <v>5</v>
          </cell>
        </row>
        <row r="216">
          <cell r="E216">
            <v>3</v>
          </cell>
          <cell r="F216">
            <v>1</v>
          </cell>
          <cell r="H216" t="str">
            <v>Saving</v>
          </cell>
          <cell r="J216">
            <v>1</v>
          </cell>
        </row>
        <row r="217">
          <cell r="E217">
            <v>1</v>
          </cell>
          <cell r="F217">
            <v>0</v>
          </cell>
          <cell r="H217" t="str">
            <v>Current</v>
          </cell>
          <cell r="J217">
            <v>7</v>
          </cell>
        </row>
        <row r="218">
          <cell r="E218">
            <v>2</v>
          </cell>
          <cell r="F218">
            <v>1</v>
          </cell>
          <cell r="H218" t="str">
            <v>Saving</v>
          </cell>
          <cell r="J218">
            <v>1</v>
          </cell>
        </row>
        <row r="219">
          <cell r="E219">
            <v>2</v>
          </cell>
          <cell r="F219">
            <v>1</v>
          </cell>
          <cell r="H219" t="str">
            <v>CD</v>
          </cell>
          <cell r="J219">
            <v>3</v>
          </cell>
        </row>
        <row r="220">
          <cell r="E220">
            <v>1</v>
          </cell>
          <cell r="F220">
            <v>0</v>
          </cell>
          <cell r="H220" t="str">
            <v>Saving</v>
          </cell>
          <cell r="J220">
            <v>7</v>
          </cell>
        </row>
        <row r="221">
          <cell r="E221">
            <v>1</v>
          </cell>
          <cell r="F221">
            <v>1</v>
          </cell>
          <cell r="H221" t="str">
            <v>CD</v>
          </cell>
          <cell r="J221">
            <v>5</v>
          </cell>
        </row>
        <row r="222">
          <cell r="E222">
            <v>1</v>
          </cell>
          <cell r="F222">
            <v>0</v>
          </cell>
          <cell r="H222" t="str">
            <v>Current</v>
          </cell>
          <cell r="J222">
            <v>7</v>
          </cell>
        </row>
        <row r="223">
          <cell r="E223">
            <v>1</v>
          </cell>
          <cell r="F223">
            <v>0</v>
          </cell>
          <cell r="H223" t="str">
            <v>TERM</v>
          </cell>
          <cell r="J223">
            <v>6</v>
          </cell>
        </row>
        <row r="224">
          <cell r="E224">
            <v>1</v>
          </cell>
          <cell r="F224">
            <v>1</v>
          </cell>
          <cell r="H224" t="str">
            <v>TERM</v>
          </cell>
          <cell r="J224">
            <v>5</v>
          </cell>
        </row>
        <row r="225">
          <cell r="E225">
            <v>1</v>
          </cell>
          <cell r="F225">
            <v>0</v>
          </cell>
          <cell r="H225" t="str">
            <v>TERM</v>
          </cell>
          <cell r="J225">
            <v>2</v>
          </cell>
        </row>
        <row r="226">
          <cell r="E226">
            <v>1</v>
          </cell>
          <cell r="F226">
            <v>1</v>
          </cell>
          <cell r="H226" t="str">
            <v>TERM</v>
          </cell>
          <cell r="J226">
            <v>6</v>
          </cell>
        </row>
        <row r="227">
          <cell r="E227">
            <v>1</v>
          </cell>
          <cell r="F227">
            <v>1</v>
          </cell>
          <cell r="H227" t="str">
            <v>TERM</v>
          </cell>
          <cell r="J227">
            <v>5</v>
          </cell>
        </row>
        <row r="228">
          <cell r="E228">
            <v>2</v>
          </cell>
          <cell r="F228">
            <v>1</v>
          </cell>
          <cell r="H228" t="str">
            <v>TERM</v>
          </cell>
          <cell r="J228">
            <v>4</v>
          </cell>
        </row>
        <row r="229">
          <cell r="E229">
            <v>1</v>
          </cell>
          <cell r="F229">
            <v>1</v>
          </cell>
          <cell r="H229" t="str">
            <v>TERM</v>
          </cell>
          <cell r="J229">
            <v>4</v>
          </cell>
        </row>
        <row r="230">
          <cell r="E230">
            <v>5</v>
          </cell>
          <cell r="F230">
            <v>1</v>
          </cell>
          <cell r="H230" t="str">
            <v>Current</v>
          </cell>
          <cell r="J230">
            <v>1</v>
          </cell>
        </row>
        <row r="231">
          <cell r="E231">
            <v>5</v>
          </cell>
          <cell r="F231">
            <v>1</v>
          </cell>
          <cell r="H231" t="str">
            <v>Current</v>
          </cell>
          <cell r="J231">
            <v>1</v>
          </cell>
        </row>
        <row r="232">
          <cell r="E232">
            <v>5</v>
          </cell>
          <cell r="F232">
            <v>1</v>
          </cell>
          <cell r="H232" t="str">
            <v>CD</v>
          </cell>
          <cell r="J232">
            <v>7</v>
          </cell>
        </row>
        <row r="233">
          <cell r="E233">
            <v>1</v>
          </cell>
          <cell r="F233">
            <v>1</v>
          </cell>
          <cell r="H233" t="str">
            <v>CD</v>
          </cell>
          <cell r="J233">
            <v>5</v>
          </cell>
        </row>
        <row r="234">
          <cell r="E234">
            <v>2</v>
          </cell>
          <cell r="F234">
            <v>1</v>
          </cell>
          <cell r="H234" t="str">
            <v>Saving</v>
          </cell>
          <cell r="J234">
            <v>1</v>
          </cell>
        </row>
        <row r="235">
          <cell r="E235">
            <v>1</v>
          </cell>
          <cell r="F235">
            <v>1</v>
          </cell>
          <cell r="H235" t="str">
            <v>CD</v>
          </cell>
          <cell r="J235">
            <v>4</v>
          </cell>
        </row>
        <row r="236">
          <cell r="E236">
            <v>3</v>
          </cell>
          <cell r="F236">
            <v>1</v>
          </cell>
          <cell r="H236" t="str">
            <v>Saving</v>
          </cell>
          <cell r="J236">
            <v>1</v>
          </cell>
        </row>
        <row r="237">
          <cell r="E237">
            <v>1</v>
          </cell>
          <cell r="F237">
            <v>1</v>
          </cell>
          <cell r="H237" t="str">
            <v>CD</v>
          </cell>
          <cell r="J237">
            <v>7</v>
          </cell>
        </row>
        <row r="238">
          <cell r="E238">
            <v>1</v>
          </cell>
          <cell r="F238">
            <v>1</v>
          </cell>
          <cell r="H238" t="str">
            <v>TERM</v>
          </cell>
          <cell r="J238">
            <v>5</v>
          </cell>
        </row>
        <row r="239">
          <cell r="E239">
            <v>1</v>
          </cell>
          <cell r="F239">
            <v>1</v>
          </cell>
          <cell r="H239" t="str">
            <v>TERM</v>
          </cell>
          <cell r="J239">
            <v>5</v>
          </cell>
        </row>
        <row r="240">
          <cell r="E240">
            <v>1</v>
          </cell>
          <cell r="F240">
            <v>0</v>
          </cell>
          <cell r="H240" t="str">
            <v>CD</v>
          </cell>
          <cell r="J240">
            <v>4</v>
          </cell>
        </row>
        <row r="241">
          <cell r="E241">
            <v>2</v>
          </cell>
          <cell r="F241">
            <v>1</v>
          </cell>
          <cell r="H241" t="str">
            <v>Current</v>
          </cell>
          <cell r="J241">
            <v>1</v>
          </cell>
        </row>
        <row r="242">
          <cell r="E242">
            <v>2</v>
          </cell>
          <cell r="F242">
            <v>0</v>
          </cell>
          <cell r="H242" t="str">
            <v>Current</v>
          </cell>
          <cell r="J242">
            <v>1</v>
          </cell>
        </row>
        <row r="243">
          <cell r="E243">
            <v>2</v>
          </cell>
          <cell r="F243">
            <v>1</v>
          </cell>
          <cell r="H243" t="str">
            <v>Current</v>
          </cell>
          <cell r="J243">
            <v>1</v>
          </cell>
        </row>
        <row r="244">
          <cell r="E244">
            <v>5</v>
          </cell>
          <cell r="F244">
            <v>0</v>
          </cell>
          <cell r="H244" t="str">
            <v>CD</v>
          </cell>
          <cell r="J244">
            <v>4</v>
          </cell>
        </row>
        <row r="245">
          <cell r="E245">
            <v>2</v>
          </cell>
          <cell r="F245">
            <v>1</v>
          </cell>
          <cell r="H245" t="str">
            <v>Current</v>
          </cell>
          <cell r="J245">
            <v>1</v>
          </cell>
        </row>
        <row r="246">
          <cell r="E246">
            <v>3</v>
          </cell>
          <cell r="F246">
            <v>1</v>
          </cell>
          <cell r="H246" t="str">
            <v>Current</v>
          </cell>
          <cell r="J246">
            <v>1</v>
          </cell>
        </row>
        <row r="247">
          <cell r="E247">
            <v>2</v>
          </cell>
          <cell r="F247">
            <v>1</v>
          </cell>
          <cell r="H247" t="str">
            <v>Current</v>
          </cell>
          <cell r="J247">
            <v>1</v>
          </cell>
        </row>
        <row r="248">
          <cell r="E248">
            <v>1</v>
          </cell>
          <cell r="F248">
            <v>1</v>
          </cell>
          <cell r="H248" t="str">
            <v>TERM</v>
          </cell>
          <cell r="J248">
            <v>7</v>
          </cell>
        </row>
        <row r="249">
          <cell r="E249">
            <v>1</v>
          </cell>
          <cell r="F249">
            <v>1</v>
          </cell>
          <cell r="H249" t="str">
            <v>TERM</v>
          </cell>
          <cell r="J249">
            <v>6</v>
          </cell>
        </row>
        <row r="250">
          <cell r="E250">
            <v>1</v>
          </cell>
          <cell r="F250">
            <v>1</v>
          </cell>
          <cell r="H250" t="str">
            <v>TERM</v>
          </cell>
          <cell r="J250">
            <v>4</v>
          </cell>
        </row>
        <row r="251">
          <cell r="E251">
            <v>1</v>
          </cell>
          <cell r="F251">
            <v>1</v>
          </cell>
          <cell r="H251" t="str">
            <v>TERM</v>
          </cell>
          <cell r="J251">
            <v>1</v>
          </cell>
        </row>
        <row r="252">
          <cell r="E252">
            <v>1</v>
          </cell>
          <cell r="F252">
            <v>1</v>
          </cell>
          <cell r="H252" t="str">
            <v>TERM</v>
          </cell>
          <cell r="J252">
            <v>6</v>
          </cell>
        </row>
        <row r="253">
          <cell r="E253">
            <v>1</v>
          </cell>
          <cell r="F253">
            <v>1</v>
          </cell>
          <cell r="H253" t="str">
            <v>TERM</v>
          </cell>
          <cell r="J253">
            <v>2</v>
          </cell>
        </row>
        <row r="254">
          <cell r="E254">
            <v>1</v>
          </cell>
          <cell r="F254">
            <v>1</v>
          </cell>
          <cell r="H254" t="str">
            <v>Saving</v>
          </cell>
          <cell r="J254">
            <v>1</v>
          </cell>
        </row>
        <row r="255">
          <cell r="E255">
            <v>1</v>
          </cell>
          <cell r="F255">
            <v>1</v>
          </cell>
          <cell r="H255" t="str">
            <v>Saving</v>
          </cell>
          <cell r="J255">
            <v>7</v>
          </cell>
        </row>
        <row r="256">
          <cell r="E256">
            <v>1</v>
          </cell>
          <cell r="F256">
            <v>1</v>
          </cell>
          <cell r="H256" t="str">
            <v>TERM</v>
          </cell>
          <cell r="J256">
            <v>5</v>
          </cell>
        </row>
        <row r="257">
          <cell r="E257">
            <v>1</v>
          </cell>
          <cell r="F257">
            <v>0</v>
          </cell>
          <cell r="H257" t="str">
            <v>Current</v>
          </cell>
          <cell r="J257">
            <v>1</v>
          </cell>
        </row>
        <row r="258">
          <cell r="E258">
            <v>1</v>
          </cell>
          <cell r="F258">
            <v>0</v>
          </cell>
          <cell r="H258" t="str">
            <v>TERM</v>
          </cell>
          <cell r="J258">
            <v>3</v>
          </cell>
        </row>
        <row r="259">
          <cell r="E259">
            <v>1</v>
          </cell>
          <cell r="F259">
            <v>1</v>
          </cell>
          <cell r="H259" t="str">
            <v>Current</v>
          </cell>
          <cell r="J259">
            <v>7</v>
          </cell>
        </row>
        <row r="260">
          <cell r="E260">
            <v>1</v>
          </cell>
          <cell r="F260">
            <v>0</v>
          </cell>
          <cell r="H260" t="str">
            <v>TERM</v>
          </cell>
          <cell r="J260">
            <v>5</v>
          </cell>
        </row>
        <row r="261">
          <cell r="E261">
            <v>1</v>
          </cell>
          <cell r="F261">
            <v>0</v>
          </cell>
          <cell r="H261" t="str">
            <v>Current</v>
          </cell>
          <cell r="J261">
            <v>1</v>
          </cell>
        </row>
        <row r="262">
          <cell r="E262">
            <v>1</v>
          </cell>
          <cell r="F262">
            <v>1</v>
          </cell>
          <cell r="H262" t="str">
            <v>Saving</v>
          </cell>
          <cell r="J262">
            <v>7</v>
          </cell>
        </row>
        <row r="263">
          <cell r="E263">
            <v>1</v>
          </cell>
          <cell r="F263">
            <v>1</v>
          </cell>
          <cell r="H263" t="str">
            <v>CD</v>
          </cell>
          <cell r="J263">
            <v>3</v>
          </cell>
        </row>
        <row r="264">
          <cell r="E264">
            <v>1</v>
          </cell>
          <cell r="F264">
            <v>1</v>
          </cell>
          <cell r="H264" t="str">
            <v>CD</v>
          </cell>
          <cell r="J264">
            <v>4</v>
          </cell>
        </row>
        <row r="265">
          <cell r="E265">
            <v>1</v>
          </cell>
          <cell r="F265">
            <v>1</v>
          </cell>
          <cell r="H265" t="str">
            <v>Current</v>
          </cell>
          <cell r="J265">
            <v>1</v>
          </cell>
        </row>
        <row r="266">
          <cell r="E266">
            <v>1</v>
          </cell>
          <cell r="F266">
            <v>1</v>
          </cell>
          <cell r="H266" t="str">
            <v>TERM</v>
          </cell>
          <cell r="J266">
            <v>2</v>
          </cell>
        </row>
        <row r="267">
          <cell r="E267">
            <v>1</v>
          </cell>
          <cell r="F267">
            <v>1</v>
          </cell>
          <cell r="H267" t="str">
            <v>Saving</v>
          </cell>
          <cell r="J267">
            <v>1</v>
          </cell>
        </row>
        <row r="268">
          <cell r="E268">
            <v>1</v>
          </cell>
          <cell r="F268">
            <v>1</v>
          </cell>
          <cell r="H268" t="str">
            <v>CD</v>
          </cell>
          <cell r="J268">
            <v>3</v>
          </cell>
        </row>
        <row r="269">
          <cell r="E269">
            <v>1</v>
          </cell>
          <cell r="F269">
            <v>0</v>
          </cell>
          <cell r="H269" t="str">
            <v>CD</v>
          </cell>
          <cell r="J269">
            <v>6</v>
          </cell>
        </row>
        <row r="270">
          <cell r="E270">
            <v>1</v>
          </cell>
          <cell r="F270">
            <v>0</v>
          </cell>
          <cell r="H270" t="str">
            <v>CD</v>
          </cell>
          <cell r="J270">
            <v>5</v>
          </cell>
        </row>
        <row r="271">
          <cell r="E271">
            <v>1</v>
          </cell>
          <cell r="F271">
            <v>1</v>
          </cell>
          <cell r="H271" t="str">
            <v>TERM</v>
          </cell>
          <cell r="J271">
            <v>5</v>
          </cell>
        </row>
        <row r="272">
          <cell r="E272">
            <v>1</v>
          </cell>
          <cell r="F272">
            <v>0</v>
          </cell>
          <cell r="H272" t="str">
            <v>Current</v>
          </cell>
          <cell r="J272">
            <v>1</v>
          </cell>
        </row>
        <row r="273">
          <cell r="E273">
            <v>1</v>
          </cell>
          <cell r="F273">
            <v>0</v>
          </cell>
          <cell r="H273" t="str">
            <v>CD</v>
          </cell>
          <cell r="J273">
            <v>6</v>
          </cell>
        </row>
        <row r="274">
          <cell r="E274">
            <v>1</v>
          </cell>
          <cell r="F274">
            <v>1</v>
          </cell>
          <cell r="H274" t="str">
            <v>TERM</v>
          </cell>
          <cell r="J274">
            <v>4</v>
          </cell>
        </row>
        <row r="275">
          <cell r="E275">
            <v>1</v>
          </cell>
          <cell r="F275">
            <v>0</v>
          </cell>
          <cell r="H275" t="str">
            <v>Current</v>
          </cell>
          <cell r="J275">
            <v>1</v>
          </cell>
        </row>
        <row r="276">
          <cell r="E276">
            <v>1</v>
          </cell>
          <cell r="F276">
            <v>0</v>
          </cell>
          <cell r="H276" t="str">
            <v>CD</v>
          </cell>
          <cell r="J276">
            <v>3</v>
          </cell>
        </row>
        <row r="277">
          <cell r="E277">
            <v>1</v>
          </cell>
          <cell r="F277">
            <v>0</v>
          </cell>
          <cell r="H277" t="str">
            <v>TERM</v>
          </cell>
          <cell r="J277">
            <v>2</v>
          </cell>
        </row>
        <row r="278">
          <cell r="E278">
            <v>1</v>
          </cell>
          <cell r="F278">
            <v>1</v>
          </cell>
          <cell r="H278" t="str">
            <v>TERM</v>
          </cell>
          <cell r="J278">
            <v>3</v>
          </cell>
        </row>
        <row r="279">
          <cell r="E279">
            <v>1</v>
          </cell>
          <cell r="F279">
            <v>1</v>
          </cell>
          <cell r="H279" t="str">
            <v>CD</v>
          </cell>
          <cell r="J279">
            <v>7</v>
          </cell>
        </row>
        <row r="280">
          <cell r="E280">
            <v>7</v>
          </cell>
          <cell r="F280">
            <v>1</v>
          </cell>
          <cell r="H280" t="str">
            <v>Sub_Debt</v>
          </cell>
          <cell r="J280">
            <v>7</v>
          </cell>
        </row>
        <row r="281">
          <cell r="E281">
            <v>2</v>
          </cell>
          <cell r="F281">
            <v>1</v>
          </cell>
          <cell r="H281" t="str">
            <v>Current</v>
          </cell>
          <cell r="J281">
            <v>1</v>
          </cell>
        </row>
        <row r="282">
          <cell r="E282">
            <v>1</v>
          </cell>
          <cell r="F282">
            <v>1</v>
          </cell>
          <cell r="H282" t="str">
            <v>TERM</v>
          </cell>
          <cell r="J282">
            <v>2</v>
          </cell>
        </row>
        <row r="283">
          <cell r="E283">
            <v>1</v>
          </cell>
          <cell r="F283">
            <v>0</v>
          </cell>
          <cell r="H283" t="str">
            <v>CD</v>
          </cell>
          <cell r="J283">
            <v>6</v>
          </cell>
        </row>
        <row r="284">
          <cell r="E284">
            <v>1</v>
          </cell>
          <cell r="F284">
            <v>1</v>
          </cell>
          <cell r="H284" t="str">
            <v>CD</v>
          </cell>
          <cell r="J284">
            <v>4</v>
          </cell>
        </row>
        <row r="285">
          <cell r="E285">
            <v>1</v>
          </cell>
          <cell r="F285">
            <v>0</v>
          </cell>
          <cell r="H285" t="str">
            <v>CD</v>
          </cell>
          <cell r="J285">
            <v>5</v>
          </cell>
        </row>
        <row r="286">
          <cell r="E286">
            <v>1</v>
          </cell>
          <cell r="F286">
            <v>0</v>
          </cell>
          <cell r="H286" t="str">
            <v>TERM</v>
          </cell>
          <cell r="J286">
            <v>4</v>
          </cell>
        </row>
        <row r="287">
          <cell r="E287">
            <v>1</v>
          </cell>
          <cell r="F287">
            <v>1</v>
          </cell>
          <cell r="H287" t="str">
            <v>TERM</v>
          </cell>
          <cell r="J287">
            <v>6</v>
          </cell>
        </row>
        <row r="288">
          <cell r="E288">
            <v>1</v>
          </cell>
          <cell r="F288">
            <v>1</v>
          </cell>
          <cell r="H288" t="str">
            <v>CD</v>
          </cell>
          <cell r="J288">
            <v>3</v>
          </cell>
        </row>
        <row r="289">
          <cell r="E289">
            <v>1</v>
          </cell>
          <cell r="F289">
            <v>1</v>
          </cell>
          <cell r="H289" t="str">
            <v>TERM</v>
          </cell>
          <cell r="J289">
            <v>2</v>
          </cell>
        </row>
        <row r="290">
          <cell r="E290">
            <v>1</v>
          </cell>
          <cell r="F290">
            <v>1</v>
          </cell>
          <cell r="H290" t="str">
            <v>CD</v>
          </cell>
          <cell r="J290">
            <v>3</v>
          </cell>
        </row>
        <row r="291">
          <cell r="E291">
            <v>1</v>
          </cell>
          <cell r="F291">
            <v>1</v>
          </cell>
          <cell r="H291" t="str">
            <v>Saving</v>
          </cell>
          <cell r="J291">
            <v>1</v>
          </cell>
        </row>
        <row r="292">
          <cell r="E292">
            <v>1</v>
          </cell>
          <cell r="F292">
            <v>1</v>
          </cell>
          <cell r="H292" t="str">
            <v>CD</v>
          </cell>
          <cell r="J292">
            <v>1</v>
          </cell>
        </row>
        <row r="293">
          <cell r="E293">
            <v>1</v>
          </cell>
          <cell r="F293">
            <v>1</v>
          </cell>
          <cell r="H293" t="str">
            <v>TERM</v>
          </cell>
          <cell r="J293">
            <v>1</v>
          </cell>
        </row>
        <row r="294">
          <cell r="E294">
            <v>1</v>
          </cell>
          <cell r="F294">
            <v>1</v>
          </cell>
          <cell r="H294" t="str">
            <v>CD</v>
          </cell>
          <cell r="J294">
            <v>6</v>
          </cell>
        </row>
        <row r="295">
          <cell r="E295">
            <v>2</v>
          </cell>
          <cell r="F295">
            <v>1</v>
          </cell>
          <cell r="H295" t="str">
            <v>Current</v>
          </cell>
          <cell r="J295">
            <v>1</v>
          </cell>
        </row>
        <row r="296">
          <cell r="E296">
            <v>1</v>
          </cell>
          <cell r="F296">
            <v>1</v>
          </cell>
          <cell r="H296" t="str">
            <v>CD</v>
          </cell>
          <cell r="J296">
            <v>7</v>
          </cell>
        </row>
        <row r="297">
          <cell r="E297">
            <v>6</v>
          </cell>
          <cell r="F297">
            <v>1</v>
          </cell>
          <cell r="H297" t="str">
            <v>CD</v>
          </cell>
          <cell r="J297">
            <v>4</v>
          </cell>
        </row>
        <row r="298">
          <cell r="E298">
            <v>3</v>
          </cell>
          <cell r="F298">
            <v>1</v>
          </cell>
          <cell r="H298" t="str">
            <v>Current</v>
          </cell>
          <cell r="J298">
            <v>1</v>
          </cell>
        </row>
        <row r="299">
          <cell r="E299">
            <v>2</v>
          </cell>
          <cell r="F299">
            <v>1</v>
          </cell>
          <cell r="H299" t="str">
            <v>Current</v>
          </cell>
          <cell r="J299">
            <v>1</v>
          </cell>
        </row>
        <row r="300">
          <cell r="E300">
            <v>5</v>
          </cell>
          <cell r="F300">
            <v>1</v>
          </cell>
          <cell r="H300" t="str">
            <v>Current</v>
          </cell>
          <cell r="J300">
            <v>1</v>
          </cell>
        </row>
        <row r="301">
          <cell r="E301">
            <v>6</v>
          </cell>
          <cell r="F301">
            <v>1</v>
          </cell>
          <cell r="H301" t="str">
            <v>Current</v>
          </cell>
          <cell r="J301">
            <v>1</v>
          </cell>
        </row>
        <row r="302">
          <cell r="E302">
            <v>5</v>
          </cell>
          <cell r="F302">
            <v>1</v>
          </cell>
          <cell r="H302" t="str">
            <v>Current</v>
          </cell>
          <cell r="J302">
            <v>1</v>
          </cell>
        </row>
        <row r="303">
          <cell r="E303">
            <v>3</v>
          </cell>
          <cell r="F303">
            <v>1</v>
          </cell>
          <cell r="H303" t="str">
            <v>Saving</v>
          </cell>
          <cell r="J303">
            <v>1</v>
          </cell>
        </row>
        <row r="304">
          <cell r="E304">
            <v>5</v>
          </cell>
          <cell r="F304">
            <v>1</v>
          </cell>
          <cell r="H304" t="str">
            <v>CD</v>
          </cell>
          <cell r="J304">
            <v>5</v>
          </cell>
        </row>
        <row r="305">
          <cell r="E305">
            <v>5</v>
          </cell>
          <cell r="F305">
            <v>1</v>
          </cell>
          <cell r="H305" t="str">
            <v>CD</v>
          </cell>
          <cell r="J305">
            <v>4</v>
          </cell>
        </row>
        <row r="306">
          <cell r="E306">
            <v>5</v>
          </cell>
          <cell r="F306">
            <v>1</v>
          </cell>
          <cell r="H306" t="str">
            <v>CD</v>
          </cell>
          <cell r="J306">
            <v>5</v>
          </cell>
        </row>
        <row r="307">
          <cell r="E307">
            <v>5</v>
          </cell>
          <cell r="F307">
            <v>1</v>
          </cell>
          <cell r="H307" t="str">
            <v>Current</v>
          </cell>
          <cell r="J307">
            <v>1</v>
          </cell>
        </row>
        <row r="308">
          <cell r="E308">
            <v>2</v>
          </cell>
          <cell r="F308">
            <v>1</v>
          </cell>
          <cell r="H308" t="str">
            <v>TERM</v>
          </cell>
          <cell r="J308">
            <v>4</v>
          </cell>
        </row>
        <row r="309">
          <cell r="E309">
            <v>3</v>
          </cell>
          <cell r="F309">
            <v>1</v>
          </cell>
          <cell r="H309" t="str">
            <v>CD</v>
          </cell>
          <cell r="J309">
            <v>4</v>
          </cell>
        </row>
        <row r="310">
          <cell r="E310">
            <v>2</v>
          </cell>
          <cell r="F310">
            <v>1</v>
          </cell>
          <cell r="H310" t="str">
            <v>TERM</v>
          </cell>
          <cell r="J310">
            <v>5</v>
          </cell>
        </row>
        <row r="311">
          <cell r="E311">
            <v>2</v>
          </cell>
          <cell r="F311">
            <v>1</v>
          </cell>
          <cell r="H311" t="str">
            <v>CD</v>
          </cell>
          <cell r="J311">
            <v>3</v>
          </cell>
        </row>
        <row r="312">
          <cell r="E312">
            <v>5</v>
          </cell>
          <cell r="F312">
            <v>1</v>
          </cell>
          <cell r="H312" t="str">
            <v>CD</v>
          </cell>
          <cell r="J312">
            <v>7</v>
          </cell>
        </row>
        <row r="313">
          <cell r="E313">
            <v>5</v>
          </cell>
          <cell r="F313">
            <v>1</v>
          </cell>
          <cell r="H313" t="str">
            <v>Current</v>
          </cell>
          <cell r="J313">
            <v>1</v>
          </cell>
        </row>
        <row r="314">
          <cell r="E314">
            <v>2</v>
          </cell>
          <cell r="F314">
            <v>1</v>
          </cell>
          <cell r="H314" t="str">
            <v>Current</v>
          </cell>
          <cell r="J314">
            <v>1</v>
          </cell>
        </row>
        <row r="315">
          <cell r="E315">
            <v>1</v>
          </cell>
          <cell r="F315">
            <v>1</v>
          </cell>
          <cell r="H315" t="str">
            <v>CD</v>
          </cell>
          <cell r="J315">
            <v>6</v>
          </cell>
        </row>
        <row r="316">
          <cell r="E316">
            <v>1</v>
          </cell>
          <cell r="F316">
            <v>0</v>
          </cell>
          <cell r="H316" t="str">
            <v>CD</v>
          </cell>
          <cell r="J316">
            <v>6</v>
          </cell>
        </row>
        <row r="317">
          <cell r="E317">
            <v>1</v>
          </cell>
          <cell r="F317">
            <v>0</v>
          </cell>
          <cell r="H317" t="str">
            <v>Current</v>
          </cell>
          <cell r="J317">
            <v>1</v>
          </cell>
        </row>
        <row r="318">
          <cell r="E318">
            <v>1</v>
          </cell>
          <cell r="F318">
            <v>1</v>
          </cell>
          <cell r="H318" t="str">
            <v>TERM</v>
          </cell>
          <cell r="J318">
            <v>3</v>
          </cell>
        </row>
        <row r="319">
          <cell r="E319">
            <v>1</v>
          </cell>
          <cell r="F319">
            <v>0</v>
          </cell>
          <cell r="H319" t="str">
            <v>CD</v>
          </cell>
          <cell r="J319">
            <v>6</v>
          </cell>
        </row>
        <row r="320">
          <cell r="E320">
            <v>1</v>
          </cell>
          <cell r="F320">
            <v>1</v>
          </cell>
          <cell r="H320" t="str">
            <v>Current</v>
          </cell>
          <cell r="J320">
            <v>1</v>
          </cell>
        </row>
        <row r="321">
          <cell r="E321">
            <v>1</v>
          </cell>
          <cell r="F321">
            <v>0</v>
          </cell>
          <cell r="H321" t="str">
            <v>CD</v>
          </cell>
          <cell r="J321">
            <v>6</v>
          </cell>
        </row>
        <row r="322">
          <cell r="E322">
            <v>7</v>
          </cell>
          <cell r="F322">
            <v>1</v>
          </cell>
          <cell r="H322" t="str">
            <v>Sub_Debt</v>
          </cell>
          <cell r="J322">
            <v>7</v>
          </cell>
        </row>
        <row r="323">
          <cell r="E323">
            <v>1</v>
          </cell>
          <cell r="F323">
            <v>1</v>
          </cell>
          <cell r="H323" t="str">
            <v>TERM</v>
          </cell>
          <cell r="J323">
            <v>3</v>
          </cell>
        </row>
        <row r="324">
          <cell r="E324">
            <v>1</v>
          </cell>
          <cell r="F324">
            <v>1</v>
          </cell>
          <cell r="H324" t="str">
            <v>CD</v>
          </cell>
          <cell r="J324">
            <v>6</v>
          </cell>
        </row>
        <row r="325">
          <cell r="E325">
            <v>1</v>
          </cell>
          <cell r="F325">
            <v>0</v>
          </cell>
          <cell r="H325" t="str">
            <v>CD</v>
          </cell>
          <cell r="J325">
            <v>3</v>
          </cell>
        </row>
        <row r="326">
          <cell r="E326">
            <v>2</v>
          </cell>
          <cell r="F326">
            <v>1</v>
          </cell>
          <cell r="H326" t="str">
            <v>Current</v>
          </cell>
          <cell r="J326">
            <v>1</v>
          </cell>
        </row>
        <row r="327">
          <cell r="E327">
            <v>1</v>
          </cell>
          <cell r="F327">
            <v>0</v>
          </cell>
          <cell r="H327" t="str">
            <v>Current</v>
          </cell>
          <cell r="J327">
            <v>7</v>
          </cell>
        </row>
        <row r="328">
          <cell r="E328">
            <v>7</v>
          </cell>
          <cell r="F328">
            <v>1</v>
          </cell>
          <cell r="H328" t="str">
            <v>Sub_Debt</v>
          </cell>
          <cell r="J328">
            <v>6</v>
          </cell>
        </row>
        <row r="329">
          <cell r="E329">
            <v>2</v>
          </cell>
          <cell r="F329">
            <v>0</v>
          </cell>
          <cell r="H329" t="str">
            <v>Current</v>
          </cell>
          <cell r="J329">
            <v>1</v>
          </cell>
        </row>
        <row r="330">
          <cell r="E330">
            <v>1</v>
          </cell>
          <cell r="F330">
            <v>1</v>
          </cell>
          <cell r="H330" t="str">
            <v>TERM</v>
          </cell>
          <cell r="J330">
            <v>4</v>
          </cell>
        </row>
        <row r="331">
          <cell r="E331">
            <v>1</v>
          </cell>
          <cell r="F331">
            <v>1</v>
          </cell>
          <cell r="H331" t="str">
            <v>TERM</v>
          </cell>
          <cell r="J331">
            <v>5</v>
          </cell>
        </row>
        <row r="332">
          <cell r="E332">
            <v>1</v>
          </cell>
          <cell r="F332">
            <v>0</v>
          </cell>
          <cell r="H332" t="str">
            <v>CD</v>
          </cell>
          <cell r="J332">
            <v>4</v>
          </cell>
        </row>
        <row r="333">
          <cell r="E333">
            <v>1</v>
          </cell>
          <cell r="F333">
            <v>1</v>
          </cell>
          <cell r="H333" t="str">
            <v>CD</v>
          </cell>
          <cell r="J333">
            <v>7</v>
          </cell>
        </row>
        <row r="334">
          <cell r="E334">
            <v>1</v>
          </cell>
          <cell r="F334">
            <v>1</v>
          </cell>
          <cell r="H334" t="str">
            <v>CD</v>
          </cell>
          <cell r="J334">
            <v>5</v>
          </cell>
        </row>
        <row r="335">
          <cell r="E335">
            <v>1</v>
          </cell>
          <cell r="F335">
            <v>1</v>
          </cell>
          <cell r="H335" t="str">
            <v>Current</v>
          </cell>
          <cell r="J335">
            <v>1</v>
          </cell>
        </row>
        <row r="336">
          <cell r="E336">
            <v>3</v>
          </cell>
          <cell r="F336">
            <v>1</v>
          </cell>
          <cell r="H336" t="str">
            <v>Current</v>
          </cell>
          <cell r="J336">
            <v>1</v>
          </cell>
        </row>
        <row r="337">
          <cell r="E337">
            <v>1</v>
          </cell>
          <cell r="F337">
            <v>1</v>
          </cell>
          <cell r="H337" t="str">
            <v>Current</v>
          </cell>
          <cell r="J337">
            <v>1</v>
          </cell>
        </row>
        <row r="338">
          <cell r="E338">
            <v>5</v>
          </cell>
          <cell r="F338">
            <v>0</v>
          </cell>
          <cell r="H338" t="str">
            <v>Current</v>
          </cell>
          <cell r="J338">
            <v>1</v>
          </cell>
        </row>
        <row r="339">
          <cell r="E339">
            <v>2</v>
          </cell>
          <cell r="F339">
            <v>1</v>
          </cell>
          <cell r="H339" t="str">
            <v>Current</v>
          </cell>
          <cell r="J339">
            <v>1</v>
          </cell>
        </row>
        <row r="340">
          <cell r="E340">
            <v>2</v>
          </cell>
          <cell r="F340">
            <v>1</v>
          </cell>
          <cell r="H340" t="str">
            <v>Current</v>
          </cell>
          <cell r="J340">
            <v>1</v>
          </cell>
        </row>
        <row r="341">
          <cell r="E341">
            <v>2</v>
          </cell>
          <cell r="F341">
            <v>1</v>
          </cell>
          <cell r="H341" t="str">
            <v>Saving</v>
          </cell>
          <cell r="J341">
            <v>1</v>
          </cell>
        </row>
        <row r="342">
          <cell r="E342">
            <v>2</v>
          </cell>
          <cell r="F342">
            <v>1</v>
          </cell>
          <cell r="H342" t="str">
            <v>Current</v>
          </cell>
          <cell r="J342">
            <v>1</v>
          </cell>
        </row>
        <row r="343">
          <cell r="E343">
            <v>1</v>
          </cell>
          <cell r="F343">
            <v>1</v>
          </cell>
          <cell r="H343" t="str">
            <v>TERM</v>
          </cell>
          <cell r="J343">
            <v>7</v>
          </cell>
        </row>
        <row r="344">
          <cell r="E344">
            <v>1</v>
          </cell>
          <cell r="F344">
            <v>0</v>
          </cell>
          <cell r="H344" t="str">
            <v>Saving</v>
          </cell>
          <cell r="J344">
            <v>1</v>
          </cell>
        </row>
        <row r="345">
          <cell r="E345">
            <v>1</v>
          </cell>
          <cell r="F345">
            <v>0</v>
          </cell>
          <cell r="H345" t="str">
            <v>CD</v>
          </cell>
          <cell r="J345">
            <v>2</v>
          </cell>
        </row>
        <row r="346">
          <cell r="E346">
            <v>1</v>
          </cell>
          <cell r="F346">
            <v>1</v>
          </cell>
          <cell r="H346" t="str">
            <v>CD</v>
          </cell>
          <cell r="J346">
            <v>4</v>
          </cell>
        </row>
        <row r="347">
          <cell r="E347">
            <v>1</v>
          </cell>
          <cell r="F347">
            <v>1</v>
          </cell>
          <cell r="H347" t="str">
            <v>CD</v>
          </cell>
          <cell r="J347">
            <v>4</v>
          </cell>
        </row>
        <row r="348">
          <cell r="E348">
            <v>1</v>
          </cell>
          <cell r="F348">
            <v>1</v>
          </cell>
          <cell r="H348" t="str">
            <v>Current</v>
          </cell>
          <cell r="J348">
            <v>1</v>
          </cell>
        </row>
        <row r="349">
          <cell r="E349">
            <v>1</v>
          </cell>
          <cell r="F349">
            <v>1</v>
          </cell>
          <cell r="H349" t="str">
            <v>CD</v>
          </cell>
          <cell r="J349">
            <v>1</v>
          </cell>
        </row>
        <row r="350">
          <cell r="E350">
            <v>1</v>
          </cell>
          <cell r="F350">
            <v>1</v>
          </cell>
          <cell r="H350" t="str">
            <v>CD</v>
          </cell>
          <cell r="J350">
            <v>6</v>
          </cell>
        </row>
        <row r="351">
          <cell r="E351">
            <v>1</v>
          </cell>
          <cell r="F351">
            <v>1</v>
          </cell>
          <cell r="H351" t="str">
            <v>TERM</v>
          </cell>
          <cell r="J351">
            <v>4</v>
          </cell>
        </row>
        <row r="352">
          <cell r="E352">
            <v>1</v>
          </cell>
          <cell r="F352">
            <v>1</v>
          </cell>
          <cell r="H352" t="str">
            <v>CD</v>
          </cell>
          <cell r="J352">
            <v>7</v>
          </cell>
        </row>
        <row r="353">
          <cell r="E353">
            <v>1</v>
          </cell>
          <cell r="F353">
            <v>1</v>
          </cell>
          <cell r="H353" t="str">
            <v>CD</v>
          </cell>
          <cell r="J353">
            <v>3</v>
          </cell>
        </row>
        <row r="354">
          <cell r="E354">
            <v>1</v>
          </cell>
          <cell r="F354">
            <v>1</v>
          </cell>
          <cell r="H354" t="str">
            <v>CD</v>
          </cell>
          <cell r="J354">
            <v>5</v>
          </cell>
        </row>
        <row r="355">
          <cell r="E355">
            <v>1</v>
          </cell>
          <cell r="F355">
            <v>1</v>
          </cell>
          <cell r="H355" t="str">
            <v>CD</v>
          </cell>
          <cell r="J355">
            <v>6</v>
          </cell>
        </row>
        <row r="356">
          <cell r="E356">
            <v>1</v>
          </cell>
          <cell r="F356">
            <v>0</v>
          </cell>
          <cell r="H356" t="str">
            <v>Current</v>
          </cell>
          <cell r="J356">
            <v>1</v>
          </cell>
        </row>
        <row r="357">
          <cell r="E357">
            <v>1</v>
          </cell>
          <cell r="F357">
            <v>1</v>
          </cell>
          <cell r="H357" t="str">
            <v>CD</v>
          </cell>
          <cell r="J357">
            <v>7</v>
          </cell>
        </row>
        <row r="358">
          <cell r="E358">
            <v>1</v>
          </cell>
          <cell r="F358">
            <v>1</v>
          </cell>
          <cell r="H358" t="str">
            <v>CD</v>
          </cell>
          <cell r="J358">
            <v>7</v>
          </cell>
        </row>
        <row r="359">
          <cell r="E359">
            <v>1</v>
          </cell>
          <cell r="F359">
            <v>0</v>
          </cell>
          <cell r="H359" t="str">
            <v>Current</v>
          </cell>
          <cell r="J359">
            <v>1</v>
          </cell>
        </row>
        <row r="360">
          <cell r="E360">
            <v>1</v>
          </cell>
          <cell r="F360">
            <v>0</v>
          </cell>
          <cell r="H360" t="str">
            <v>CD</v>
          </cell>
          <cell r="J360">
            <v>3</v>
          </cell>
        </row>
        <row r="361">
          <cell r="E361">
            <v>1</v>
          </cell>
          <cell r="F361">
            <v>0</v>
          </cell>
          <cell r="H361" t="str">
            <v>CD</v>
          </cell>
          <cell r="J361">
            <v>6</v>
          </cell>
        </row>
        <row r="362">
          <cell r="E362">
            <v>1</v>
          </cell>
          <cell r="F362">
            <v>1</v>
          </cell>
          <cell r="H362" t="str">
            <v>Current</v>
          </cell>
          <cell r="J362">
            <v>1</v>
          </cell>
        </row>
        <row r="363">
          <cell r="E363">
            <v>1</v>
          </cell>
          <cell r="F363">
            <v>0</v>
          </cell>
          <cell r="H363" t="str">
            <v>CD</v>
          </cell>
          <cell r="J363">
            <v>4</v>
          </cell>
        </row>
        <row r="364">
          <cell r="E364">
            <v>1</v>
          </cell>
          <cell r="F364">
            <v>1</v>
          </cell>
          <cell r="H364" t="str">
            <v>CD</v>
          </cell>
          <cell r="J364">
            <v>6</v>
          </cell>
        </row>
        <row r="365">
          <cell r="E365">
            <v>1</v>
          </cell>
          <cell r="F365">
            <v>1</v>
          </cell>
          <cell r="H365" t="str">
            <v>CD</v>
          </cell>
          <cell r="J365">
            <v>5</v>
          </cell>
        </row>
        <row r="366">
          <cell r="E366">
            <v>6</v>
          </cell>
          <cell r="F366">
            <v>1</v>
          </cell>
          <cell r="H366" t="str">
            <v>Current</v>
          </cell>
          <cell r="J366">
            <v>1</v>
          </cell>
        </row>
        <row r="367">
          <cell r="E367">
            <v>2</v>
          </cell>
          <cell r="F367">
            <v>1</v>
          </cell>
          <cell r="H367" t="str">
            <v>TERM</v>
          </cell>
          <cell r="J367">
            <v>7</v>
          </cell>
        </row>
        <row r="368">
          <cell r="E368">
            <v>1</v>
          </cell>
          <cell r="F368">
            <v>0</v>
          </cell>
          <cell r="H368" t="str">
            <v>Saving</v>
          </cell>
          <cell r="J368">
            <v>1</v>
          </cell>
        </row>
        <row r="369">
          <cell r="E369">
            <v>1</v>
          </cell>
          <cell r="F369">
            <v>1</v>
          </cell>
          <cell r="H369" t="str">
            <v>Current</v>
          </cell>
          <cell r="J369">
            <v>1</v>
          </cell>
        </row>
        <row r="370">
          <cell r="E370">
            <v>1</v>
          </cell>
          <cell r="F370">
            <v>1</v>
          </cell>
          <cell r="H370" t="str">
            <v>Current</v>
          </cell>
          <cell r="J370">
            <v>1</v>
          </cell>
        </row>
        <row r="371">
          <cell r="E371">
            <v>1</v>
          </cell>
          <cell r="F371">
            <v>1</v>
          </cell>
          <cell r="H371" t="str">
            <v>CD</v>
          </cell>
          <cell r="J371">
            <v>1</v>
          </cell>
        </row>
        <row r="372">
          <cell r="E372">
            <v>2</v>
          </cell>
          <cell r="F372">
            <v>1</v>
          </cell>
          <cell r="H372" t="str">
            <v>Current</v>
          </cell>
          <cell r="J372">
            <v>1</v>
          </cell>
        </row>
        <row r="373">
          <cell r="E373">
            <v>5</v>
          </cell>
          <cell r="F373">
            <v>1</v>
          </cell>
          <cell r="H373" t="str">
            <v>Current</v>
          </cell>
          <cell r="J373">
            <v>1</v>
          </cell>
        </row>
        <row r="374">
          <cell r="E374">
            <v>1</v>
          </cell>
          <cell r="F374">
            <v>0</v>
          </cell>
          <cell r="H374" t="str">
            <v>Current</v>
          </cell>
          <cell r="J374">
            <v>1</v>
          </cell>
        </row>
        <row r="375">
          <cell r="E375">
            <v>1</v>
          </cell>
          <cell r="F375">
            <v>1</v>
          </cell>
          <cell r="H375" t="str">
            <v>Current</v>
          </cell>
          <cell r="J375">
            <v>1</v>
          </cell>
        </row>
        <row r="376">
          <cell r="E376">
            <v>1</v>
          </cell>
          <cell r="F376">
            <v>1</v>
          </cell>
          <cell r="H376" t="str">
            <v>TERM</v>
          </cell>
          <cell r="J376">
            <v>2</v>
          </cell>
        </row>
        <row r="377">
          <cell r="E377">
            <v>7</v>
          </cell>
          <cell r="F377">
            <v>1</v>
          </cell>
          <cell r="H377" t="str">
            <v>Sub_Debt</v>
          </cell>
          <cell r="J377">
            <v>7</v>
          </cell>
        </row>
        <row r="378">
          <cell r="E378">
            <v>1</v>
          </cell>
          <cell r="F378">
            <v>1</v>
          </cell>
          <cell r="H378" t="str">
            <v>Current</v>
          </cell>
          <cell r="J378">
            <v>7</v>
          </cell>
        </row>
        <row r="379">
          <cell r="E379">
            <v>2</v>
          </cell>
          <cell r="F379">
            <v>1</v>
          </cell>
          <cell r="H379" t="str">
            <v>Current</v>
          </cell>
          <cell r="J379">
            <v>1</v>
          </cell>
        </row>
        <row r="380">
          <cell r="E380">
            <v>3</v>
          </cell>
          <cell r="F380">
            <v>1</v>
          </cell>
          <cell r="H380" t="str">
            <v>CD</v>
          </cell>
          <cell r="J380">
            <v>4</v>
          </cell>
        </row>
        <row r="381">
          <cell r="E381">
            <v>2</v>
          </cell>
          <cell r="F381">
            <v>0</v>
          </cell>
          <cell r="H381" t="str">
            <v>Current</v>
          </cell>
          <cell r="J381">
            <v>1</v>
          </cell>
        </row>
        <row r="382">
          <cell r="E382">
            <v>2</v>
          </cell>
          <cell r="F382">
            <v>1</v>
          </cell>
          <cell r="H382" t="str">
            <v>Current</v>
          </cell>
          <cell r="J382">
            <v>1</v>
          </cell>
        </row>
        <row r="383">
          <cell r="E383">
            <v>5</v>
          </cell>
          <cell r="F383">
            <v>1</v>
          </cell>
          <cell r="H383" t="str">
            <v>CD</v>
          </cell>
          <cell r="J383">
            <v>3</v>
          </cell>
        </row>
        <row r="384">
          <cell r="E384">
            <v>5</v>
          </cell>
          <cell r="F384">
            <v>1</v>
          </cell>
          <cell r="H384" t="str">
            <v>Current</v>
          </cell>
          <cell r="J384">
            <v>1</v>
          </cell>
        </row>
        <row r="385">
          <cell r="E385">
            <v>5</v>
          </cell>
          <cell r="F385">
            <v>1</v>
          </cell>
          <cell r="H385" t="str">
            <v>Current</v>
          </cell>
          <cell r="J385">
            <v>1</v>
          </cell>
        </row>
        <row r="386">
          <cell r="E386">
            <v>5</v>
          </cell>
          <cell r="F386">
            <v>1</v>
          </cell>
          <cell r="H386" t="str">
            <v>Current</v>
          </cell>
          <cell r="J386">
            <v>1</v>
          </cell>
        </row>
        <row r="387">
          <cell r="E387">
            <v>2</v>
          </cell>
          <cell r="F387">
            <v>0</v>
          </cell>
          <cell r="H387" t="str">
            <v>Current</v>
          </cell>
          <cell r="J387">
            <v>1</v>
          </cell>
        </row>
        <row r="388">
          <cell r="E388">
            <v>5</v>
          </cell>
          <cell r="F388">
            <v>1</v>
          </cell>
          <cell r="H388" t="str">
            <v>CD</v>
          </cell>
          <cell r="J388">
            <v>4</v>
          </cell>
        </row>
        <row r="389">
          <cell r="E389">
            <v>5</v>
          </cell>
          <cell r="F389">
            <v>1</v>
          </cell>
          <cell r="H389" t="str">
            <v>Current</v>
          </cell>
          <cell r="J389">
            <v>1</v>
          </cell>
        </row>
        <row r="390">
          <cell r="E390">
            <v>2</v>
          </cell>
          <cell r="F390">
            <v>1</v>
          </cell>
          <cell r="H390" t="str">
            <v>Current</v>
          </cell>
          <cell r="J390">
            <v>1</v>
          </cell>
        </row>
        <row r="391">
          <cell r="E391">
            <v>1</v>
          </cell>
          <cell r="F391">
            <v>0</v>
          </cell>
          <cell r="H391" t="str">
            <v>Current</v>
          </cell>
          <cell r="J391">
            <v>1</v>
          </cell>
        </row>
        <row r="392">
          <cell r="E392">
            <v>1</v>
          </cell>
          <cell r="F392">
            <v>0</v>
          </cell>
          <cell r="H392" t="str">
            <v>CD</v>
          </cell>
          <cell r="J392">
            <v>4</v>
          </cell>
        </row>
        <row r="393">
          <cell r="E393">
            <v>1</v>
          </cell>
          <cell r="F393">
            <v>1</v>
          </cell>
          <cell r="H393" t="str">
            <v>TERM</v>
          </cell>
          <cell r="J393">
            <v>4</v>
          </cell>
        </row>
        <row r="394">
          <cell r="E394">
            <v>1</v>
          </cell>
          <cell r="F394">
            <v>1</v>
          </cell>
          <cell r="H394" t="str">
            <v>TERM</v>
          </cell>
          <cell r="J394">
            <v>5</v>
          </cell>
        </row>
        <row r="395">
          <cell r="E395">
            <v>1</v>
          </cell>
          <cell r="F395">
            <v>1</v>
          </cell>
          <cell r="H395" t="str">
            <v>TERM</v>
          </cell>
          <cell r="J395">
            <v>3</v>
          </cell>
        </row>
        <row r="396">
          <cell r="E396">
            <v>1</v>
          </cell>
          <cell r="F396">
            <v>1</v>
          </cell>
          <cell r="H396" t="str">
            <v>CD</v>
          </cell>
          <cell r="J396">
            <v>4</v>
          </cell>
        </row>
        <row r="397">
          <cell r="E397">
            <v>1</v>
          </cell>
          <cell r="F397">
            <v>1</v>
          </cell>
          <cell r="H397" t="str">
            <v>TERM</v>
          </cell>
          <cell r="J397">
            <v>5</v>
          </cell>
        </row>
        <row r="398">
          <cell r="E398">
            <v>2</v>
          </cell>
          <cell r="F398">
            <v>1</v>
          </cell>
          <cell r="H398" t="str">
            <v>Current</v>
          </cell>
          <cell r="J398">
            <v>1</v>
          </cell>
        </row>
        <row r="399">
          <cell r="E399">
            <v>1</v>
          </cell>
          <cell r="F399">
            <v>1</v>
          </cell>
          <cell r="H399" t="str">
            <v>CD</v>
          </cell>
          <cell r="J399">
            <v>3</v>
          </cell>
        </row>
        <row r="400">
          <cell r="E400">
            <v>7</v>
          </cell>
          <cell r="F400">
            <v>0</v>
          </cell>
          <cell r="H400" t="str">
            <v>Sub_Debt</v>
          </cell>
          <cell r="J400">
            <v>7</v>
          </cell>
        </row>
        <row r="401">
          <cell r="E401">
            <v>1</v>
          </cell>
          <cell r="F401">
            <v>1</v>
          </cell>
          <cell r="H401" t="str">
            <v>TERM</v>
          </cell>
          <cell r="J401">
            <v>5</v>
          </cell>
        </row>
        <row r="402">
          <cell r="E402">
            <v>1</v>
          </cell>
          <cell r="F402">
            <v>0</v>
          </cell>
          <cell r="H402" t="str">
            <v>CD</v>
          </cell>
          <cell r="J402">
            <v>6</v>
          </cell>
        </row>
        <row r="403">
          <cell r="E403">
            <v>1</v>
          </cell>
          <cell r="F403">
            <v>1</v>
          </cell>
          <cell r="H403" t="str">
            <v>Current</v>
          </cell>
          <cell r="J403">
            <v>1</v>
          </cell>
        </row>
        <row r="404">
          <cell r="E404">
            <v>2</v>
          </cell>
          <cell r="F404">
            <v>0</v>
          </cell>
          <cell r="H404" t="str">
            <v>Current</v>
          </cell>
          <cell r="J404">
            <v>1</v>
          </cell>
        </row>
        <row r="405">
          <cell r="E405">
            <v>2</v>
          </cell>
          <cell r="F405">
            <v>0</v>
          </cell>
          <cell r="H405" t="str">
            <v>Current</v>
          </cell>
          <cell r="J405">
            <v>1</v>
          </cell>
        </row>
        <row r="406">
          <cell r="E406">
            <v>3</v>
          </cell>
          <cell r="F406">
            <v>1</v>
          </cell>
          <cell r="H406" t="str">
            <v>Current</v>
          </cell>
          <cell r="J406">
            <v>1</v>
          </cell>
        </row>
        <row r="407">
          <cell r="E407">
            <v>2</v>
          </cell>
          <cell r="F407">
            <v>1</v>
          </cell>
          <cell r="H407" t="str">
            <v>Saving</v>
          </cell>
          <cell r="J407">
            <v>1</v>
          </cell>
        </row>
        <row r="408">
          <cell r="E408">
            <v>1</v>
          </cell>
          <cell r="F408">
            <v>1</v>
          </cell>
          <cell r="H408" t="str">
            <v>Current</v>
          </cell>
          <cell r="J408">
            <v>7</v>
          </cell>
        </row>
        <row r="409">
          <cell r="E409">
            <v>5</v>
          </cell>
          <cell r="F409">
            <v>0</v>
          </cell>
          <cell r="H409" t="str">
            <v>CD</v>
          </cell>
          <cell r="J409">
            <v>2</v>
          </cell>
        </row>
        <row r="410">
          <cell r="E410">
            <v>3</v>
          </cell>
          <cell r="F410">
            <v>1</v>
          </cell>
          <cell r="H410" t="str">
            <v>Current</v>
          </cell>
          <cell r="J410">
            <v>1</v>
          </cell>
        </row>
        <row r="411">
          <cell r="E411">
            <v>3</v>
          </cell>
          <cell r="F411">
            <v>1</v>
          </cell>
          <cell r="H411" t="str">
            <v>Current</v>
          </cell>
          <cell r="J411">
            <v>1</v>
          </cell>
        </row>
        <row r="412">
          <cell r="E412">
            <v>1</v>
          </cell>
          <cell r="F412">
            <v>1</v>
          </cell>
          <cell r="H412" t="str">
            <v>Current</v>
          </cell>
          <cell r="J412">
            <v>1</v>
          </cell>
        </row>
        <row r="413">
          <cell r="E413">
            <v>2</v>
          </cell>
          <cell r="F413">
            <v>1</v>
          </cell>
          <cell r="H413" t="str">
            <v>Current</v>
          </cell>
          <cell r="J413">
            <v>1</v>
          </cell>
        </row>
        <row r="414">
          <cell r="E414">
            <v>3</v>
          </cell>
          <cell r="F414">
            <v>1</v>
          </cell>
          <cell r="H414" t="str">
            <v>Current</v>
          </cell>
          <cell r="J414">
            <v>1</v>
          </cell>
        </row>
        <row r="415">
          <cell r="E415">
            <v>3</v>
          </cell>
          <cell r="F415">
            <v>1</v>
          </cell>
          <cell r="H415" t="str">
            <v>Current</v>
          </cell>
          <cell r="J415">
            <v>1</v>
          </cell>
        </row>
        <row r="416">
          <cell r="E416">
            <v>2</v>
          </cell>
          <cell r="F416">
            <v>1</v>
          </cell>
          <cell r="H416" t="str">
            <v>Current</v>
          </cell>
          <cell r="J416">
            <v>1</v>
          </cell>
        </row>
        <row r="417">
          <cell r="E417">
            <v>1</v>
          </cell>
          <cell r="F417">
            <v>0</v>
          </cell>
          <cell r="H417" t="str">
            <v>Current</v>
          </cell>
          <cell r="J417">
            <v>1</v>
          </cell>
        </row>
        <row r="418">
          <cell r="E418">
            <v>1</v>
          </cell>
          <cell r="F418">
            <v>1</v>
          </cell>
          <cell r="H418" t="str">
            <v>TERM</v>
          </cell>
          <cell r="J418">
            <v>3</v>
          </cell>
        </row>
        <row r="419">
          <cell r="E419">
            <v>1</v>
          </cell>
          <cell r="F419">
            <v>1</v>
          </cell>
          <cell r="H419" t="str">
            <v>TERM</v>
          </cell>
          <cell r="J419">
            <v>7</v>
          </cell>
        </row>
        <row r="420">
          <cell r="E420">
            <v>1</v>
          </cell>
          <cell r="F420">
            <v>1</v>
          </cell>
          <cell r="H420" t="str">
            <v>CD</v>
          </cell>
          <cell r="J420">
            <v>2</v>
          </cell>
        </row>
        <row r="421">
          <cell r="E421">
            <v>1</v>
          </cell>
          <cell r="F421">
            <v>1</v>
          </cell>
          <cell r="H421" t="str">
            <v>TERM</v>
          </cell>
          <cell r="J421">
            <v>5</v>
          </cell>
        </row>
        <row r="422">
          <cell r="E422">
            <v>1</v>
          </cell>
          <cell r="F422">
            <v>1</v>
          </cell>
          <cell r="H422" t="str">
            <v>TERM</v>
          </cell>
          <cell r="J422">
            <v>6</v>
          </cell>
        </row>
        <row r="423">
          <cell r="E423">
            <v>1</v>
          </cell>
          <cell r="F423">
            <v>1</v>
          </cell>
          <cell r="H423" t="str">
            <v>TERM</v>
          </cell>
          <cell r="J423">
            <v>6</v>
          </cell>
        </row>
        <row r="424">
          <cell r="E424">
            <v>1</v>
          </cell>
          <cell r="F424">
            <v>1</v>
          </cell>
          <cell r="H424" t="str">
            <v>CD</v>
          </cell>
          <cell r="J424">
            <v>6</v>
          </cell>
        </row>
        <row r="425">
          <cell r="E425">
            <v>1</v>
          </cell>
          <cell r="F425">
            <v>0</v>
          </cell>
          <cell r="H425" t="str">
            <v>CD</v>
          </cell>
          <cell r="J425">
            <v>6</v>
          </cell>
        </row>
        <row r="426">
          <cell r="E426">
            <v>1</v>
          </cell>
          <cell r="F426">
            <v>1</v>
          </cell>
          <cell r="H426" t="str">
            <v>TERM</v>
          </cell>
          <cell r="J426">
            <v>1</v>
          </cell>
        </row>
        <row r="427">
          <cell r="E427">
            <v>1</v>
          </cell>
          <cell r="F427">
            <v>0</v>
          </cell>
          <cell r="H427" t="str">
            <v>Current</v>
          </cell>
          <cell r="J427">
            <v>1</v>
          </cell>
        </row>
        <row r="428">
          <cell r="E428">
            <v>1</v>
          </cell>
          <cell r="F428">
            <v>1</v>
          </cell>
          <cell r="H428" t="str">
            <v>CD</v>
          </cell>
          <cell r="J428">
            <v>4</v>
          </cell>
        </row>
        <row r="429">
          <cell r="E429">
            <v>1</v>
          </cell>
          <cell r="F429">
            <v>1</v>
          </cell>
          <cell r="H429" t="str">
            <v>Saving</v>
          </cell>
          <cell r="J429">
            <v>1</v>
          </cell>
        </row>
        <row r="430">
          <cell r="E430">
            <v>1</v>
          </cell>
          <cell r="F430">
            <v>1</v>
          </cell>
          <cell r="H430" t="str">
            <v>Current</v>
          </cell>
          <cell r="J430">
            <v>7</v>
          </cell>
        </row>
        <row r="431">
          <cell r="E431">
            <v>1</v>
          </cell>
          <cell r="F431">
            <v>0</v>
          </cell>
          <cell r="H431" t="str">
            <v>Current</v>
          </cell>
          <cell r="J431">
            <v>1</v>
          </cell>
        </row>
        <row r="432">
          <cell r="E432">
            <v>1</v>
          </cell>
          <cell r="F432">
            <v>1</v>
          </cell>
          <cell r="H432" t="str">
            <v>Current</v>
          </cell>
          <cell r="J432">
            <v>1</v>
          </cell>
        </row>
        <row r="433">
          <cell r="E433">
            <v>1</v>
          </cell>
          <cell r="F433">
            <v>1</v>
          </cell>
          <cell r="H433" t="str">
            <v>TERM</v>
          </cell>
          <cell r="J433">
            <v>4</v>
          </cell>
        </row>
        <row r="434">
          <cell r="E434">
            <v>1</v>
          </cell>
          <cell r="F434">
            <v>1</v>
          </cell>
          <cell r="H434" t="str">
            <v>TERM</v>
          </cell>
          <cell r="J434">
            <v>5</v>
          </cell>
        </row>
        <row r="435">
          <cell r="E435">
            <v>1</v>
          </cell>
          <cell r="F435">
            <v>0</v>
          </cell>
          <cell r="H435" t="str">
            <v>CD</v>
          </cell>
          <cell r="J435">
            <v>5</v>
          </cell>
        </row>
        <row r="436">
          <cell r="E436">
            <v>1</v>
          </cell>
          <cell r="F436">
            <v>0</v>
          </cell>
          <cell r="H436" t="str">
            <v>CD</v>
          </cell>
          <cell r="J436">
            <v>4</v>
          </cell>
        </row>
        <row r="437">
          <cell r="E437">
            <v>7</v>
          </cell>
          <cell r="F437">
            <v>0</v>
          </cell>
          <cell r="H437" t="str">
            <v>Sub_Debt</v>
          </cell>
          <cell r="J437">
            <v>7</v>
          </cell>
        </row>
        <row r="438">
          <cell r="E438">
            <v>1</v>
          </cell>
          <cell r="F438">
            <v>0</v>
          </cell>
          <cell r="H438" t="str">
            <v>CD</v>
          </cell>
          <cell r="J438">
            <v>5</v>
          </cell>
        </row>
        <row r="439">
          <cell r="E439">
            <v>1</v>
          </cell>
          <cell r="F439">
            <v>0</v>
          </cell>
          <cell r="H439" t="str">
            <v>CD</v>
          </cell>
          <cell r="J439">
            <v>5</v>
          </cell>
        </row>
        <row r="440">
          <cell r="E440">
            <v>1</v>
          </cell>
          <cell r="F440">
            <v>1</v>
          </cell>
          <cell r="H440" t="str">
            <v>TERM</v>
          </cell>
          <cell r="J440">
            <v>6</v>
          </cell>
        </row>
        <row r="441">
          <cell r="E441">
            <v>1</v>
          </cell>
          <cell r="F441">
            <v>1</v>
          </cell>
          <cell r="H441" t="str">
            <v>Current</v>
          </cell>
          <cell r="J441">
            <v>1</v>
          </cell>
        </row>
        <row r="442">
          <cell r="E442">
            <v>1</v>
          </cell>
          <cell r="F442">
            <v>1</v>
          </cell>
          <cell r="H442" t="str">
            <v>TERM</v>
          </cell>
          <cell r="J442">
            <v>6</v>
          </cell>
        </row>
        <row r="443">
          <cell r="E443">
            <v>1</v>
          </cell>
          <cell r="F443">
            <v>1</v>
          </cell>
          <cell r="H443" t="str">
            <v>TERM</v>
          </cell>
          <cell r="J443">
            <v>7</v>
          </cell>
        </row>
        <row r="444">
          <cell r="E444">
            <v>6</v>
          </cell>
          <cell r="F444">
            <v>1</v>
          </cell>
          <cell r="H444" t="str">
            <v>Current</v>
          </cell>
          <cell r="J444">
            <v>1</v>
          </cell>
        </row>
        <row r="445">
          <cell r="E445">
            <v>2</v>
          </cell>
          <cell r="F445">
            <v>0</v>
          </cell>
          <cell r="H445" t="str">
            <v>CD</v>
          </cell>
          <cell r="J445">
            <v>7</v>
          </cell>
        </row>
        <row r="446">
          <cell r="E446">
            <v>1</v>
          </cell>
          <cell r="F446">
            <v>1</v>
          </cell>
          <cell r="H446" t="str">
            <v>CD</v>
          </cell>
          <cell r="J446">
            <v>7</v>
          </cell>
        </row>
        <row r="447">
          <cell r="E447">
            <v>1</v>
          </cell>
          <cell r="F447">
            <v>1</v>
          </cell>
          <cell r="H447" t="str">
            <v>CD</v>
          </cell>
          <cell r="J447">
            <v>5</v>
          </cell>
        </row>
        <row r="448">
          <cell r="E448">
            <v>1</v>
          </cell>
          <cell r="F448">
            <v>0</v>
          </cell>
          <cell r="H448" t="str">
            <v>CD</v>
          </cell>
          <cell r="J448">
            <v>5</v>
          </cell>
        </row>
        <row r="449">
          <cell r="E449">
            <v>1</v>
          </cell>
          <cell r="F449">
            <v>0</v>
          </cell>
          <cell r="H449" t="str">
            <v>CD</v>
          </cell>
          <cell r="J449">
            <v>3</v>
          </cell>
        </row>
        <row r="450">
          <cell r="E450">
            <v>1</v>
          </cell>
          <cell r="F450">
            <v>0</v>
          </cell>
          <cell r="H450" t="str">
            <v>Saving</v>
          </cell>
          <cell r="J450">
            <v>1</v>
          </cell>
        </row>
        <row r="451">
          <cell r="E451">
            <v>1</v>
          </cell>
          <cell r="F451">
            <v>0</v>
          </cell>
          <cell r="H451" t="str">
            <v>CD</v>
          </cell>
          <cell r="J451">
            <v>2</v>
          </cell>
        </row>
        <row r="452">
          <cell r="E452">
            <v>1</v>
          </cell>
          <cell r="F452">
            <v>1</v>
          </cell>
          <cell r="H452" t="str">
            <v>TERM</v>
          </cell>
          <cell r="J452">
            <v>5</v>
          </cell>
        </row>
        <row r="453">
          <cell r="E453">
            <v>1</v>
          </cell>
          <cell r="F453">
            <v>1</v>
          </cell>
          <cell r="H453" t="str">
            <v>TERM</v>
          </cell>
          <cell r="J453">
            <v>1</v>
          </cell>
        </row>
        <row r="454">
          <cell r="E454">
            <v>1</v>
          </cell>
          <cell r="F454">
            <v>0</v>
          </cell>
          <cell r="H454" t="str">
            <v>TERM</v>
          </cell>
          <cell r="J454">
            <v>6</v>
          </cell>
        </row>
        <row r="455">
          <cell r="E455">
            <v>1</v>
          </cell>
          <cell r="F455">
            <v>1</v>
          </cell>
          <cell r="H455" t="str">
            <v>Current</v>
          </cell>
          <cell r="J455">
            <v>1</v>
          </cell>
        </row>
        <row r="456">
          <cell r="E456">
            <v>1</v>
          </cell>
          <cell r="F456">
            <v>1</v>
          </cell>
          <cell r="H456" t="str">
            <v>Current</v>
          </cell>
          <cell r="J456">
            <v>1</v>
          </cell>
        </row>
        <row r="457">
          <cell r="E457">
            <v>1</v>
          </cell>
          <cell r="F457">
            <v>0</v>
          </cell>
          <cell r="H457" t="str">
            <v>Current</v>
          </cell>
          <cell r="J457">
            <v>1</v>
          </cell>
        </row>
        <row r="458">
          <cell r="E458">
            <v>1</v>
          </cell>
          <cell r="F458">
            <v>0</v>
          </cell>
          <cell r="H458" t="str">
            <v>TERM</v>
          </cell>
          <cell r="J458">
            <v>1</v>
          </cell>
        </row>
        <row r="459">
          <cell r="E459">
            <v>1</v>
          </cell>
          <cell r="F459">
            <v>1</v>
          </cell>
          <cell r="H459" t="str">
            <v>CD</v>
          </cell>
          <cell r="J459">
            <v>7</v>
          </cell>
        </row>
        <row r="460">
          <cell r="E460">
            <v>6</v>
          </cell>
          <cell r="F460">
            <v>1</v>
          </cell>
          <cell r="H460" t="str">
            <v>CD</v>
          </cell>
          <cell r="J460">
            <v>2</v>
          </cell>
        </row>
        <row r="461">
          <cell r="E461">
            <v>2</v>
          </cell>
          <cell r="F461">
            <v>1</v>
          </cell>
          <cell r="H461" t="str">
            <v>Saving</v>
          </cell>
          <cell r="J461">
            <v>1</v>
          </cell>
        </row>
        <row r="462">
          <cell r="E462">
            <v>2</v>
          </cell>
          <cell r="F462">
            <v>1</v>
          </cell>
          <cell r="H462" t="str">
            <v>Current</v>
          </cell>
          <cell r="J462">
            <v>1</v>
          </cell>
        </row>
        <row r="463">
          <cell r="E463">
            <v>2</v>
          </cell>
          <cell r="F463">
            <v>1</v>
          </cell>
          <cell r="H463" t="str">
            <v>Current</v>
          </cell>
          <cell r="J463">
            <v>1</v>
          </cell>
        </row>
        <row r="464">
          <cell r="E464">
            <v>2</v>
          </cell>
          <cell r="F464">
            <v>0</v>
          </cell>
          <cell r="H464" t="str">
            <v>Current</v>
          </cell>
          <cell r="J464">
            <v>1</v>
          </cell>
        </row>
        <row r="465">
          <cell r="E465">
            <v>2</v>
          </cell>
          <cell r="F465">
            <v>1</v>
          </cell>
          <cell r="H465" t="str">
            <v>Current</v>
          </cell>
          <cell r="J465">
            <v>1</v>
          </cell>
        </row>
        <row r="466">
          <cell r="E466">
            <v>5</v>
          </cell>
          <cell r="F466">
            <v>1</v>
          </cell>
          <cell r="H466" t="str">
            <v>CD</v>
          </cell>
          <cell r="J466">
            <v>3</v>
          </cell>
        </row>
        <row r="467">
          <cell r="E467">
            <v>3</v>
          </cell>
          <cell r="F467">
            <v>1</v>
          </cell>
          <cell r="H467" t="str">
            <v>Current</v>
          </cell>
          <cell r="J467">
            <v>1</v>
          </cell>
        </row>
        <row r="468">
          <cell r="E468">
            <v>5</v>
          </cell>
          <cell r="F468">
            <v>1</v>
          </cell>
          <cell r="H468" t="str">
            <v>Current</v>
          </cell>
          <cell r="J468">
            <v>1</v>
          </cell>
        </row>
        <row r="469">
          <cell r="E469">
            <v>3</v>
          </cell>
          <cell r="F469">
            <v>1</v>
          </cell>
          <cell r="H469" t="str">
            <v>Current</v>
          </cell>
          <cell r="J469">
            <v>1</v>
          </cell>
        </row>
        <row r="470">
          <cell r="E470">
            <v>2</v>
          </cell>
          <cell r="F470">
            <v>1</v>
          </cell>
          <cell r="H470" t="str">
            <v>CD</v>
          </cell>
          <cell r="J470">
            <v>7</v>
          </cell>
        </row>
        <row r="471">
          <cell r="E471">
            <v>5</v>
          </cell>
          <cell r="F471">
            <v>1</v>
          </cell>
          <cell r="H471" t="str">
            <v>Current</v>
          </cell>
          <cell r="J471">
            <v>1</v>
          </cell>
        </row>
        <row r="472">
          <cell r="E472">
            <v>3</v>
          </cell>
          <cell r="F472">
            <v>1</v>
          </cell>
          <cell r="H472" t="str">
            <v>Current</v>
          </cell>
          <cell r="J472">
            <v>7</v>
          </cell>
        </row>
        <row r="473">
          <cell r="E473">
            <v>1</v>
          </cell>
          <cell r="F473">
            <v>1</v>
          </cell>
          <cell r="H473" t="str">
            <v>TERM</v>
          </cell>
          <cell r="J473">
            <v>6</v>
          </cell>
        </row>
        <row r="474">
          <cell r="E474">
            <v>1</v>
          </cell>
          <cell r="F474">
            <v>0</v>
          </cell>
          <cell r="H474" t="str">
            <v>CD</v>
          </cell>
          <cell r="J474">
            <v>6</v>
          </cell>
        </row>
        <row r="475">
          <cell r="E475">
            <v>2</v>
          </cell>
          <cell r="F475">
            <v>1</v>
          </cell>
          <cell r="H475" t="str">
            <v>TERM</v>
          </cell>
          <cell r="J475">
            <v>4</v>
          </cell>
        </row>
        <row r="476">
          <cell r="E476">
            <v>1</v>
          </cell>
          <cell r="F476">
            <v>0</v>
          </cell>
          <cell r="H476" t="str">
            <v>CD</v>
          </cell>
          <cell r="J476">
            <v>5</v>
          </cell>
        </row>
        <row r="477">
          <cell r="E477">
            <v>1</v>
          </cell>
          <cell r="F477">
            <v>0</v>
          </cell>
          <cell r="H477" t="str">
            <v>CD</v>
          </cell>
          <cell r="J477">
            <v>3</v>
          </cell>
        </row>
        <row r="478">
          <cell r="E478">
            <v>1</v>
          </cell>
          <cell r="F478">
            <v>1</v>
          </cell>
          <cell r="H478" t="str">
            <v>Current</v>
          </cell>
          <cell r="J478">
            <v>1</v>
          </cell>
        </row>
        <row r="479">
          <cell r="E479">
            <v>1</v>
          </cell>
          <cell r="F479">
            <v>1</v>
          </cell>
          <cell r="H479" t="str">
            <v>CD</v>
          </cell>
          <cell r="J479">
            <v>2</v>
          </cell>
        </row>
        <row r="480">
          <cell r="E480">
            <v>1</v>
          </cell>
          <cell r="F480">
            <v>0</v>
          </cell>
          <cell r="H480" t="str">
            <v>CD</v>
          </cell>
          <cell r="J480">
            <v>5</v>
          </cell>
        </row>
        <row r="481">
          <cell r="E481">
            <v>1</v>
          </cell>
          <cell r="F481">
            <v>1</v>
          </cell>
          <cell r="H481" t="str">
            <v>Current</v>
          </cell>
          <cell r="J481">
            <v>7</v>
          </cell>
        </row>
        <row r="482">
          <cell r="E482">
            <v>1</v>
          </cell>
          <cell r="F482">
            <v>0</v>
          </cell>
          <cell r="H482" t="str">
            <v>CD</v>
          </cell>
          <cell r="J482">
            <v>5</v>
          </cell>
        </row>
        <row r="483">
          <cell r="E483">
            <v>1</v>
          </cell>
          <cell r="F483">
            <v>0</v>
          </cell>
          <cell r="H483" t="str">
            <v>TERM</v>
          </cell>
          <cell r="J483">
            <v>5</v>
          </cell>
        </row>
        <row r="484">
          <cell r="E484">
            <v>1</v>
          </cell>
          <cell r="F484">
            <v>0</v>
          </cell>
          <cell r="H484" t="str">
            <v>CD</v>
          </cell>
          <cell r="J484">
            <v>4</v>
          </cell>
        </row>
        <row r="485">
          <cell r="E485">
            <v>1</v>
          </cell>
          <cell r="F485">
            <v>1</v>
          </cell>
          <cell r="H485" t="str">
            <v>TERM</v>
          </cell>
          <cell r="J485">
            <v>7</v>
          </cell>
        </row>
        <row r="486">
          <cell r="E486">
            <v>1</v>
          </cell>
          <cell r="F486">
            <v>1</v>
          </cell>
          <cell r="H486" t="str">
            <v>CD</v>
          </cell>
          <cell r="J486">
            <v>7</v>
          </cell>
        </row>
        <row r="487">
          <cell r="E487">
            <v>1</v>
          </cell>
          <cell r="F487">
            <v>1</v>
          </cell>
          <cell r="H487" t="str">
            <v>TERM</v>
          </cell>
          <cell r="J487">
            <v>1</v>
          </cell>
        </row>
        <row r="488">
          <cell r="E488">
            <v>1</v>
          </cell>
          <cell r="F488">
            <v>1</v>
          </cell>
          <cell r="H488" t="str">
            <v>CD</v>
          </cell>
          <cell r="J488">
            <v>7</v>
          </cell>
        </row>
        <row r="489">
          <cell r="E489">
            <v>6</v>
          </cell>
          <cell r="F489">
            <v>1</v>
          </cell>
          <cell r="H489" t="str">
            <v>Current</v>
          </cell>
          <cell r="J489">
            <v>1</v>
          </cell>
        </row>
        <row r="490">
          <cell r="E490">
            <v>2</v>
          </cell>
          <cell r="F490">
            <v>1</v>
          </cell>
          <cell r="H490" t="str">
            <v>CD</v>
          </cell>
          <cell r="J490">
            <v>3</v>
          </cell>
        </row>
        <row r="491">
          <cell r="E491">
            <v>1</v>
          </cell>
          <cell r="F491">
            <v>0</v>
          </cell>
          <cell r="H491" t="str">
            <v>CD</v>
          </cell>
          <cell r="J491">
            <v>4</v>
          </cell>
        </row>
        <row r="492">
          <cell r="E492">
            <v>1</v>
          </cell>
          <cell r="F492">
            <v>0</v>
          </cell>
          <cell r="H492" t="str">
            <v>TERM</v>
          </cell>
          <cell r="J492">
            <v>4</v>
          </cell>
        </row>
        <row r="493">
          <cell r="E493">
            <v>5</v>
          </cell>
          <cell r="F493">
            <v>0</v>
          </cell>
          <cell r="H493" t="str">
            <v>Current</v>
          </cell>
          <cell r="J493">
            <v>1</v>
          </cell>
        </row>
        <row r="494">
          <cell r="E494">
            <v>1</v>
          </cell>
          <cell r="F494">
            <v>1</v>
          </cell>
          <cell r="H494" t="str">
            <v>TERM</v>
          </cell>
          <cell r="J494">
            <v>4</v>
          </cell>
        </row>
        <row r="495">
          <cell r="E495">
            <v>1</v>
          </cell>
          <cell r="F495">
            <v>1</v>
          </cell>
          <cell r="H495" t="str">
            <v>CD</v>
          </cell>
          <cell r="J495">
            <v>6</v>
          </cell>
        </row>
        <row r="496">
          <cell r="E496">
            <v>1</v>
          </cell>
          <cell r="F496">
            <v>1</v>
          </cell>
          <cell r="H496" t="str">
            <v>Current</v>
          </cell>
          <cell r="J496">
            <v>1</v>
          </cell>
        </row>
        <row r="497">
          <cell r="E497">
            <v>1</v>
          </cell>
          <cell r="F497">
            <v>1</v>
          </cell>
          <cell r="H497" t="str">
            <v>CD</v>
          </cell>
          <cell r="J497">
            <v>5</v>
          </cell>
        </row>
        <row r="498">
          <cell r="E498">
            <v>6</v>
          </cell>
          <cell r="F498">
            <v>1</v>
          </cell>
          <cell r="H498" t="str">
            <v>Current</v>
          </cell>
          <cell r="J498">
            <v>1</v>
          </cell>
        </row>
        <row r="499">
          <cell r="E499">
            <v>2</v>
          </cell>
          <cell r="F499">
            <v>0</v>
          </cell>
          <cell r="H499" t="str">
            <v>Current</v>
          </cell>
          <cell r="J499">
            <v>1</v>
          </cell>
        </row>
        <row r="500">
          <cell r="E500">
            <v>6</v>
          </cell>
          <cell r="F500">
            <v>1</v>
          </cell>
          <cell r="H500" t="str">
            <v>Current</v>
          </cell>
          <cell r="J500">
            <v>1</v>
          </cell>
        </row>
        <row r="501">
          <cell r="E501">
            <v>6</v>
          </cell>
          <cell r="F501">
            <v>1</v>
          </cell>
          <cell r="H501" t="str">
            <v>Current</v>
          </cell>
          <cell r="J501">
            <v>1</v>
          </cell>
        </row>
        <row r="502">
          <cell r="E502">
            <v>6</v>
          </cell>
          <cell r="F502">
            <v>1</v>
          </cell>
          <cell r="H502" t="str">
            <v>Saving</v>
          </cell>
          <cell r="J502">
            <v>1</v>
          </cell>
        </row>
        <row r="503">
          <cell r="E503">
            <v>3</v>
          </cell>
          <cell r="F503">
            <v>1</v>
          </cell>
          <cell r="H503" t="str">
            <v>Current</v>
          </cell>
          <cell r="J503">
            <v>1</v>
          </cell>
        </row>
        <row r="504">
          <cell r="E504">
            <v>3</v>
          </cell>
          <cell r="F504">
            <v>1</v>
          </cell>
          <cell r="H504" t="str">
            <v>Current</v>
          </cell>
          <cell r="J504">
            <v>1</v>
          </cell>
        </row>
        <row r="505">
          <cell r="E505">
            <v>5</v>
          </cell>
          <cell r="F505">
            <v>0</v>
          </cell>
          <cell r="H505" t="str">
            <v>CD</v>
          </cell>
          <cell r="J505">
            <v>2</v>
          </cell>
        </row>
        <row r="506">
          <cell r="E506">
            <v>3</v>
          </cell>
          <cell r="F506">
            <v>1</v>
          </cell>
          <cell r="H506" t="str">
            <v>Saving</v>
          </cell>
          <cell r="J506">
            <v>1</v>
          </cell>
        </row>
        <row r="507">
          <cell r="E507">
            <v>2</v>
          </cell>
          <cell r="F507">
            <v>0</v>
          </cell>
          <cell r="H507" t="str">
            <v>Current</v>
          </cell>
          <cell r="J507">
            <v>1</v>
          </cell>
        </row>
        <row r="508">
          <cell r="E508">
            <v>2</v>
          </cell>
          <cell r="F508">
            <v>1</v>
          </cell>
          <cell r="H508" t="str">
            <v>Saving</v>
          </cell>
          <cell r="J508">
            <v>1</v>
          </cell>
        </row>
        <row r="509">
          <cell r="E509">
            <v>1</v>
          </cell>
          <cell r="F509">
            <v>1</v>
          </cell>
          <cell r="H509" t="str">
            <v>Saving</v>
          </cell>
          <cell r="J509">
            <v>1</v>
          </cell>
        </row>
        <row r="510">
          <cell r="E510">
            <v>1</v>
          </cell>
          <cell r="F510">
            <v>1</v>
          </cell>
          <cell r="H510" t="str">
            <v>TERM</v>
          </cell>
          <cell r="J510">
            <v>3</v>
          </cell>
        </row>
        <row r="511">
          <cell r="E511">
            <v>1</v>
          </cell>
          <cell r="F511">
            <v>1</v>
          </cell>
          <cell r="H511" t="str">
            <v>TERM</v>
          </cell>
          <cell r="J511">
            <v>7</v>
          </cell>
        </row>
        <row r="512">
          <cell r="E512">
            <v>1</v>
          </cell>
          <cell r="F512">
            <v>1</v>
          </cell>
          <cell r="H512" t="str">
            <v>CD</v>
          </cell>
          <cell r="J512">
            <v>3</v>
          </cell>
        </row>
        <row r="513">
          <cell r="E513">
            <v>1</v>
          </cell>
          <cell r="F513">
            <v>1</v>
          </cell>
          <cell r="H513" t="str">
            <v>CD</v>
          </cell>
          <cell r="J513">
            <v>5</v>
          </cell>
        </row>
        <row r="514">
          <cell r="E514">
            <v>1</v>
          </cell>
          <cell r="F514">
            <v>1</v>
          </cell>
          <cell r="H514" t="str">
            <v>Current</v>
          </cell>
          <cell r="J514">
            <v>1</v>
          </cell>
        </row>
        <row r="515">
          <cell r="E515">
            <v>1</v>
          </cell>
          <cell r="F515">
            <v>1</v>
          </cell>
          <cell r="H515" t="str">
            <v>TERM</v>
          </cell>
          <cell r="J515">
            <v>3</v>
          </cell>
        </row>
        <row r="516">
          <cell r="E516">
            <v>1</v>
          </cell>
          <cell r="F516">
            <v>1</v>
          </cell>
          <cell r="H516" t="str">
            <v>CD</v>
          </cell>
          <cell r="J516">
            <v>5</v>
          </cell>
        </row>
        <row r="517">
          <cell r="E517">
            <v>1</v>
          </cell>
          <cell r="F517">
            <v>1</v>
          </cell>
          <cell r="H517" t="str">
            <v>CD</v>
          </cell>
          <cell r="J517">
            <v>3</v>
          </cell>
        </row>
        <row r="518">
          <cell r="E518">
            <v>1</v>
          </cell>
          <cell r="F518">
            <v>0</v>
          </cell>
          <cell r="H518" t="str">
            <v>CD</v>
          </cell>
          <cell r="J518">
            <v>5</v>
          </cell>
        </row>
        <row r="519">
          <cell r="E519">
            <v>1</v>
          </cell>
          <cell r="F519">
            <v>1</v>
          </cell>
          <cell r="H519" t="str">
            <v>Current</v>
          </cell>
          <cell r="J519">
            <v>1</v>
          </cell>
        </row>
        <row r="520">
          <cell r="E520">
            <v>1</v>
          </cell>
          <cell r="F520">
            <v>0</v>
          </cell>
          <cell r="H520" t="str">
            <v>Current</v>
          </cell>
          <cell r="J520">
            <v>1</v>
          </cell>
        </row>
        <row r="521">
          <cell r="E521">
            <v>1</v>
          </cell>
          <cell r="F521">
            <v>1</v>
          </cell>
          <cell r="H521" t="str">
            <v>TERM</v>
          </cell>
          <cell r="J521">
            <v>4</v>
          </cell>
        </row>
        <row r="522">
          <cell r="E522">
            <v>1</v>
          </cell>
          <cell r="F522">
            <v>1</v>
          </cell>
          <cell r="H522" t="str">
            <v>CD</v>
          </cell>
          <cell r="J522">
            <v>2</v>
          </cell>
        </row>
        <row r="523">
          <cell r="E523">
            <v>1</v>
          </cell>
          <cell r="F523">
            <v>1</v>
          </cell>
          <cell r="H523" t="str">
            <v>CD</v>
          </cell>
          <cell r="J523">
            <v>5</v>
          </cell>
        </row>
        <row r="524">
          <cell r="E524">
            <v>1</v>
          </cell>
          <cell r="F524">
            <v>0</v>
          </cell>
          <cell r="H524" t="str">
            <v>Current</v>
          </cell>
          <cell r="J524">
            <v>1</v>
          </cell>
        </row>
        <row r="525">
          <cell r="E525">
            <v>1</v>
          </cell>
          <cell r="F525">
            <v>0</v>
          </cell>
          <cell r="H525" t="str">
            <v>Saving</v>
          </cell>
          <cell r="J525">
            <v>1</v>
          </cell>
        </row>
        <row r="526">
          <cell r="E526">
            <v>1</v>
          </cell>
          <cell r="F526">
            <v>0</v>
          </cell>
          <cell r="H526" t="str">
            <v>TERM</v>
          </cell>
          <cell r="J526">
            <v>4</v>
          </cell>
        </row>
        <row r="527">
          <cell r="E527">
            <v>1</v>
          </cell>
          <cell r="F527">
            <v>1</v>
          </cell>
          <cell r="H527" t="str">
            <v>CD</v>
          </cell>
          <cell r="J527">
            <v>7</v>
          </cell>
        </row>
        <row r="528">
          <cell r="E528">
            <v>1</v>
          </cell>
          <cell r="F528">
            <v>0</v>
          </cell>
          <cell r="H528" t="str">
            <v>Current</v>
          </cell>
          <cell r="J528">
            <v>1</v>
          </cell>
        </row>
        <row r="529">
          <cell r="E529">
            <v>1</v>
          </cell>
          <cell r="F529">
            <v>0</v>
          </cell>
          <cell r="H529" t="str">
            <v>TERM</v>
          </cell>
          <cell r="J529">
            <v>5</v>
          </cell>
        </row>
        <row r="530">
          <cell r="E530">
            <v>1</v>
          </cell>
          <cell r="F530">
            <v>0</v>
          </cell>
          <cell r="H530" t="str">
            <v>CD</v>
          </cell>
          <cell r="J530">
            <v>2</v>
          </cell>
        </row>
        <row r="531">
          <cell r="E531">
            <v>7</v>
          </cell>
          <cell r="F531">
            <v>0</v>
          </cell>
          <cell r="H531" t="str">
            <v>Sub_Debt</v>
          </cell>
          <cell r="J531">
            <v>6</v>
          </cell>
        </row>
        <row r="532">
          <cell r="E532">
            <v>1</v>
          </cell>
          <cell r="F532">
            <v>0</v>
          </cell>
          <cell r="H532" t="str">
            <v>Current</v>
          </cell>
          <cell r="J532">
            <v>1</v>
          </cell>
        </row>
        <row r="533">
          <cell r="E533">
            <v>1</v>
          </cell>
          <cell r="F533">
            <v>1</v>
          </cell>
          <cell r="H533" t="str">
            <v>Current</v>
          </cell>
          <cell r="J533">
            <v>1</v>
          </cell>
        </row>
        <row r="534">
          <cell r="E534">
            <v>1</v>
          </cell>
          <cell r="F534">
            <v>0</v>
          </cell>
          <cell r="H534" t="str">
            <v>CD</v>
          </cell>
          <cell r="J534">
            <v>5</v>
          </cell>
        </row>
        <row r="535">
          <cell r="E535">
            <v>1</v>
          </cell>
          <cell r="F535">
            <v>1</v>
          </cell>
          <cell r="H535" t="str">
            <v>CD</v>
          </cell>
          <cell r="J535">
            <v>4</v>
          </cell>
        </row>
        <row r="536">
          <cell r="E536">
            <v>1</v>
          </cell>
          <cell r="F536">
            <v>1</v>
          </cell>
          <cell r="H536" t="str">
            <v>TERM</v>
          </cell>
          <cell r="J536">
            <v>5</v>
          </cell>
        </row>
        <row r="537">
          <cell r="E537">
            <v>7</v>
          </cell>
          <cell r="F537">
            <v>1</v>
          </cell>
          <cell r="H537" t="str">
            <v>Sub_Debt</v>
          </cell>
          <cell r="J537">
            <v>7</v>
          </cell>
        </row>
        <row r="538">
          <cell r="E538">
            <v>1</v>
          </cell>
          <cell r="F538">
            <v>1</v>
          </cell>
          <cell r="H538" t="str">
            <v>TERM</v>
          </cell>
          <cell r="J538">
            <v>6</v>
          </cell>
        </row>
        <row r="539">
          <cell r="E539">
            <v>1</v>
          </cell>
          <cell r="F539">
            <v>0</v>
          </cell>
          <cell r="H539" t="str">
            <v>TERM</v>
          </cell>
          <cell r="J539">
            <v>6</v>
          </cell>
        </row>
        <row r="540">
          <cell r="E540">
            <v>1</v>
          </cell>
          <cell r="F540">
            <v>1</v>
          </cell>
          <cell r="H540" t="str">
            <v>TERM</v>
          </cell>
          <cell r="J540">
            <v>7</v>
          </cell>
        </row>
        <row r="541">
          <cell r="E541">
            <v>1</v>
          </cell>
          <cell r="F541">
            <v>0</v>
          </cell>
          <cell r="H541" t="str">
            <v>TERM</v>
          </cell>
          <cell r="J541">
            <v>4</v>
          </cell>
        </row>
        <row r="542">
          <cell r="E542">
            <v>1</v>
          </cell>
          <cell r="F542">
            <v>1</v>
          </cell>
          <cell r="H542" t="str">
            <v>CD</v>
          </cell>
          <cell r="J542">
            <v>2</v>
          </cell>
        </row>
        <row r="543">
          <cell r="E543">
            <v>1</v>
          </cell>
          <cell r="F543">
            <v>1</v>
          </cell>
          <cell r="H543" t="str">
            <v>CD</v>
          </cell>
          <cell r="J543">
            <v>5</v>
          </cell>
        </row>
        <row r="544">
          <cell r="E544">
            <v>1</v>
          </cell>
          <cell r="F544">
            <v>1</v>
          </cell>
          <cell r="H544" t="str">
            <v>CD</v>
          </cell>
          <cell r="J544">
            <v>4</v>
          </cell>
        </row>
        <row r="545">
          <cell r="E545">
            <v>2</v>
          </cell>
          <cell r="F545">
            <v>1</v>
          </cell>
          <cell r="H545" t="str">
            <v>TERM</v>
          </cell>
          <cell r="J545">
            <v>3</v>
          </cell>
        </row>
        <row r="546">
          <cell r="E546">
            <v>1</v>
          </cell>
          <cell r="F546">
            <v>0</v>
          </cell>
          <cell r="H546" t="str">
            <v>CD</v>
          </cell>
          <cell r="J546">
            <v>2</v>
          </cell>
        </row>
        <row r="547">
          <cell r="E547">
            <v>1</v>
          </cell>
          <cell r="F547">
            <v>1</v>
          </cell>
          <cell r="H547" t="str">
            <v>Current</v>
          </cell>
          <cell r="J547">
            <v>7</v>
          </cell>
        </row>
        <row r="548">
          <cell r="E548">
            <v>1</v>
          </cell>
          <cell r="F548">
            <v>1</v>
          </cell>
          <cell r="H548" t="str">
            <v>TERM</v>
          </cell>
          <cell r="J548">
            <v>4</v>
          </cell>
        </row>
        <row r="549">
          <cell r="E549">
            <v>2</v>
          </cell>
          <cell r="F549">
            <v>1</v>
          </cell>
          <cell r="H549" t="str">
            <v>Current</v>
          </cell>
          <cell r="J549">
            <v>1</v>
          </cell>
        </row>
        <row r="550">
          <cell r="E550">
            <v>2</v>
          </cell>
          <cell r="F550">
            <v>1</v>
          </cell>
          <cell r="H550" t="str">
            <v>Current</v>
          </cell>
          <cell r="J550">
            <v>1</v>
          </cell>
        </row>
        <row r="551">
          <cell r="E551">
            <v>2</v>
          </cell>
          <cell r="F551">
            <v>1</v>
          </cell>
          <cell r="H551" t="str">
            <v>Current</v>
          </cell>
          <cell r="J551">
            <v>1</v>
          </cell>
        </row>
        <row r="552">
          <cell r="E552">
            <v>3</v>
          </cell>
          <cell r="F552">
            <v>1</v>
          </cell>
          <cell r="H552" t="str">
            <v>CD</v>
          </cell>
          <cell r="J552">
            <v>3</v>
          </cell>
        </row>
        <row r="553">
          <cell r="E553">
            <v>6</v>
          </cell>
          <cell r="F553">
            <v>1</v>
          </cell>
          <cell r="H553" t="str">
            <v>Current</v>
          </cell>
          <cell r="J553">
            <v>1</v>
          </cell>
        </row>
        <row r="554">
          <cell r="E554">
            <v>3</v>
          </cell>
          <cell r="F554">
            <v>1</v>
          </cell>
          <cell r="H554" t="str">
            <v>Current</v>
          </cell>
          <cell r="J554">
            <v>1</v>
          </cell>
        </row>
        <row r="555">
          <cell r="E555">
            <v>2</v>
          </cell>
          <cell r="F555">
            <v>1</v>
          </cell>
          <cell r="H555" t="str">
            <v>Current</v>
          </cell>
          <cell r="J555">
            <v>1</v>
          </cell>
        </row>
        <row r="556">
          <cell r="E556">
            <v>2</v>
          </cell>
          <cell r="F556">
            <v>1</v>
          </cell>
          <cell r="H556" t="str">
            <v>TERM</v>
          </cell>
          <cell r="J556">
            <v>3</v>
          </cell>
        </row>
        <row r="557">
          <cell r="E557">
            <v>2</v>
          </cell>
          <cell r="F557">
            <v>1</v>
          </cell>
          <cell r="H557" t="str">
            <v>CD</v>
          </cell>
          <cell r="J557">
            <v>4</v>
          </cell>
        </row>
        <row r="558">
          <cell r="E558">
            <v>2</v>
          </cell>
          <cell r="F558">
            <v>1</v>
          </cell>
          <cell r="H558" t="str">
            <v>CD</v>
          </cell>
          <cell r="J558">
            <v>5</v>
          </cell>
        </row>
        <row r="559">
          <cell r="E559">
            <v>3</v>
          </cell>
          <cell r="F559">
            <v>1</v>
          </cell>
          <cell r="H559" t="str">
            <v>Current</v>
          </cell>
          <cell r="J559">
            <v>1</v>
          </cell>
        </row>
        <row r="560">
          <cell r="E560">
            <v>2</v>
          </cell>
          <cell r="F560">
            <v>1</v>
          </cell>
          <cell r="H560" t="str">
            <v>Current</v>
          </cell>
          <cell r="J560">
            <v>1</v>
          </cell>
        </row>
        <row r="561">
          <cell r="E561">
            <v>3</v>
          </cell>
          <cell r="F561">
            <v>1</v>
          </cell>
          <cell r="H561" t="str">
            <v>Current</v>
          </cell>
          <cell r="J561">
            <v>1</v>
          </cell>
        </row>
        <row r="562">
          <cell r="E562">
            <v>3</v>
          </cell>
          <cell r="F562">
            <v>1</v>
          </cell>
          <cell r="H562" t="str">
            <v>Current</v>
          </cell>
          <cell r="J562">
            <v>1</v>
          </cell>
        </row>
        <row r="563">
          <cell r="E563">
            <v>2</v>
          </cell>
          <cell r="F563">
            <v>1</v>
          </cell>
          <cell r="H563" t="str">
            <v>Saving</v>
          </cell>
          <cell r="J563">
            <v>1</v>
          </cell>
        </row>
        <row r="564">
          <cell r="E564">
            <v>5</v>
          </cell>
          <cell r="F564">
            <v>1</v>
          </cell>
          <cell r="H564" t="str">
            <v>Current</v>
          </cell>
          <cell r="J564">
            <v>1</v>
          </cell>
        </row>
        <row r="565">
          <cell r="E565">
            <v>2</v>
          </cell>
          <cell r="F565">
            <v>1</v>
          </cell>
          <cell r="H565" t="str">
            <v>Saving</v>
          </cell>
          <cell r="J565">
            <v>1</v>
          </cell>
        </row>
        <row r="566">
          <cell r="E566">
            <v>5</v>
          </cell>
          <cell r="F566">
            <v>1</v>
          </cell>
          <cell r="H566" t="str">
            <v>Current</v>
          </cell>
          <cell r="J566">
            <v>1</v>
          </cell>
        </row>
        <row r="567">
          <cell r="E567">
            <v>1</v>
          </cell>
          <cell r="F567">
            <v>1</v>
          </cell>
          <cell r="H567" t="str">
            <v>TERM</v>
          </cell>
          <cell r="J567">
            <v>3</v>
          </cell>
        </row>
        <row r="568">
          <cell r="E568">
            <v>1</v>
          </cell>
          <cell r="F568">
            <v>0</v>
          </cell>
          <cell r="H568" t="str">
            <v>TERM</v>
          </cell>
          <cell r="J568">
            <v>7</v>
          </cell>
        </row>
        <row r="569">
          <cell r="E569">
            <v>1</v>
          </cell>
          <cell r="F569">
            <v>1</v>
          </cell>
          <cell r="H569" t="str">
            <v>CD</v>
          </cell>
          <cell r="J569">
            <v>6</v>
          </cell>
        </row>
        <row r="570">
          <cell r="E570">
            <v>1</v>
          </cell>
          <cell r="F570">
            <v>1</v>
          </cell>
          <cell r="H570" t="str">
            <v>TERM</v>
          </cell>
          <cell r="J570">
            <v>6</v>
          </cell>
        </row>
        <row r="571">
          <cell r="E571">
            <v>1</v>
          </cell>
          <cell r="F571">
            <v>1</v>
          </cell>
          <cell r="H571" t="str">
            <v>Current</v>
          </cell>
          <cell r="J571">
            <v>1</v>
          </cell>
        </row>
        <row r="572">
          <cell r="E572">
            <v>1</v>
          </cell>
          <cell r="F572">
            <v>1</v>
          </cell>
          <cell r="H572" t="str">
            <v>TERM</v>
          </cell>
          <cell r="J572">
            <v>1</v>
          </cell>
        </row>
        <row r="573">
          <cell r="E573">
            <v>2</v>
          </cell>
          <cell r="F573">
            <v>0</v>
          </cell>
          <cell r="H573" t="str">
            <v>Current</v>
          </cell>
          <cell r="J573">
            <v>1</v>
          </cell>
        </row>
        <row r="574">
          <cell r="E574">
            <v>1</v>
          </cell>
          <cell r="F574">
            <v>0</v>
          </cell>
          <cell r="H574" t="str">
            <v>Saving</v>
          </cell>
          <cell r="J574">
            <v>1</v>
          </cell>
        </row>
        <row r="575">
          <cell r="E575">
            <v>1</v>
          </cell>
          <cell r="F575">
            <v>1</v>
          </cell>
          <cell r="H575" t="str">
            <v>TERM</v>
          </cell>
          <cell r="J575">
            <v>5</v>
          </cell>
        </row>
        <row r="576">
          <cell r="E576">
            <v>1</v>
          </cell>
          <cell r="F576">
            <v>0</v>
          </cell>
          <cell r="H576" t="str">
            <v>TERM</v>
          </cell>
          <cell r="J576">
            <v>3</v>
          </cell>
        </row>
        <row r="577">
          <cell r="E577">
            <v>1</v>
          </cell>
          <cell r="F577">
            <v>1</v>
          </cell>
          <cell r="H577" t="str">
            <v>TERM</v>
          </cell>
          <cell r="J577">
            <v>3</v>
          </cell>
        </row>
        <row r="578">
          <cell r="E578">
            <v>1</v>
          </cell>
          <cell r="F578">
            <v>1</v>
          </cell>
          <cell r="H578" t="str">
            <v>TERM</v>
          </cell>
          <cell r="J578">
            <v>4</v>
          </cell>
        </row>
        <row r="579">
          <cell r="E579">
            <v>5</v>
          </cell>
          <cell r="F579">
            <v>0</v>
          </cell>
          <cell r="H579" t="str">
            <v>Current</v>
          </cell>
          <cell r="J579">
            <v>1</v>
          </cell>
        </row>
        <row r="580">
          <cell r="E580">
            <v>2</v>
          </cell>
          <cell r="F580">
            <v>0</v>
          </cell>
          <cell r="H580" t="str">
            <v>Current</v>
          </cell>
          <cell r="J580">
            <v>1</v>
          </cell>
        </row>
        <row r="581">
          <cell r="E581">
            <v>5</v>
          </cell>
          <cell r="F581">
            <v>1</v>
          </cell>
          <cell r="H581" t="str">
            <v>CD</v>
          </cell>
          <cell r="J581">
            <v>6</v>
          </cell>
        </row>
        <row r="582">
          <cell r="E582">
            <v>2</v>
          </cell>
          <cell r="F582">
            <v>0</v>
          </cell>
          <cell r="H582" t="str">
            <v>CD</v>
          </cell>
          <cell r="J582">
            <v>4</v>
          </cell>
        </row>
        <row r="583">
          <cell r="E583">
            <v>1</v>
          </cell>
          <cell r="F583">
            <v>1</v>
          </cell>
          <cell r="H583" t="str">
            <v>Current</v>
          </cell>
          <cell r="J583">
            <v>1</v>
          </cell>
        </row>
        <row r="584">
          <cell r="E584">
            <v>1</v>
          </cell>
          <cell r="F584">
            <v>1</v>
          </cell>
          <cell r="H584" t="str">
            <v>CD</v>
          </cell>
          <cell r="J584">
            <v>5</v>
          </cell>
        </row>
        <row r="585">
          <cell r="E585">
            <v>1</v>
          </cell>
          <cell r="F585">
            <v>0</v>
          </cell>
          <cell r="H585" t="str">
            <v>TERM</v>
          </cell>
          <cell r="J585">
            <v>5</v>
          </cell>
        </row>
        <row r="586">
          <cell r="E586">
            <v>1</v>
          </cell>
          <cell r="F586">
            <v>1</v>
          </cell>
          <cell r="H586" t="str">
            <v>TERM</v>
          </cell>
          <cell r="J586">
            <v>6</v>
          </cell>
        </row>
        <row r="587">
          <cell r="E587">
            <v>2</v>
          </cell>
          <cell r="F587">
            <v>1</v>
          </cell>
          <cell r="H587" t="str">
            <v>Current</v>
          </cell>
          <cell r="J587">
            <v>1</v>
          </cell>
        </row>
        <row r="588">
          <cell r="E588">
            <v>1</v>
          </cell>
          <cell r="F588">
            <v>1</v>
          </cell>
          <cell r="H588" t="str">
            <v>TERM</v>
          </cell>
          <cell r="J588">
            <v>4</v>
          </cell>
        </row>
        <row r="589">
          <cell r="E589">
            <v>1</v>
          </cell>
          <cell r="F589">
            <v>1</v>
          </cell>
          <cell r="H589" t="str">
            <v>Saving</v>
          </cell>
          <cell r="J589">
            <v>1</v>
          </cell>
        </row>
        <row r="590">
          <cell r="E590">
            <v>3</v>
          </cell>
          <cell r="F590">
            <v>1</v>
          </cell>
          <cell r="H590" t="str">
            <v>Current</v>
          </cell>
          <cell r="J590">
            <v>1</v>
          </cell>
        </row>
        <row r="591">
          <cell r="E591">
            <v>3</v>
          </cell>
          <cell r="F591">
            <v>1</v>
          </cell>
          <cell r="H591" t="str">
            <v>Current</v>
          </cell>
          <cell r="J591">
            <v>1</v>
          </cell>
        </row>
        <row r="592">
          <cell r="E592">
            <v>2</v>
          </cell>
          <cell r="F592">
            <v>1</v>
          </cell>
          <cell r="H592" t="str">
            <v>Current</v>
          </cell>
          <cell r="J592">
            <v>1</v>
          </cell>
        </row>
        <row r="593">
          <cell r="E593">
            <v>5</v>
          </cell>
          <cell r="F593">
            <v>1</v>
          </cell>
          <cell r="H593" t="str">
            <v>Current</v>
          </cell>
          <cell r="J593">
            <v>1</v>
          </cell>
        </row>
        <row r="594">
          <cell r="E594">
            <v>3</v>
          </cell>
          <cell r="F594">
            <v>1</v>
          </cell>
          <cell r="H594" t="str">
            <v>Current</v>
          </cell>
          <cell r="J594">
            <v>1</v>
          </cell>
        </row>
        <row r="595">
          <cell r="E595">
            <v>2</v>
          </cell>
          <cell r="F595">
            <v>1</v>
          </cell>
          <cell r="H595" t="str">
            <v>Current</v>
          </cell>
          <cell r="J595">
            <v>1</v>
          </cell>
        </row>
        <row r="596">
          <cell r="E596">
            <v>3</v>
          </cell>
          <cell r="F596">
            <v>1</v>
          </cell>
          <cell r="H596" t="str">
            <v>Current</v>
          </cell>
          <cell r="J596">
            <v>1</v>
          </cell>
        </row>
        <row r="597">
          <cell r="E597">
            <v>2</v>
          </cell>
          <cell r="F597">
            <v>1</v>
          </cell>
          <cell r="H597" t="str">
            <v>Saving</v>
          </cell>
          <cell r="J597">
            <v>1</v>
          </cell>
        </row>
        <row r="598">
          <cell r="E598">
            <v>1</v>
          </cell>
          <cell r="F598">
            <v>1</v>
          </cell>
          <cell r="H598" t="str">
            <v>TERM</v>
          </cell>
          <cell r="J598">
            <v>6</v>
          </cell>
        </row>
        <row r="599">
          <cell r="E599">
            <v>1</v>
          </cell>
          <cell r="F599">
            <v>1</v>
          </cell>
          <cell r="H599" t="str">
            <v>TERM</v>
          </cell>
          <cell r="J599">
            <v>7</v>
          </cell>
        </row>
        <row r="600">
          <cell r="E600">
            <v>1</v>
          </cell>
          <cell r="F600">
            <v>1</v>
          </cell>
          <cell r="H600" t="str">
            <v>TERM</v>
          </cell>
          <cell r="J600">
            <v>2</v>
          </cell>
        </row>
        <row r="601">
          <cell r="E601">
            <v>1</v>
          </cell>
          <cell r="F601">
            <v>1</v>
          </cell>
          <cell r="H601" t="str">
            <v>TERM</v>
          </cell>
          <cell r="J601">
            <v>6</v>
          </cell>
        </row>
        <row r="602">
          <cell r="E602">
            <v>1</v>
          </cell>
          <cell r="F602">
            <v>1</v>
          </cell>
          <cell r="H602" t="str">
            <v>TERM</v>
          </cell>
          <cell r="J602">
            <v>1</v>
          </cell>
        </row>
        <row r="603">
          <cell r="E603">
            <v>1</v>
          </cell>
          <cell r="F603">
            <v>1</v>
          </cell>
          <cell r="H603" t="str">
            <v>Current</v>
          </cell>
          <cell r="J603">
            <v>1</v>
          </cell>
        </row>
        <row r="604">
          <cell r="E604">
            <v>1</v>
          </cell>
          <cell r="F604">
            <v>1</v>
          </cell>
          <cell r="H604" t="str">
            <v>TERM</v>
          </cell>
          <cell r="J604">
            <v>5</v>
          </cell>
        </row>
        <row r="605">
          <cell r="E605">
            <v>5</v>
          </cell>
          <cell r="F605">
            <v>1</v>
          </cell>
          <cell r="H605" t="str">
            <v>Current</v>
          </cell>
          <cell r="J605">
            <v>1</v>
          </cell>
        </row>
        <row r="606">
          <cell r="E606">
            <v>1</v>
          </cell>
          <cell r="F606">
            <v>0</v>
          </cell>
          <cell r="H606" t="str">
            <v>TERM</v>
          </cell>
          <cell r="J606">
            <v>3</v>
          </cell>
        </row>
        <row r="607">
          <cell r="E607">
            <v>1</v>
          </cell>
          <cell r="F607">
            <v>1</v>
          </cell>
          <cell r="H607" t="str">
            <v>CD</v>
          </cell>
          <cell r="J607">
            <v>6</v>
          </cell>
        </row>
        <row r="608">
          <cell r="E608">
            <v>1</v>
          </cell>
          <cell r="F608">
            <v>0</v>
          </cell>
          <cell r="H608" t="str">
            <v>Saving</v>
          </cell>
          <cell r="J608">
            <v>1</v>
          </cell>
        </row>
        <row r="609">
          <cell r="E609">
            <v>1</v>
          </cell>
          <cell r="F609">
            <v>0</v>
          </cell>
          <cell r="H609" t="str">
            <v>CD</v>
          </cell>
          <cell r="J609">
            <v>2</v>
          </cell>
        </row>
        <row r="610">
          <cell r="E610">
            <v>1</v>
          </cell>
          <cell r="F610">
            <v>1</v>
          </cell>
          <cell r="H610" t="str">
            <v>Current</v>
          </cell>
          <cell r="J610">
            <v>1</v>
          </cell>
        </row>
        <row r="611">
          <cell r="E611">
            <v>1</v>
          </cell>
          <cell r="F611">
            <v>1</v>
          </cell>
          <cell r="H611" t="str">
            <v>Saving</v>
          </cell>
          <cell r="J611">
            <v>1</v>
          </cell>
        </row>
        <row r="612">
          <cell r="E612">
            <v>1</v>
          </cell>
          <cell r="F612">
            <v>1</v>
          </cell>
          <cell r="H612" t="str">
            <v>CD</v>
          </cell>
          <cell r="J612">
            <v>1</v>
          </cell>
        </row>
        <row r="613">
          <cell r="E613">
            <v>1</v>
          </cell>
          <cell r="F613">
            <v>0</v>
          </cell>
          <cell r="H613" t="str">
            <v>TERM</v>
          </cell>
          <cell r="J613">
            <v>4</v>
          </cell>
        </row>
        <row r="614">
          <cell r="E614">
            <v>1</v>
          </cell>
          <cell r="F614">
            <v>0</v>
          </cell>
          <cell r="H614" t="str">
            <v>TERM</v>
          </cell>
          <cell r="J614">
            <v>4</v>
          </cell>
        </row>
        <row r="615">
          <cell r="E615">
            <v>1</v>
          </cell>
          <cell r="F615">
            <v>0</v>
          </cell>
          <cell r="H615" t="str">
            <v>TERM</v>
          </cell>
          <cell r="J615">
            <v>3</v>
          </cell>
        </row>
        <row r="616">
          <cell r="E616">
            <v>1</v>
          </cell>
          <cell r="F616">
            <v>1</v>
          </cell>
          <cell r="H616" t="str">
            <v>CD</v>
          </cell>
          <cell r="J616">
            <v>5</v>
          </cell>
        </row>
        <row r="617">
          <cell r="E617">
            <v>7</v>
          </cell>
          <cell r="F617">
            <v>1</v>
          </cell>
          <cell r="H617" t="str">
            <v>Sub_Debt</v>
          </cell>
          <cell r="J617">
            <v>7</v>
          </cell>
        </row>
        <row r="618">
          <cell r="E618">
            <v>1</v>
          </cell>
          <cell r="F618">
            <v>0</v>
          </cell>
          <cell r="H618" t="str">
            <v>CD</v>
          </cell>
          <cell r="J618">
            <v>3</v>
          </cell>
        </row>
        <row r="619">
          <cell r="E619">
            <v>1</v>
          </cell>
          <cell r="F619">
            <v>0</v>
          </cell>
          <cell r="H619" t="str">
            <v>CD</v>
          </cell>
          <cell r="J619">
            <v>7</v>
          </cell>
        </row>
        <row r="620">
          <cell r="E620">
            <v>1</v>
          </cell>
          <cell r="F620">
            <v>0</v>
          </cell>
          <cell r="H620" t="str">
            <v>TERM</v>
          </cell>
          <cell r="J620">
            <v>3</v>
          </cell>
        </row>
        <row r="621">
          <cell r="E621">
            <v>1</v>
          </cell>
          <cell r="F621">
            <v>1</v>
          </cell>
          <cell r="H621" t="str">
            <v>Saving</v>
          </cell>
          <cell r="J621">
            <v>1</v>
          </cell>
        </row>
        <row r="622">
          <cell r="E622">
            <v>1</v>
          </cell>
          <cell r="F622">
            <v>1</v>
          </cell>
          <cell r="H622" t="str">
            <v>Saving</v>
          </cell>
          <cell r="J622">
            <v>1</v>
          </cell>
        </row>
        <row r="623">
          <cell r="E623">
            <v>1</v>
          </cell>
          <cell r="F623">
            <v>1</v>
          </cell>
          <cell r="H623" t="str">
            <v>Current</v>
          </cell>
          <cell r="J623">
            <v>1</v>
          </cell>
        </row>
        <row r="624">
          <cell r="E624">
            <v>1</v>
          </cell>
          <cell r="F624">
            <v>1</v>
          </cell>
          <cell r="H624" t="str">
            <v>Current</v>
          </cell>
          <cell r="J624">
            <v>1</v>
          </cell>
        </row>
        <row r="625">
          <cell r="E625">
            <v>1</v>
          </cell>
          <cell r="F625">
            <v>1</v>
          </cell>
          <cell r="H625" t="str">
            <v>Current</v>
          </cell>
          <cell r="J625">
            <v>1</v>
          </cell>
        </row>
        <row r="626">
          <cell r="E626">
            <v>1</v>
          </cell>
          <cell r="F626">
            <v>0</v>
          </cell>
          <cell r="H626" t="str">
            <v>CD</v>
          </cell>
          <cell r="J626">
            <v>3</v>
          </cell>
        </row>
        <row r="627">
          <cell r="E627">
            <v>1</v>
          </cell>
          <cell r="F627">
            <v>0</v>
          </cell>
          <cell r="H627" t="str">
            <v>TERM</v>
          </cell>
          <cell r="J627">
            <v>5</v>
          </cell>
        </row>
        <row r="628">
          <cell r="E628">
            <v>1</v>
          </cell>
          <cell r="F628">
            <v>0</v>
          </cell>
          <cell r="H628" t="str">
            <v>CD</v>
          </cell>
          <cell r="J628">
            <v>3</v>
          </cell>
        </row>
        <row r="629">
          <cell r="E629">
            <v>1</v>
          </cell>
          <cell r="F629">
            <v>0</v>
          </cell>
          <cell r="H629" t="str">
            <v>CD</v>
          </cell>
          <cell r="J629">
            <v>5</v>
          </cell>
        </row>
        <row r="630">
          <cell r="E630">
            <v>1</v>
          </cell>
          <cell r="F630">
            <v>1</v>
          </cell>
          <cell r="H630" t="str">
            <v>CD</v>
          </cell>
          <cell r="J630">
            <v>7</v>
          </cell>
        </row>
        <row r="631">
          <cell r="E631">
            <v>1</v>
          </cell>
          <cell r="F631">
            <v>1</v>
          </cell>
          <cell r="H631" t="str">
            <v>TERM</v>
          </cell>
          <cell r="J631">
            <v>3</v>
          </cell>
        </row>
        <row r="632">
          <cell r="E632">
            <v>2</v>
          </cell>
          <cell r="F632">
            <v>0</v>
          </cell>
          <cell r="H632" t="str">
            <v>Current</v>
          </cell>
          <cell r="J632">
            <v>1</v>
          </cell>
        </row>
        <row r="633">
          <cell r="E633">
            <v>1</v>
          </cell>
          <cell r="F633">
            <v>1</v>
          </cell>
          <cell r="H633" t="str">
            <v>CD</v>
          </cell>
          <cell r="J633">
            <v>3</v>
          </cell>
        </row>
        <row r="634">
          <cell r="E634">
            <v>2</v>
          </cell>
          <cell r="F634">
            <v>1</v>
          </cell>
          <cell r="H634" t="str">
            <v>Current</v>
          </cell>
          <cell r="J634">
            <v>1</v>
          </cell>
        </row>
        <row r="635">
          <cell r="E635">
            <v>2</v>
          </cell>
          <cell r="F635">
            <v>1</v>
          </cell>
          <cell r="H635" t="str">
            <v>Current</v>
          </cell>
          <cell r="J635">
            <v>1</v>
          </cell>
        </row>
        <row r="636">
          <cell r="E636">
            <v>1</v>
          </cell>
          <cell r="F636">
            <v>1</v>
          </cell>
          <cell r="H636" t="str">
            <v>CD</v>
          </cell>
          <cell r="J636">
            <v>6</v>
          </cell>
        </row>
        <row r="637">
          <cell r="E637">
            <v>6</v>
          </cell>
          <cell r="F637">
            <v>1</v>
          </cell>
          <cell r="H637" t="str">
            <v>Current</v>
          </cell>
          <cell r="J637">
            <v>1</v>
          </cell>
        </row>
        <row r="638">
          <cell r="E638">
            <v>3</v>
          </cell>
          <cell r="F638">
            <v>1</v>
          </cell>
          <cell r="H638" t="str">
            <v>CD</v>
          </cell>
          <cell r="J638">
            <v>7</v>
          </cell>
        </row>
        <row r="639">
          <cell r="E639">
            <v>2</v>
          </cell>
          <cell r="F639">
            <v>1</v>
          </cell>
          <cell r="H639" t="str">
            <v>Current</v>
          </cell>
          <cell r="J639">
            <v>1</v>
          </cell>
        </row>
        <row r="640">
          <cell r="E640">
            <v>2</v>
          </cell>
          <cell r="F640">
            <v>1</v>
          </cell>
          <cell r="H640" t="str">
            <v>TERM</v>
          </cell>
          <cell r="J640">
            <v>2</v>
          </cell>
        </row>
        <row r="641">
          <cell r="E641">
            <v>2</v>
          </cell>
          <cell r="F641">
            <v>1</v>
          </cell>
          <cell r="H641" t="str">
            <v>CD</v>
          </cell>
          <cell r="J641">
            <v>3</v>
          </cell>
        </row>
        <row r="642">
          <cell r="E642">
            <v>5</v>
          </cell>
          <cell r="F642">
            <v>1</v>
          </cell>
          <cell r="H642" t="str">
            <v>Current</v>
          </cell>
          <cell r="J642">
            <v>1</v>
          </cell>
        </row>
        <row r="643">
          <cell r="E643">
            <v>6</v>
          </cell>
          <cell r="F643">
            <v>1</v>
          </cell>
          <cell r="H643" t="str">
            <v>Current</v>
          </cell>
          <cell r="J643">
            <v>1</v>
          </cell>
        </row>
        <row r="644">
          <cell r="E644">
            <v>2</v>
          </cell>
          <cell r="F644">
            <v>1</v>
          </cell>
          <cell r="H644" t="str">
            <v>CD</v>
          </cell>
          <cell r="J644">
            <v>5</v>
          </cell>
        </row>
        <row r="645">
          <cell r="E645">
            <v>2</v>
          </cell>
          <cell r="F645">
            <v>1</v>
          </cell>
          <cell r="H645" t="str">
            <v>Current</v>
          </cell>
          <cell r="J645">
            <v>1</v>
          </cell>
        </row>
        <row r="646">
          <cell r="E646">
            <v>5</v>
          </cell>
          <cell r="F646">
            <v>1</v>
          </cell>
          <cell r="H646" t="str">
            <v>Current</v>
          </cell>
          <cell r="J646">
            <v>1</v>
          </cell>
        </row>
        <row r="647">
          <cell r="E647">
            <v>5</v>
          </cell>
          <cell r="F647">
            <v>1</v>
          </cell>
          <cell r="H647" t="str">
            <v>Saving</v>
          </cell>
          <cell r="J647">
            <v>1</v>
          </cell>
        </row>
        <row r="648">
          <cell r="E648">
            <v>5</v>
          </cell>
          <cell r="F648">
            <v>1</v>
          </cell>
          <cell r="H648" t="str">
            <v>Current</v>
          </cell>
          <cell r="J648">
            <v>1</v>
          </cell>
        </row>
        <row r="649">
          <cell r="E649">
            <v>2</v>
          </cell>
          <cell r="F649">
            <v>1</v>
          </cell>
          <cell r="H649" t="str">
            <v>Saving</v>
          </cell>
          <cell r="J649">
            <v>1</v>
          </cell>
        </row>
        <row r="650">
          <cell r="E650">
            <v>3</v>
          </cell>
          <cell r="F650">
            <v>1</v>
          </cell>
          <cell r="H650" t="str">
            <v>TERM</v>
          </cell>
          <cell r="J650">
            <v>3</v>
          </cell>
        </row>
        <row r="651">
          <cell r="E651">
            <v>2</v>
          </cell>
          <cell r="F651">
            <v>1</v>
          </cell>
          <cell r="H651" t="str">
            <v>TERM</v>
          </cell>
          <cell r="J651">
            <v>2</v>
          </cell>
        </row>
        <row r="652">
          <cell r="E652">
            <v>3</v>
          </cell>
          <cell r="F652">
            <v>1</v>
          </cell>
          <cell r="H652" t="str">
            <v>CD</v>
          </cell>
          <cell r="J652">
            <v>3</v>
          </cell>
        </row>
        <row r="653">
          <cell r="E653">
            <v>2</v>
          </cell>
          <cell r="F653">
            <v>1</v>
          </cell>
          <cell r="H653" t="str">
            <v>CD</v>
          </cell>
          <cell r="J653">
            <v>6</v>
          </cell>
        </row>
        <row r="654">
          <cell r="E654">
            <v>2</v>
          </cell>
          <cell r="F654">
            <v>1</v>
          </cell>
          <cell r="H654" t="str">
            <v>CD</v>
          </cell>
          <cell r="J654">
            <v>5</v>
          </cell>
        </row>
        <row r="655">
          <cell r="E655">
            <v>2</v>
          </cell>
          <cell r="F655">
            <v>0</v>
          </cell>
          <cell r="H655" t="str">
            <v>Current</v>
          </cell>
          <cell r="J655">
            <v>1</v>
          </cell>
        </row>
        <row r="656">
          <cell r="E656">
            <v>5</v>
          </cell>
          <cell r="F656">
            <v>1</v>
          </cell>
          <cell r="H656" t="str">
            <v>CD</v>
          </cell>
          <cell r="J656">
            <v>2</v>
          </cell>
        </row>
        <row r="657">
          <cell r="E657">
            <v>5</v>
          </cell>
          <cell r="F657">
            <v>1</v>
          </cell>
          <cell r="H657" t="str">
            <v>Current</v>
          </cell>
          <cell r="J657">
            <v>1</v>
          </cell>
        </row>
        <row r="658">
          <cell r="E658">
            <v>1</v>
          </cell>
          <cell r="F658">
            <v>1</v>
          </cell>
          <cell r="H658" t="str">
            <v>TERM</v>
          </cell>
          <cell r="J658">
            <v>6</v>
          </cell>
        </row>
        <row r="659">
          <cell r="E659">
            <v>2</v>
          </cell>
          <cell r="F659">
            <v>1</v>
          </cell>
          <cell r="H659" t="str">
            <v>Current</v>
          </cell>
          <cell r="J659">
            <v>1</v>
          </cell>
        </row>
        <row r="660">
          <cell r="E660">
            <v>2</v>
          </cell>
          <cell r="F660">
            <v>1</v>
          </cell>
          <cell r="H660" t="str">
            <v>Current</v>
          </cell>
          <cell r="J660">
            <v>1</v>
          </cell>
        </row>
        <row r="661">
          <cell r="E661">
            <v>1</v>
          </cell>
          <cell r="F661">
            <v>0</v>
          </cell>
          <cell r="H661" t="str">
            <v>CD</v>
          </cell>
          <cell r="J661">
            <v>6</v>
          </cell>
        </row>
        <row r="662">
          <cell r="E662">
            <v>1</v>
          </cell>
          <cell r="F662">
            <v>1</v>
          </cell>
          <cell r="H662" t="str">
            <v>TERM</v>
          </cell>
          <cell r="J662">
            <v>3</v>
          </cell>
        </row>
        <row r="663">
          <cell r="E663">
            <v>1</v>
          </cell>
          <cell r="F663">
            <v>1</v>
          </cell>
          <cell r="H663" t="str">
            <v>TERM</v>
          </cell>
          <cell r="J663">
            <v>2</v>
          </cell>
        </row>
        <row r="664">
          <cell r="E664">
            <v>1</v>
          </cell>
          <cell r="F664">
            <v>1</v>
          </cell>
          <cell r="H664" t="str">
            <v>TERM</v>
          </cell>
          <cell r="J664">
            <v>3</v>
          </cell>
        </row>
        <row r="665">
          <cell r="E665">
            <v>5</v>
          </cell>
          <cell r="F665">
            <v>1</v>
          </cell>
          <cell r="H665" t="str">
            <v>CD</v>
          </cell>
          <cell r="J665">
            <v>4</v>
          </cell>
        </row>
        <row r="666">
          <cell r="E666">
            <v>6</v>
          </cell>
          <cell r="F666">
            <v>1</v>
          </cell>
          <cell r="H666" t="str">
            <v>Current</v>
          </cell>
          <cell r="J666">
            <v>1</v>
          </cell>
        </row>
        <row r="667">
          <cell r="E667">
            <v>7</v>
          </cell>
          <cell r="F667">
            <v>0</v>
          </cell>
          <cell r="H667" t="str">
            <v>Sub_Debt</v>
          </cell>
          <cell r="J667">
            <v>6</v>
          </cell>
        </row>
        <row r="668">
          <cell r="E668">
            <v>1</v>
          </cell>
          <cell r="F668">
            <v>1</v>
          </cell>
          <cell r="H668" t="str">
            <v>CD</v>
          </cell>
          <cell r="J668">
            <v>1</v>
          </cell>
        </row>
        <row r="669">
          <cell r="E669">
            <v>2</v>
          </cell>
          <cell r="F669">
            <v>1</v>
          </cell>
          <cell r="H669" t="str">
            <v>Current</v>
          </cell>
          <cell r="J669">
            <v>1</v>
          </cell>
        </row>
        <row r="670">
          <cell r="E670">
            <v>1</v>
          </cell>
          <cell r="F670">
            <v>1</v>
          </cell>
          <cell r="H670" t="str">
            <v>Current</v>
          </cell>
          <cell r="J670">
            <v>1</v>
          </cell>
        </row>
        <row r="671">
          <cell r="E671">
            <v>1</v>
          </cell>
          <cell r="F671">
            <v>1</v>
          </cell>
          <cell r="H671" t="str">
            <v>CD</v>
          </cell>
          <cell r="J671">
            <v>3</v>
          </cell>
        </row>
        <row r="672">
          <cell r="E672">
            <v>1</v>
          </cell>
          <cell r="F672">
            <v>0</v>
          </cell>
          <cell r="H672" t="str">
            <v>CD</v>
          </cell>
          <cell r="J672">
            <v>4</v>
          </cell>
        </row>
      </sheetData>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4"/>
  <sheetViews>
    <sheetView tabSelected="1" zoomScaleNormal="100" workbookViewId="0">
      <pane xSplit="1" ySplit="7" topLeftCell="B8" activePane="bottomRight" state="frozen"/>
      <selection activeCell="O15" sqref="O15"/>
      <selection pane="topRight" activeCell="O15" sqref="O15"/>
      <selection pane="bottomLeft" activeCell="O15" sqref="O15"/>
      <selection pane="bottomRight" activeCell="E16" sqref="E16"/>
    </sheetView>
  </sheetViews>
  <sheetFormatPr defaultRowHeight="15"/>
  <cols>
    <col min="1" max="1" width="10.28515625" style="1" customWidth="1"/>
    <col min="2" max="2" width="153" bestFit="1" customWidth="1"/>
    <col min="3" max="3" width="35.28515625" style="108" customWidth="1"/>
    <col min="7" max="7" width="7.85546875" customWidth="1"/>
  </cols>
  <sheetData>
    <row r="1" spans="1:3" ht="15.75">
      <c r="A1" s="7"/>
      <c r="B1" s="51" t="s">
        <v>254</v>
      </c>
      <c r="C1" s="16"/>
    </row>
    <row r="2" spans="1:3" s="48" customFormat="1" ht="15.75">
      <c r="A2" s="58">
        <v>1</v>
      </c>
      <c r="B2" s="49" t="s">
        <v>255</v>
      </c>
      <c r="C2" s="16" t="s">
        <v>501</v>
      </c>
    </row>
    <row r="3" spans="1:3" s="48" customFormat="1" ht="15.75">
      <c r="A3" s="58">
        <v>2</v>
      </c>
      <c r="B3" s="50" t="s">
        <v>256</v>
      </c>
      <c r="C3" s="16" t="s">
        <v>502</v>
      </c>
    </row>
    <row r="4" spans="1:3" s="48" customFormat="1" ht="15.75">
      <c r="A4" s="58">
        <v>3</v>
      </c>
      <c r="B4" s="50" t="s">
        <v>257</v>
      </c>
      <c r="C4" s="16" t="s">
        <v>503</v>
      </c>
    </row>
    <row r="5" spans="1:3" s="48" customFormat="1" ht="15.75">
      <c r="A5" s="59">
        <v>4</v>
      </c>
      <c r="B5" s="53" t="s">
        <v>258</v>
      </c>
      <c r="C5" s="131" t="s">
        <v>504</v>
      </c>
    </row>
    <row r="6" spans="1:3" s="52" customFormat="1" ht="65.25" customHeight="1">
      <c r="A6" s="533" t="s">
        <v>373</v>
      </c>
      <c r="B6" s="534"/>
      <c r="C6" s="534"/>
    </row>
    <row r="7" spans="1:3">
      <c r="A7" s="117" t="s">
        <v>327</v>
      </c>
      <c r="B7" s="118" t="s">
        <v>259</v>
      </c>
    </row>
    <row r="8" spans="1:3">
      <c r="A8" s="119">
        <v>1</v>
      </c>
      <c r="B8" s="116" t="s">
        <v>223</v>
      </c>
    </row>
    <row r="9" spans="1:3">
      <c r="A9" s="119">
        <v>2</v>
      </c>
      <c r="B9" s="116" t="s">
        <v>260</v>
      </c>
    </row>
    <row r="10" spans="1:3">
      <c r="A10" s="119">
        <v>3</v>
      </c>
      <c r="B10" s="116" t="s">
        <v>261</v>
      </c>
    </row>
    <row r="11" spans="1:3">
      <c r="A11" s="119">
        <v>4</v>
      </c>
      <c r="B11" s="116" t="s">
        <v>262</v>
      </c>
      <c r="C11" s="132"/>
    </row>
    <row r="12" spans="1:3">
      <c r="A12" s="119">
        <v>5</v>
      </c>
      <c r="B12" s="116" t="s">
        <v>187</v>
      </c>
    </row>
    <row r="13" spans="1:3">
      <c r="A13" s="119">
        <v>6</v>
      </c>
      <c r="B13" s="120" t="s">
        <v>149</v>
      </c>
    </row>
    <row r="14" spans="1:3">
      <c r="A14" s="119">
        <v>7</v>
      </c>
      <c r="B14" s="116" t="s">
        <v>263</v>
      </c>
    </row>
    <row r="15" spans="1:3">
      <c r="A15" s="119">
        <v>8</v>
      </c>
      <c r="B15" s="116" t="s">
        <v>266</v>
      </c>
    </row>
    <row r="16" spans="1:3">
      <c r="A16" s="119">
        <v>9</v>
      </c>
      <c r="B16" s="116" t="s">
        <v>88</v>
      </c>
    </row>
    <row r="17" spans="1:2">
      <c r="A17" s="121" t="s">
        <v>420</v>
      </c>
      <c r="B17" s="116" t="s">
        <v>400</v>
      </c>
    </row>
    <row r="18" spans="1:2">
      <c r="A18" s="119">
        <v>10</v>
      </c>
      <c r="B18" s="116" t="s">
        <v>269</v>
      </c>
    </row>
    <row r="19" spans="1:2">
      <c r="A19" s="119">
        <v>11</v>
      </c>
      <c r="B19" s="120" t="s">
        <v>250</v>
      </c>
    </row>
    <row r="20" spans="1:2">
      <c r="A20" s="119">
        <v>12</v>
      </c>
      <c r="B20" s="120" t="s">
        <v>247</v>
      </c>
    </row>
    <row r="21" spans="1:2">
      <c r="A21" s="119">
        <v>13</v>
      </c>
      <c r="B21" s="122" t="s">
        <v>363</v>
      </c>
    </row>
    <row r="22" spans="1:2">
      <c r="A22" s="119">
        <v>14</v>
      </c>
      <c r="B22" s="123" t="s">
        <v>394</v>
      </c>
    </row>
    <row r="23" spans="1:2">
      <c r="A23" s="124">
        <v>15</v>
      </c>
      <c r="B23" s="120" t="s">
        <v>77</v>
      </c>
    </row>
    <row r="24" spans="1:2">
      <c r="A24" s="124">
        <v>15.1</v>
      </c>
      <c r="B24" s="116" t="s">
        <v>429</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scale="4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activeCell="C14" sqref="C14"/>
      <selection pane="topRight" activeCell="C14" sqref="C14"/>
      <selection pane="bottomLeft" activeCell="C14" sqref="C14"/>
      <selection pane="bottomRight" activeCell="C14" sqref="C14"/>
    </sheetView>
  </sheetViews>
  <sheetFormatPr defaultRowHeight="15.75"/>
  <cols>
    <col min="1" max="1" width="9.5703125" style="322" bestFit="1" customWidth="1"/>
    <col min="2" max="2" width="132.42578125" style="136" customWidth="1"/>
    <col min="3" max="3" width="18.42578125" style="1" customWidth="1"/>
  </cols>
  <sheetData>
    <row r="1" spans="1:6">
      <c r="A1" s="133" t="s">
        <v>188</v>
      </c>
      <c r="B1" s="135" t="str">
        <f>Info!C2</f>
        <v>სს ”ლიბერთი ბანკი”</v>
      </c>
      <c r="D1" s="1"/>
      <c r="E1" s="1"/>
      <c r="F1" s="1"/>
    </row>
    <row r="2" spans="1:6" s="10" customFormat="1" ht="15.75" customHeight="1">
      <c r="A2" s="353" t="s">
        <v>189</v>
      </c>
      <c r="B2" s="183">
        <f>'1. key ratios'!B2</f>
        <v>44286</v>
      </c>
    </row>
    <row r="3" spans="1:6" s="10" customFormat="1" ht="15.75" customHeight="1">
      <c r="A3" s="353"/>
      <c r="B3" s="353"/>
    </row>
    <row r="4" spans="1:6" ht="16.5" thickBot="1">
      <c r="A4" s="322" t="s">
        <v>336</v>
      </c>
      <c r="B4" s="379" t="s">
        <v>88</v>
      </c>
    </row>
    <row r="5" spans="1:6" ht="15">
      <c r="A5" s="380" t="s">
        <v>26</v>
      </c>
      <c r="B5" s="381"/>
      <c r="C5" s="30" t="s">
        <v>27</v>
      </c>
    </row>
    <row r="6" spans="1:6" ht="15">
      <c r="A6" s="382">
        <v>1</v>
      </c>
      <c r="B6" s="383" t="s">
        <v>28</v>
      </c>
      <c r="C6" s="66">
        <f>SUM(C7:C11)</f>
        <v>295394413</v>
      </c>
    </row>
    <row r="7" spans="1:6" ht="15">
      <c r="A7" s="382">
        <v>2</v>
      </c>
      <c r="B7" s="384" t="s">
        <v>29</v>
      </c>
      <c r="C7" s="67">
        <v>44490460</v>
      </c>
    </row>
    <row r="8" spans="1:6" ht="15">
      <c r="A8" s="382">
        <v>3</v>
      </c>
      <c r="B8" s="385" t="s">
        <v>30</v>
      </c>
      <c r="C8" s="67">
        <v>35132256</v>
      </c>
    </row>
    <row r="9" spans="1:6" ht="15">
      <c r="A9" s="382">
        <v>4</v>
      </c>
      <c r="B9" s="385" t="s">
        <v>31</v>
      </c>
      <c r="C9" s="67">
        <v>29073949</v>
      </c>
    </row>
    <row r="10" spans="1:6" ht="15">
      <c r="A10" s="382">
        <v>5</v>
      </c>
      <c r="B10" s="385" t="s">
        <v>32</v>
      </c>
      <c r="C10" s="67">
        <v>1694028</v>
      </c>
    </row>
    <row r="11" spans="1:6" ht="15">
      <c r="A11" s="382">
        <v>6</v>
      </c>
      <c r="B11" s="386" t="s">
        <v>33</v>
      </c>
      <c r="C11" s="67">
        <v>185003720</v>
      </c>
    </row>
    <row r="12" spans="1:6" s="2" customFormat="1" ht="15">
      <c r="A12" s="382">
        <v>7</v>
      </c>
      <c r="B12" s="383" t="s">
        <v>34</v>
      </c>
      <c r="C12" s="68">
        <f>SUM(C13:C27)</f>
        <v>83942386.433731392</v>
      </c>
    </row>
    <row r="13" spans="1:6" s="2" customFormat="1" ht="15">
      <c r="A13" s="382">
        <v>8</v>
      </c>
      <c r="B13" s="387" t="s">
        <v>35</v>
      </c>
      <c r="C13" s="69">
        <v>29073949</v>
      </c>
    </row>
    <row r="14" spans="1:6" s="2" customFormat="1" ht="30">
      <c r="A14" s="382">
        <v>9</v>
      </c>
      <c r="B14" s="388" t="s">
        <v>36</v>
      </c>
      <c r="C14" s="69">
        <v>3037000.6837313883</v>
      </c>
    </row>
    <row r="15" spans="1:6" s="2" customFormat="1" ht="15">
      <c r="A15" s="382">
        <v>10</v>
      </c>
      <c r="B15" s="389" t="s">
        <v>37</v>
      </c>
      <c r="C15" s="69">
        <v>51724703.75</v>
      </c>
    </row>
    <row r="16" spans="1:6" s="2" customFormat="1" ht="15">
      <c r="A16" s="382">
        <v>11</v>
      </c>
      <c r="B16" s="390" t="s">
        <v>38</v>
      </c>
      <c r="C16" s="69">
        <v>0</v>
      </c>
    </row>
    <row r="17" spans="1:3" s="2" customFormat="1" ht="15">
      <c r="A17" s="382">
        <v>12</v>
      </c>
      <c r="B17" s="389" t="s">
        <v>39</v>
      </c>
      <c r="C17" s="69">
        <v>0</v>
      </c>
    </row>
    <row r="18" spans="1:3" s="2" customFormat="1" ht="15">
      <c r="A18" s="382">
        <v>13</v>
      </c>
      <c r="B18" s="389" t="s">
        <v>40</v>
      </c>
      <c r="C18" s="69">
        <v>0</v>
      </c>
    </row>
    <row r="19" spans="1:3" s="2" customFormat="1" ht="15">
      <c r="A19" s="382">
        <v>14</v>
      </c>
      <c r="B19" s="389" t="s">
        <v>41</v>
      </c>
      <c r="C19" s="69">
        <v>0</v>
      </c>
    </row>
    <row r="20" spans="1:3" s="2" customFormat="1" ht="30">
      <c r="A20" s="382">
        <v>15</v>
      </c>
      <c r="B20" s="389" t="s">
        <v>42</v>
      </c>
      <c r="C20" s="69">
        <v>0</v>
      </c>
    </row>
    <row r="21" spans="1:3" s="2" customFormat="1" ht="30">
      <c r="A21" s="382">
        <v>16</v>
      </c>
      <c r="B21" s="388" t="s">
        <v>43</v>
      </c>
      <c r="C21" s="69">
        <v>0</v>
      </c>
    </row>
    <row r="22" spans="1:3" s="2" customFormat="1">
      <c r="A22" s="382">
        <v>17</v>
      </c>
      <c r="B22" s="391" t="s">
        <v>44</v>
      </c>
      <c r="C22" s="69">
        <v>106733</v>
      </c>
    </row>
    <row r="23" spans="1:3" s="2" customFormat="1" ht="30">
      <c r="A23" s="382">
        <v>18</v>
      </c>
      <c r="B23" s="388" t="s">
        <v>45</v>
      </c>
      <c r="C23" s="69">
        <v>0</v>
      </c>
    </row>
    <row r="24" spans="1:3" s="2" customFormat="1" ht="30">
      <c r="A24" s="382">
        <v>19</v>
      </c>
      <c r="B24" s="388" t="s">
        <v>46</v>
      </c>
      <c r="C24" s="69">
        <v>0</v>
      </c>
    </row>
    <row r="25" spans="1:3" s="2" customFormat="1" ht="30">
      <c r="A25" s="382">
        <v>20</v>
      </c>
      <c r="B25" s="392" t="s">
        <v>47</v>
      </c>
      <c r="C25" s="69">
        <v>0</v>
      </c>
    </row>
    <row r="26" spans="1:3" s="2" customFormat="1" ht="15">
      <c r="A26" s="382">
        <v>21</v>
      </c>
      <c r="B26" s="392" t="s">
        <v>48</v>
      </c>
      <c r="C26" s="69">
        <v>0</v>
      </c>
    </row>
    <row r="27" spans="1:3" s="2" customFormat="1" ht="30">
      <c r="A27" s="382">
        <v>22</v>
      </c>
      <c r="B27" s="392" t="s">
        <v>49</v>
      </c>
      <c r="C27" s="69">
        <v>0</v>
      </c>
    </row>
    <row r="28" spans="1:3" s="2" customFormat="1" ht="15">
      <c r="A28" s="382">
        <v>23</v>
      </c>
      <c r="B28" s="393" t="s">
        <v>23</v>
      </c>
      <c r="C28" s="68">
        <f>C6-C12</f>
        <v>211452026.56626862</v>
      </c>
    </row>
    <row r="29" spans="1:3" s="2" customFormat="1" ht="15">
      <c r="A29" s="394"/>
      <c r="B29" s="395"/>
      <c r="C29" s="69"/>
    </row>
    <row r="30" spans="1:3" s="2" customFormat="1" ht="15">
      <c r="A30" s="394">
        <v>24</v>
      </c>
      <c r="B30" s="393" t="s">
        <v>50</v>
      </c>
      <c r="C30" s="68">
        <f>C31+C34</f>
        <v>4565384</v>
      </c>
    </row>
    <row r="31" spans="1:3" s="2" customFormat="1" ht="15">
      <c r="A31" s="394">
        <v>25</v>
      </c>
      <c r="B31" s="385" t="s">
        <v>51</v>
      </c>
      <c r="C31" s="70">
        <f>C32+C33</f>
        <v>45654</v>
      </c>
    </row>
    <row r="32" spans="1:3" s="2" customFormat="1" ht="15">
      <c r="A32" s="394">
        <v>26</v>
      </c>
      <c r="B32" s="396" t="s">
        <v>52</v>
      </c>
      <c r="C32" s="69">
        <v>45654</v>
      </c>
    </row>
    <row r="33" spans="1:3" s="2" customFormat="1" ht="15">
      <c r="A33" s="394">
        <v>27</v>
      </c>
      <c r="B33" s="396" t="s">
        <v>53</v>
      </c>
      <c r="C33" s="69">
        <v>0</v>
      </c>
    </row>
    <row r="34" spans="1:3" s="2" customFormat="1" ht="15">
      <c r="A34" s="394">
        <v>28</v>
      </c>
      <c r="B34" s="385" t="s">
        <v>54</v>
      </c>
      <c r="C34" s="69">
        <v>4519730</v>
      </c>
    </row>
    <row r="35" spans="1:3" s="2" customFormat="1" ht="15">
      <c r="A35" s="394">
        <v>29</v>
      </c>
      <c r="B35" s="393" t="s">
        <v>55</v>
      </c>
      <c r="C35" s="68">
        <f>SUM(C36:C40)</f>
        <v>0</v>
      </c>
    </row>
    <row r="36" spans="1:3" s="2" customFormat="1" ht="15">
      <c r="A36" s="394">
        <v>30</v>
      </c>
      <c r="B36" s="388" t="s">
        <v>56</v>
      </c>
      <c r="C36" s="69">
        <v>0</v>
      </c>
    </row>
    <row r="37" spans="1:3" s="2" customFormat="1" ht="15">
      <c r="A37" s="394">
        <v>31</v>
      </c>
      <c r="B37" s="389" t="s">
        <v>57</v>
      </c>
      <c r="C37" s="69">
        <v>0</v>
      </c>
    </row>
    <row r="38" spans="1:3" s="2" customFormat="1" ht="30">
      <c r="A38" s="394">
        <v>32</v>
      </c>
      <c r="B38" s="388" t="s">
        <v>58</v>
      </c>
      <c r="C38" s="69">
        <v>0</v>
      </c>
    </row>
    <row r="39" spans="1:3" s="2" customFormat="1" ht="30">
      <c r="A39" s="394">
        <v>33</v>
      </c>
      <c r="B39" s="388" t="s">
        <v>46</v>
      </c>
      <c r="C39" s="69">
        <v>0</v>
      </c>
    </row>
    <row r="40" spans="1:3" s="2" customFormat="1" ht="30">
      <c r="A40" s="394">
        <v>34</v>
      </c>
      <c r="B40" s="392" t="s">
        <v>59</v>
      </c>
      <c r="C40" s="69">
        <v>0</v>
      </c>
    </row>
    <row r="41" spans="1:3" s="2" customFormat="1" ht="15">
      <c r="A41" s="394">
        <v>35</v>
      </c>
      <c r="B41" s="393" t="s">
        <v>24</v>
      </c>
      <c r="C41" s="68">
        <f>C30-C35</f>
        <v>4565384</v>
      </c>
    </row>
    <row r="42" spans="1:3" s="2" customFormat="1" ht="15">
      <c r="A42" s="394"/>
      <c r="B42" s="395"/>
      <c r="C42" s="69"/>
    </row>
    <row r="43" spans="1:3" s="2" customFormat="1" ht="15">
      <c r="A43" s="394">
        <v>36</v>
      </c>
      <c r="B43" s="397" t="s">
        <v>60</v>
      </c>
      <c r="C43" s="68">
        <f>SUM(C44:C46)</f>
        <v>103094716.82903953</v>
      </c>
    </row>
    <row r="44" spans="1:3" s="2" customFormat="1" ht="15">
      <c r="A44" s="394">
        <v>37</v>
      </c>
      <c r="B44" s="385" t="s">
        <v>61</v>
      </c>
      <c r="C44" s="69">
        <v>80590053.807999983</v>
      </c>
    </row>
    <row r="45" spans="1:3" s="2" customFormat="1" ht="15">
      <c r="A45" s="394">
        <v>38</v>
      </c>
      <c r="B45" s="385" t="s">
        <v>62</v>
      </c>
      <c r="C45" s="69">
        <v>0</v>
      </c>
    </row>
    <row r="46" spans="1:3" s="2" customFormat="1" ht="15">
      <c r="A46" s="394">
        <v>39</v>
      </c>
      <c r="B46" s="385" t="s">
        <v>63</v>
      </c>
      <c r="C46" s="69">
        <v>22504663.021039542</v>
      </c>
    </row>
    <row r="47" spans="1:3" s="2" customFormat="1" ht="15">
      <c r="A47" s="394">
        <v>40</v>
      </c>
      <c r="B47" s="397" t="s">
        <v>64</v>
      </c>
      <c r="C47" s="68">
        <f>SUM(C48:C51)</f>
        <v>0</v>
      </c>
    </row>
    <row r="48" spans="1:3" s="2" customFormat="1" ht="15">
      <c r="A48" s="394">
        <v>41</v>
      </c>
      <c r="B48" s="388" t="s">
        <v>65</v>
      </c>
      <c r="C48" s="69">
        <v>0</v>
      </c>
    </row>
    <row r="49" spans="1:3" s="2" customFormat="1" ht="15">
      <c r="A49" s="394">
        <v>42</v>
      </c>
      <c r="B49" s="389" t="s">
        <v>66</v>
      </c>
      <c r="C49" s="69">
        <v>0</v>
      </c>
    </row>
    <row r="50" spans="1:3" s="2" customFormat="1" ht="30">
      <c r="A50" s="394">
        <v>43</v>
      </c>
      <c r="B50" s="388" t="s">
        <v>67</v>
      </c>
      <c r="C50" s="69">
        <v>0</v>
      </c>
    </row>
    <row r="51" spans="1:3" s="2" customFormat="1" ht="30">
      <c r="A51" s="394">
        <v>44</v>
      </c>
      <c r="B51" s="388" t="s">
        <v>46</v>
      </c>
      <c r="C51" s="69">
        <v>0</v>
      </c>
    </row>
    <row r="52" spans="1:3" s="2" customFormat="1" thickBot="1">
      <c r="A52" s="398">
        <v>45</v>
      </c>
      <c r="B52" s="399" t="s">
        <v>25</v>
      </c>
      <c r="C52" s="71">
        <f>C43-C47</f>
        <v>103094716.82903953</v>
      </c>
    </row>
    <row r="55" spans="1:3">
      <c r="B55" s="136"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5"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23"/>
  <sheetViews>
    <sheetView zoomScaleNormal="100" workbookViewId="0">
      <selection activeCell="C14" sqref="C14"/>
    </sheetView>
  </sheetViews>
  <sheetFormatPr defaultColWidth="9.140625" defaultRowHeight="15"/>
  <cols>
    <col min="1" max="1" width="10.85546875" style="136" bestFit="1" customWidth="1"/>
    <col min="2" max="2" width="59" style="136" customWidth="1"/>
    <col min="3" max="3" width="16.7109375" style="136" bestFit="1" customWidth="1"/>
    <col min="4" max="4" width="22.140625" style="136" customWidth="1"/>
    <col min="5" max="16384" width="9.140625" style="136"/>
  </cols>
  <sheetData>
    <row r="1" spans="1:4">
      <c r="A1" s="133" t="s">
        <v>188</v>
      </c>
      <c r="B1" s="135" t="str">
        <f>Info!C2</f>
        <v>სს ”ლიბერთი ბანკი”</v>
      </c>
    </row>
    <row r="2" spans="1:4" s="353" customFormat="1" ht="15.75" customHeight="1">
      <c r="A2" s="353" t="s">
        <v>189</v>
      </c>
      <c r="B2" s="183">
        <f>'1. key ratios'!B2</f>
        <v>44286</v>
      </c>
    </row>
    <row r="3" spans="1:4" s="353" customFormat="1" ht="15.75" customHeight="1"/>
    <row r="4" spans="1:4" ht="15.75" thickBot="1">
      <c r="A4" s="322" t="s">
        <v>399</v>
      </c>
      <c r="B4" s="400" t="s">
        <v>400</v>
      </c>
    </row>
    <row r="5" spans="1:4" s="508" customFormat="1">
      <c r="A5" s="556" t="s">
        <v>401</v>
      </c>
      <c r="B5" s="557"/>
      <c r="C5" s="506" t="s">
        <v>402</v>
      </c>
      <c r="D5" s="507" t="s">
        <v>403</v>
      </c>
    </row>
    <row r="6" spans="1:4" s="510" customFormat="1">
      <c r="A6" s="401">
        <v>1</v>
      </c>
      <c r="B6" s="402" t="s">
        <v>404</v>
      </c>
      <c r="C6" s="402"/>
      <c r="D6" s="509"/>
    </row>
    <row r="7" spans="1:4" s="510" customFormat="1">
      <c r="A7" s="403" t="s">
        <v>405</v>
      </c>
      <c r="B7" s="404" t="s">
        <v>406</v>
      </c>
      <c r="C7" s="511">
        <v>4.4999999999999998E-2</v>
      </c>
      <c r="D7" s="512">
        <f>C7*'5. RWA'!$C$13</f>
        <v>99901897.617179826</v>
      </c>
    </row>
    <row r="8" spans="1:4" s="510" customFormat="1">
      <c r="A8" s="403" t="s">
        <v>407</v>
      </c>
      <c r="B8" s="404" t="s">
        <v>408</v>
      </c>
      <c r="C8" s="513">
        <v>0.06</v>
      </c>
      <c r="D8" s="512">
        <f>C8*'5. RWA'!$C$13</f>
        <v>133202530.15623976</v>
      </c>
    </row>
    <row r="9" spans="1:4" s="510" customFormat="1">
      <c r="A9" s="403" t="s">
        <v>409</v>
      </c>
      <c r="B9" s="404" t="s">
        <v>410</v>
      </c>
      <c r="C9" s="513">
        <v>0.08</v>
      </c>
      <c r="D9" s="512">
        <f>C9*'5. RWA'!$C$13</f>
        <v>177603373.54165304</v>
      </c>
    </row>
    <row r="10" spans="1:4" s="510" customFormat="1">
      <c r="A10" s="401" t="s">
        <v>411</v>
      </c>
      <c r="B10" s="402" t="s">
        <v>412</v>
      </c>
      <c r="C10" s="514"/>
      <c r="D10" s="515"/>
    </row>
    <row r="11" spans="1:4" s="510" customFormat="1">
      <c r="A11" s="403" t="s">
        <v>413</v>
      </c>
      <c r="B11" s="404" t="s">
        <v>475</v>
      </c>
      <c r="C11" s="513">
        <v>0</v>
      </c>
      <c r="D11" s="512">
        <f>C11*'5. RWA'!$C$13</f>
        <v>0</v>
      </c>
    </row>
    <row r="12" spans="1:4" s="510" customFormat="1">
      <c r="A12" s="403" t="s">
        <v>414</v>
      </c>
      <c r="B12" s="404" t="s">
        <v>415</v>
      </c>
      <c r="C12" s="513">
        <v>0</v>
      </c>
      <c r="D12" s="512">
        <f>C12*'5. RWA'!$C$13</f>
        <v>0</v>
      </c>
    </row>
    <row r="13" spans="1:4" s="510" customFormat="1">
      <c r="A13" s="403" t="s">
        <v>416</v>
      </c>
      <c r="B13" s="404" t="s">
        <v>417</v>
      </c>
      <c r="C13" s="513">
        <v>1.2E-2</v>
      </c>
      <c r="D13" s="512">
        <f>C13*'5. RWA'!$C$13</f>
        <v>26640506.031247955</v>
      </c>
    </row>
    <row r="14" spans="1:4" s="510" customFormat="1">
      <c r="A14" s="401" t="s">
        <v>418</v>
      </c>
      <c r="B14" s="402" t="s">
        <v>473</v>
      </c>
      <c r="C14" s="516"/>
      <c r="D14" s="515"/>
    </row>
    <row r="15" spans="1:4" s="510" customFormat="1">
      <c r="A15" s="405" t="s">
        <v>421</v>
      </c>
      <c r="B15" s="404" t="s">
        <v>474</v>
      </c>
      <c r="C15" s="513">
        <v>1.2799101877300578E-2</v>
      </c>
      <c r="D15" s="512">
        <f>C15*'5. RWA'!$C$13</f>
        <v>28414545.896398589</v>
      </c>
    </row>
    <row r="16" spans="1:4" s="510" customFormat="1">
      <c r="A16" s="405" t="s">
        <v>422</v>
      </c>
      <c r="B16" s="404" t="s">
        <v>424</v>
      </c>
      <c r="C16" s="513">
        <v>1.7077782437230411E-2</v>
      </c>
      <c r="D16" s="512">
        <f>C16*'5. RWA'!$C$13</f>
        <v>37913397.168281429</v>
      </c>
    </row>
    <row r="17" spans="1:4" s="510" customFormat="1">
      <c r="A17" s="405" t="s">
        <v>423</v>
      </c>
      <c r="B17" s="404" t="s">
        <v>471</v>
      </c>
      <c r="C17" s="513">
        <v>3.9462223375295133E-2</v>
      </c>
      <c r="D17" s="512">
        <f>C17*'5. RWA'!$C$13</f>
        <v>87607799.986333668</v>
      </c>
    </row>
    <row r="18" spans="1:4" s="508" customFormat="1">
      <c r="A18" s="558" t="s">
        <v>472</v>
      </c>
      <c r="B18" s="559"/>
      <c r="C18" s="517" t="s">
        <v>402</v>
      </c>
      <c r="D18" s="518" t="s">
        <v>403</v>
      </c>
    </row>
    <row r="19" spans="1:4" s="510" customFormat="1">
      <c r="A19" s="406">
        <v>4</v>
      </c>
      <c r="B19" s="404" t="s">
        <v>23</v>
      </c>
      <c r="C19" s="513">
        <f>C7+C11+C12+C13+C15</f>
        <v>6.9799101877300568E-2</v>
      </c>
      <c r="D19" s="512">
        <f>C19*'5. RWA'!$C$13</f>
        <v>154956949.54482636</v>
      </c>
    </row>
    <row r="20" spans="1:4" s="510" customFormat="1">
      <c r="A20" s="406">
        <v>5</v>
      </c>
      <c r="B20" s="404" t="s">
        <v>89</v>
      </c>
      <c r="C20" s="513">
        <f>C8+C11+C12+C13+C16</f>
        <v>8.9077782437230413E-2</v>
      </c>
      <c r="D20" s="512">
        <f>C20*'5. RWA'!$C$13</f>
        <v>197756433.35576916</v>
      </c>
    </row>
    <row r="21" spans="1:4" s="510" customFormat="1" ht="15.75" thickBot="1">
      <c r="A21" s="407" t="s">
        <v>419</v>
      </c>
      <c r="B21" s="408" t="s">
        <v>88</v>
      </c>
      <c r="C21" s="519">
        <f>C9+C11+C12+C13+C17</f>
        <v>0.13146222337529512</v>
      </c>
      <c r="D21" s="520">
        <f>C21*'5. RWA'!$C$13</f>
        <v>291851679.55923462</v>
      </c>
    </row>
    <row r="23" spans="1:4" ht="75">
      <c r="B23" s="180" t="s">
        <v>476</v>
      </c>
    </row>
  </sheetData>
  <mergeCells count="2">
    <mergeCell ref="A5:B5"/>
    <mergeCell ref="A18:B18"/>
  </mergeCells>
  <conditionalFormatting sqref="C21">
    <cfRule type="cellIs" dxfId="3" priority="2"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45"/>
  <sheetViews>
    <sheetView zoomScaleNormal="100" workbookViewId="0">
      <pane xSplit="1" ySplit="5" topLeftCell="B21" activePane="bottomRight" state="frozen"/>
      <selection activeCell="C14" sqref="C14"/>
      <selection pane="topRight" activeCell="C14" sqref="C14"/>
      <selection pane="bottomLeft" activeCell="C14" sqref="C14"/>
      <selection pane="bottomRight" activeCell="C38" sqref="C38"/>
    </sheetView>
  </sheetViews>
  <sheetFormatPr defaultRowHeight="15.75"/>
  <cols>
    <col min="1" max="1" width="10.7109375" style="136" customWidth="1"/>
    <col min="2" max="2" width="91.85546875" style="136" customWidth="1"/>
    <col min="3" max="3" width="48.85546875" style="14" customWidth="1"/>
    <col min="4" max="4" width="26.85546875" style="14" bestFit="1" customWidth="1"/>
    <col min="5" max="5" width="9.42578125" customWidth="1"/>
  </cols>
  <sheetData>
    <row r="1" spans="1:5">
      <c r="A1" s="133" t="s">
        <v>188</v>
      </c>
      <c r="B1" s="135" t="str">
        <f>Info!C2</f>
        <v>სს ”ლიბერთი ბანკი”</v>
      </c>
      <c r="E1" s="1"/>
    </row>
    <row r="2" spans="1:5" s="10" customFormat="1" ht="15.75" customHeight="1">
      <c r="A2" s="353" t="s">
        <v>189</v>
      </c>
      <c r="B2" s="183">
        <f>'1. key ratios'!B2</f>
        <v>44286</v>
      </c>
    </row>
    <row r="3" spans="1:5" s="10" customFormat="1" ht="15.75" customHeight="1">
      <c r="A3" s="409"/>
      <c r="B3" s="353"/>
    </row>
    <row r="4" spans="1:5" s="10" customFormat="1" ht="15.75" customHeight="1" thickBot="1">
      <c r="A4" s="353" t="s">
        <v>337</v>
      </c>
      <c r="B4" s="410" t="s">
        <v>269</v>
      </c>
      <c r="D4" s="57" t="s">
        <v>93</v>
      </c>
    </row>
    <row r="5" spans="1:5" ht="45">
      <c r="A5" s="411" t="s">
        <v>26</v>
      </c>
      <c r="B5" s="412" t="s">
        <v>231</v>
      </c>
      <c r="C5" s="423" t="s">
        <v>237</v>
      </c>
      <c r="D5" s="424" t="s">
        <v>270</v>
      </c>
    </row>
    <row r="6" spans="1:5">
      <c r="A6" s="413">
        <v>1</v>
      </c>
      <c r="B6" s="414" t="s">
        <v>154</v>
      </c>
      <c r="C6" s="72">
        <v>254371317.88999999</v>
      </c>
      <c r="D6" s="31"/>
      <c r="E6" s="5"/>
    </row>
    <row r="7" spans="1:5">
      <c r="A7" s="413">
        <v>2</v>
      </c>
      <c r="B7" s="415" t="s">
        <v>155</v>
      </c>
      <c r="C7" s="73">
        <v>143555657.44</v>
      </c>
      <c r="D7" s="32"/>
      <c r="E7" s="5"/>
    </row>
    <row r="8" spans="1:5">
      <c r="A8" s="413">
        <v>3</v>
      </c>
      <c r="B8" s="415" t="s">
        <v>156</v>
      </c>
      <c r="C8" s="73">
        <v>91083680.760000005</v>
      </c>
      <c r="D8" s="32"/>
      <c r="E8" s="5"/>
    </row>
    <row r="9" spans="1:5">
      <c r="A9" s="413">
        <v>4</v>
      </c>
      <c r="B9" s="415" t="s">
        <v>185</v>
      </c>
      <c r="C9" s="73">
        <v>0</v>
      </c>
      <c r="D9" s="32"/>
      <c r="E9" s="5"/>
    </row>
    <row r="10" spans="1:5">
      <c r="A10" s="413">
        <v>5</v>
      </c>
      <c r="B10" s="415" t="s">
        <v>157</v>
      </c>
      <c r="C10" s="73">
        <v>258746377.63999999</v>
      </c>
      <c r="D10" s="32"/>
      <c r="E10" s="5"/>
    </row>
    <row r="11" spans="1:5">
      <c r="A11" s="413">
        <v>6.1</v>
      </c>
      <c r="B11" s="415" t="s">
        <v>158</v>
      </c>
      <c r="C11" s="74">
        <v>1775423599.2400024</v>
      </c>
      <c r="D11" s="33"/>
      <c r="E11" s="6"/>
    </row>
    <row r="12" spans="1:5">
      <c r="A12" s="413">
        <v>6.2</v>
      </c>
      <c r="B12" s="416" t="s">
        <v>159</v>
      </c>
      <c r="C12" s="74">
        <v>-123885457.3299997</v>
      </c>
      <c r="D12" s="33"/>
      <c r="E12" s="6"/>
    </row>
    <row r="13" spans="1:5">
      <c r="A13" s="413" t="s">
        <v>371</v>
      </c>
      <c r="B13" s="417" t="s">
        <v>372</v>
      </c>
      <c r="C13" s="74">
        <v>22504663.021039542</v>
      </c>
      <c r="D13" s="33"/>
      <c r="E13" s="6"/>
    </row>
    <row r="14" spans="1:5">
      <c r="A14" s="413" t="s">
        <v>495</v>
      </c>
      <c r="B14" s="417" t="s">
        <v>484</v>
      </c>
      <c r="C14" s="74">
        <v>0</v>
      </c>
      <c r="D14" s="33"/>
      <c r="E14" s="6"/>
    </row>
    <row r="15" spans="1:5">
      <c r="A15" s="413">
        <v>6</v>
      </c>
      <c r="B15" s="415" t="s">
        <v>160</v>
      </c>
      <c r="C15" s="80">
        <f>C11+C12</f>
        <v>1651538141.9100027</v>
      </c>
      <c r="D15" s="33"/>
      <c r="E15" s="5"/>
    </row>
    <row r="16" spans="1:5">
      <c r="A16" s="413">
        <v>7</v>
      </c>
      <c r="B16" s="415" t="s">
        <v>161</v>
      </c>
      <c r="C16" s="73">
        <v>36038347.909999996</v>
      </c>
      <c r="D16" s="32"/>
      <c r="E16" s="5"/>
    </row>
    <row r="17" spans="1:5">
      <c r="A17" s="413">
        <v>8</v>
      </c>
      <c r="B17" s="415" t="s">
        <v>162</v>
      </c>
      <c r="C17" s="73">
        <v>103192</v>
      </c>
      <c r="D17" s="32"/>
      <c r="E17" s="5"/>
    </row>
    <row r="18" spans="1:5">
      <c r="A18" s="413">
        <v>9</v>
      </c>
      <c r="B18" s="415" t="s">
        <v>163</v>
      </c>
      <c r="C18" s="73">
        <v>106733.3</v>
      </c>
      <c r="D18" s="32"/>
      <c r="E18" s="5"/>
    </row>
    <row r="19" spans="1:5">
      <c r="A19" s="413">
        <v>9.1</v>
      </c>
      <c r="B19" s="417" t="s">
        <v>246</v>
      </c>
      <c r="C19" s="74">
        <v>106733.3</v>
      </c>
      <c r="D19" s="32"/>
      <c r="E19" s="5"/>
    </row>
    <row r="20" spans="1:5">
      <c r="A20" s="413">
        <v>9.1999999999999993</v>
      </c>
      <c r="B20" s="417" t="s">
        <v>236</v>
      </c>
      <c r="C20" s="74"/>
      <c r="D20" s="32"/>
      <c r="E20" s="5"/>
    </row>
    <row r="21" spans="1:5">
      <c r="A21" s="413">
        <v>9.3000000000000007</v>
      </c>
      <c r="B21" s="417" t="s">
        <v>235</v>
      </c>
      <c r="C21" s="74"/>
      <c r="D21" s="32"/>
      <c r="E21" s="5"/>
    </row>
    <row r="22" spans="1:5">
      <c r="A22" s="413">
        <v>10</v>
      </c>
      <c r="B22" s="415" t="s">
        <v>164</v>
      </c>
      <c r="C22" s="73">
        <v>233214657.25000009</v>
      </c>
      <c r="D22" s="32"/>
      <c r="E22" s="5"/>
    </row>
    <row r="23" spans="1:5">
      <c r="A23" s="413">
        <v>10.1</v>
      </c>
      <c r="B23" s="417" t="s">
        <v>234</v>
      </c>
      <c r="C23" s="73">
        <v>51724703.75</v>
      </c>
      <c r="D23" s="60" t="s">
        <v>344</v>
      </c>
      <c r="E23" s="5"/>
    </row>
    <row r="24" spans="1:5">
      <c r="A24" s="413">
        <v>11</v>
      </c>
      <c r="B24" s="418" t="s">
        <v>165</v>
      </c>
      <c r="C24" s="75">
        <v>59626444.469999999</v>
      </c>
      <c r="D24" s="34"/>
      <c r="E24" s="5"/>
    </row>
    <row r="25" spans="1:5">
      <c r="A25" s="413">
        <v>12</v>
      </c>
      <c r="B25" s="419" t="s">
        <v>166</v>
      </c>
      <c r="C25" s="76">
        <f>SUM(C6:C10,C15:C18,C22,C24)</f>
        <v>2728384550.5700026</v>
      </c>
      <c r="D25" s="35"/>
      <c r="E25" s="4"/>
    </row>
    <row r="26" spans="1:5">
      <c r="A26" s="413">
        <v>13</v>
      </c>
      <c r="B26" s="415" t="s">
        <v>167</v>
      </c>
      <c r="C26" s="77">
        <v>29858151.280000001</v>
      </c>
      <c r="D26" s="36"/>
      <c r="E26" s="5"/>
    </row>
    <row r="27" spans="1:5">
      <c r="A27" s="413">
        <v>14</v>
      </c>
      <c r="B27" s="415" t="s">
        <v>168</v>
      </c>
      <c r="C27" s="73">
        <v>725517600.4510082</v>
      </c>
      <c r="D27" s="32"/>
      <c r="E27" s="5"/>
    </row>
    <row r="28" spans="1:5">
      <c r="A28" s="413">
        <v>15</v>
      </c>
      <c r="B28" s="415" t="s">
        <v>169</v>
      </c>
      <c r="C28" s="73">
        <v>318009946.595384</v>
      </c>
      <c r="D28" s="32"/>
      <c r="E28" s="5"/>
    </row>
    <row r="29" spans="1:5">
      <c r="A29" s="413">
        <v>16</v>
      </c>
      <c r="B29" s="415" t="s">
        <v>170</v>
      </c>
      <c r="C29" s="73">
        <v>862275088.81361175</v>
      </c>
      <c r="D29" s="32"/>
      <c r="E29" s="5"/>
    </row>
    <row r="30" spans="1:5">
      <c r="A30" s="413">
        <v>17</v>
      </c>
      <c r="B30" s="415" t="s">
        <v>171</v>
      </c>
      <c r="C30" s="73">
        <v>0</v>
      </c>
      <c r="D30" s="32"/>
      <c r="E30" s="5"/>
    </row>
    <row r="31" spans="1:5">
      <c r="A31" s="413">
        <v>18</v>
      </c>
      <c r="B31" s="415" t="s">
        <v>172</v>
      </c>
      <c r="C31" s="73">
        <v>296439780.03804183</v>
      </c>
      <c r="D31" s="32"/>
      <c r="E31" s="5"/>
    </row>
    <row r="32" spans="1:5">
      <c r="A32" s="413">
        <v>19</v>
      </c>
      <c r="B32" s="415" t="s">
        <v>173</v>
      </c>
      <c r="C32" s="73">
        <v>12003080.09</v>
      </c>
      <c r="D32" s="32"/>
      <c r="E32" s="5"/>
    </row>
    <row r="33" spans="1:5">
      <c r="A33" s="413">
        <v>20</v>
      </c>
      <c r="B33" s="415" t="s">
        <v>95</v>
      </c>
      <c r="C33" s="73">
        <v>66891075.978599995</v>
      </c>
      <c r="D33" s="32"/>
      <c r="E33" s="5"/>
    </row>
    <row r="34" spans="1:5">
      <c r="A34" s="413">
        <v>20.100000000000001</v>
      </c>
      <c r="B34" s="420" t="s">
        <v>370</v>
      </c>
      <c r="C34" s="75">
        <v>-69226.248600000006</v>
      </c>
      <c r="D34" s="34"/>
      <c r="E34" s="5"/>
    </row>
    <row r="35" spans="1:5">
      <c r="A35" s="413">
        <v>21</v>
      </c>
      <c r="B35" s="418" t="s">
        <v>174</v>
      </c>
      <c r="C35" s="75">
        <v>117430032.58</v>
      </c>
      <c r="D35" s="34"/>
      <c r="E35" s="5"/>
    </row>
    <row r="36" spans="1:5">
      <c r="A36" s="413">
        <v>21.1</v>
      </c>
      <c r="B36" s="420" t="s">
        <v>233</v>
      </c>
      <c r="C36" s="78">
        <v>80590053.807999983</v>
      </c>
      <c r="D36" s="37"/>
      <c r="E36" s="5"/>
    </row>
    <row r="37" spans="1:5">
      <c r="A37" s="413">
        <v>22</v>
      </c>
      <c r="B37" s="419" t="s">
        <v>175</v>
      </c>
      <c r="C37" s="532">
        <f>SUM(C26:C33)+C35</f>
        <v>2428424755.8266459</v>
      </c>
      <c r="D37" s="35"/>
      <c r="E37" s="4"/>
    </row>
    <row r="38" spans="1:5">
      <c r="A38" s="413">
        <v>23</v>
      </c>
      <c r="B38" s="418" t="s">
        <v>176</v>
      </c>
      <c r="C38" s="73">
        <v>54628742.530000001</v>
      </c>
      <c r="D38" s="32"/>
      <c r="E38" s="5"/>
    </row>
    <row r="39" spans="1:5">
      <c r="A39" s="413">
        <v>24</v>
      </c>
      <c r="B39" s="418" t="s">
        <v>177</v>
      </c>
      <c r="C39" s="73">
        <v>61390.64</v>
      </c>
      <c r="D39" s="32"/>
      <c r="E39" s="5"/>
    </row>
    <row r="40" spans="1:5">
      <c r="A40" s="413">
        <v>25</v>
      </c>
      <c r="B40" s="418" t="s">
        <v>232</v>
      </c>
      <c r="C40" s="73">
        <v>-10154020.07</v>
      </c>
      <c r="D40" s="32"/>
      <c r="E40" s="5"/>
    </row>
    <row r="41" spans="1:5">
      <c r="A41" s="413">
        <v>26</v>
      </c>
      <c r="B41" s="418" t="s">
        <v>179</v>
      </c>
      <c r="C41" s="73">
        <v>39651986.239999995</v>
      </c>
      <c r="D41" s="32"/>
      <c r="E41" s="5"/>
    </row>
    <row r="42" spans="1:5">
      <c r="A42" s="413">
        <v>27</v>
      </c>
      <c r="B42" s="418" t="s">
        <v>180</v>
      </c>
      <c r="C42" s="73">
        <v>1694027.75</v>
      </c>
      <c r="D42" s="32"/>
      <c r="E42" s="5"/>
    </row>
    <row r="43" spans="1:5">
      <c r="A43" s="413">
        <v>28</v>
      </c>
      <c r="B43" s="418" t="s">
        <v>181</v>
      </c>
      <c r="C43" s="73">
        <v>185003719.13999999</v>
      </c>
      <c r="D43" s="32"/>
      <c r="E43" s="5"/>
    </row>
    <row r="44" spans="1:5">
      <c r="A44" s="413">
        <v>29</v>
      </c>
      <c r="B44" s="418" t="s">
        <v>35</v>
      </c>
      <c r="C44" s="73">
        <v>29073948.760000002</v>
      </c>
      <c r="D44" s="32"/>
      <c r="E44" s="5"/>
    </row>
    <row r="45" spans="1:5" ht="16.5" thickBot="1">
      <c r="A45" s="421">
        <v>30</v>
      </c>
      <c r="B45" s="422" t="s">
        <v>182</v>
      </c>
      <c r="C45" s="79">
        <f>SUM(C38:C44)</f>
        <v>299959794.99000001</v>
      </c>
      <c r="D45" s="38"/>
      <c r="E45" s="4"/>
    </row>
  </sheetData>
  <pageMargins left="0.7" right="0.7" top="0.75" bottom="0.75" header="0.3" footer="0.3"/>
  <pageSetup paperSize="9"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Normal="100" workbookViewId="0">
      <pane xSplit="2" ySplit="7" topLeftCell="K8" activePane="bottomRight" state="frozen"/>
      <selection activeCell="C14" sqref="C14"/>
      <selection pane="topRight" activeCell="C14" sqref="C14"/>
      <selection pane="bottomLeft" activeCell="C14" sqref="C14"/>
      <selection pane="bottomRight" activeCell="C14" sqref="C14"/>
    </sheetView>
  </sheetViews>
  <sheetFormatPr defaultColWidth="9.140625" defaultRowHeight="15"/>
  <cols>
    <col min="1" max="1" width="10.5703125" style="136" bestFit="1" customWidth="1"/>
    <col min="2" max="2" width="103.85546875" style="136" customWidth="1"/>
    <col min="3" max="4" width="13.42578125" style="1" bestFit="1" customWidth="1"/>
    <col min="5" max="5" width="12.5703125" style="1" bestFit="1" customWidth="1"/>
    <col min="6" max="6" width="13.42578125" style="1" bestFit="1" customWidth="1"/>
    <col min="7" max="7" width="11.5703125" style="1" bestFit="1" customWidth="1"/>
    <col min="8" max="8" width="13.42578125" style="1" bestFit="1" customWidth="1"/>
    <col min="9" max="9" width="10.85546875" style="1" bestFit="1" customWidth="1"/>
    <col min="10" max="10" width="13.42578125" style="1" bestFit="1" customWidth="1"/>
    <col min="11" max="11" width="14.85546875" style="1" bestFit="1" customWidth="1"/>
    <col min="12" max="12" width="13.42578125" style="1" bestFit="1" customWidth="1"/>
    <col min="13" max="13" width="13.7109375" style="1" bestFit="1" customWidth="1"/>
    <col min="14" max="14" width="13.42578125" style="1" bestFit="1" customWidth="1"/>
    <col min="15" max="15" width="13.28515625" style="1" bestFit="1" customWidth="1"/>
    <col min="16" max="16" width="13.42578125" style="1" bestFit="1" customWidth="1"/>
    <col min="17" max="17" width="10.42578125" style="1" bestFit="1" customWidth="1"/>
    <col min="18" max="18" width="13.42578125" style="1" bestFit="1" customWidth="1"/>
    <col min="19" max="19" width="29.5703125" style="1" customWidth="1"/>
    <col min="20" max="16384" width="9.140625" style="8"/>
  </cols>
  <sheetData>
    <row r="1" spans="1:19">
      <c r="A1" s="136" t="s">
        <v>188</v>
      </c>
      <c r="B1" s="136" t="str">
        <f>Info!C2</f>
        <v>სს ”ლიბერთი ბანკი”</v>
      </c>
    </row>
    <row r="2" spans="1:19">
      <c r="A2" s="136" t="s">
        <v>189</v>
      </c>
      <c r="B2" s="183">
        <f>'1. key ratios'!B2</f>
        <v>44286</v>
      </c>
    </row>
    <row r="4" spans="1:19" ht="30.75" thickBot="1">
      <c r="A4" s="365" t="s">
        <v>338</v>
      </c>
      <c r="B4" s="425" t="s">
        <v>360</v>
      </c>
    </row>
    <row r="5" spans="1:19">
      <c r="A5" s="426"/>
      <c r="B5" s="427"/>
      <c r="C5" s="27" t="s">
        <v>0</v>
      </c>
      <c r="D5" s="27" t="s">
        <v>1</v>
      </c>
      <c r="E5" s="27" t="s">
        <v>2</v>
      </c>
      <c r="F5" s="27" t="s">
        <v>3</v>
      </c>
      <c r="G5" s="27" t="s">
        <v>4</v>
      </c>
      <c r="H5" s="27" t="s">
        <v>5</v>
      </c>
      <c r="I5" s="27" t="s">
        <v>238</v>
      </c>
      <c r="J5" s="27" t="s">
        <v>239</v>
      </c>
      <c r="K5" s="27" t="s">
        <v>240</v>
      </c>
      <c r="L5" s="27" t="s">
        <v>241</v>
      </c>
      <c r="M5" s="27" t="s">
        <v>242</v>
      </c>
      <c r="N5" s="27" t="s">
        <v>243</v>
      </c>
      <c r="O5" s="27" t="s">
        <v>347</v>
      </c>
      <c r="P5" s="27" t="s">
        <v>348</v>
      </c>
      <c r="Q5" s="27" t="s">
        <v>349</v>
      </c>
      <c r="R5" s="98" t="s">
        <v>350</v>
      </c>
      <c r="S5" s="28" t="s">
        <v>351</v>
      </c>
    </row>
    <row r="6" spans="1:19" ht="46.5" customHeight="1">
      <c r="A6" s="428"/>
      <c r="B6" s="564" t="s">
        <v>352</v>
      </c>
      <c r="C6" s="562">
        <v>0</v>
      </c>
      <c r="D6" s="563"/>
      <c r="E6" s="562">
        <v>0.2</v>
      </c>
      <c r="F6" s="563"/>
      <c r="G6" s="562">
        <v>0.35</v>
      </c>
      <c r="H6" s="563"/>
      <c r="I6" s="562">
        <v>0.5</v>
      </c>
      <c r="J6" s="563"/>
      <c r="K6" s="562">
        <v>0.75</v>
      </c>
      <c r="L6" s="563"/>
      <c r="M6" s="562">
        <v>1</v>
      </c>
      <c r="N6" s="563"/>
      <c r="O6" s="562">
        <v>1.5</v>
      </c>
      <c r="P6" s="563"/>
      <c r="Q6" s="562">
        <v>2.5</v>
      </c>
      <c r="R6" s="563"/>
      <c r="S6" s="560" t="s">
        <v>251</v>
      </c>
    </row>
    <row r="7" spans="1:19">
      <c r="A7" s="428"/>
      <c r="B7" s="565"/>
      <c r="C7" s="103" t="s">
        <v>345</v>
      </c>
      <c r="D7" s="103" t="s">
        <v>346</v>
      </c>
      <c r="E7" s="103" t="s">
        <v>345</v>
      </c>
      <c r="F7" s="103" t="s">
        <v>346</v>
      </c>
      <c r="G7" s="103" t="s">
        <v>345</v>
      </c>
      <c r="H7" s="103" t="s">
        <v>346</v>
      </c>
      <c r="I7" s="103" t="s">
        <v>345</v>
      </c>
      <c r="J7" s="103" t="s">
        <v>346</v>
      </c>
      <c r="K7" s="103" t="s">
        <v>345</v>
      </c>
      <c r="L7" s="103" t="s">
        <v>346</v>
      </c>
      <c r="M7" s="103" t="s">
        <v>345</v>
      </c>
      <c r="N7" s="103" t="s">
        <v>346</v>
      </c>
      <c r="O7" s="103" t="s">
        <v>345</v>
      </c>
      <c r="P7" s="103" t="s">
        <v>346</v>
      </c>
      <c r="Q7" s="103" t="s">
        <v>345</v>
      </c>
      <c r="R7" s="103" t="s">
        <v>346</v>
      </c>
      <c r="S7" s="561"/>
    </row>
    <row r="8" spans="1:19" s="40" customFormat="1">
      <c r="A8" s="429">
        <v>1</v>
      </c>
      <c r="B8" s="430" t="s">
        <v>216</v>
      </c>
      <c r="C8" s="81">
        <v>278342234.27000004</v>
      </c>
      <c r="D8" s="81">
        <v>0</v>
      </c>
      <c r="E8" s="81">
        <v>0</v>
      </c>
      <c r="F8" s="99">
        <v>0</v>
      </c>
      <c r="G8" s="81">
        <v>0</v>
      </c>
      <c r="H8" s="81">
        <v>0</v>
      </c>
      <c r="I8" s="81">
        <v>0</v>
      </c>
      <c r="J8" s="81">
        <v>0</v>
      </c>
      <c r="K8" s="81">
        <v>0</v>
      </c>
      <c r="L8" s="81">
        <v>0</v>
      </c>
      <c r="M8" s="81">
        <v>136932638.61599001</v>
      </c>
      <c r="N8" s="81">
        <v>0</v>
      </c>
      <c r="O8" s="81">
        <v>0</v>
      </c>
      <c r="P8" s="81">
        <v>0</v>
      </c>
      <c r="Q8" s="81">
        <v>0</v>
      </c>
      <c r="R8" s="99">
        <v>0</v>
      </c>
      <c r="S8" s="106">
        <f>$C$6*SUM(C8:D8)+$E$6*SUM(E8:F8)+$G$6*SUM(G8:H8)+$I$6*SUM(I8:J8)+$K$6*SUM(K8:L8)+$M$6*SUM(M8:N8)+$O$6*SUM(O8:P8)+$Q$6*SUM(Q8:R8)</f>
        <v>136932638.61599001</v>
      </c>
    </row>
    <row r="9" spans="1:19" s="40" customFormat="1">
      <c r="A9" s="429">
        <v>2</v>
      </c>
      <c r="B9" s="430" t="s">
        <v>217</v>
      </c>
      <c r="C9" s="81">
        <v>0</v>
      </c>
      <c r="D9" s="81">
        <v>0</v>
      </c>
      <c r="E9" s="81">
        <v>0</v>
      </c>
      <c r="F9" s="81">
        <v>0</v>
      </c>
      <c r="G9" s="81">
        <v>0</v>
      </c>
      <c r="H9" s="81">
        <v>0</v>
      </c>
      <c r="I9" s="81">
        <v>0</v>
      </c>
      <c r="J9" s="81">
        <v>0</v>
      </c>
      <c r="K9" s="81">
        <v>0</v>
      </c>
      <c r="L9" s="81">
        <v>0</v>
      </c>
      <c r="M9" s="81">
        <v>0</v>
      </c>
      <c r="N9" s="81">
        <v>0</v>
      </c>
      <c r="O9" s="81">
        <v>0</v>
      </c>
      <c r="P9" s="81">
        <v>0</v>
      </c>
      <c r="Q9" s="81">
        <v>0</v>
      </c>
      <c r="R9" s="99">
        <v>0</v>
      </c>
      <c r="S9" s="106">
        <f t="shared" ref="S9:S21" si="0">$C$6*SUM(C9:D9)+$E$6*SUM(E9:F9)+$G$6*SUM(G9:H9)+$I$6*SUM(I9:J9)+$K$6*SUM(K9:L9)+$M$6*SUM(M9:N9)+$O$6*SUM(O9:P9)+$Q$6*SUM(Q9:R9)</f>
        <v>0</v>
      </c>
    </row>
    <row r="10" spans="1:19" s="40" customFormat="1">
      <c r="A10" s="429">
        <v>3</v>
      </c>
      <c r="B10" s="430" t="s">
        <v>218</v>
      </c>
      <c r="C10" s="81">
        <v>0</v>
      </c>
      <c r="D10" s="81">
        <v>0</v>
      </c>
      <c r="E10" s="81">
        <v>0</v>
      </c>
      <c r="F10" s="81">
        <v>0</v>
      </c>
      <c r="G10" s="81">
        <v>0</v>
      </c>
      <c r="H10" s="81">
        <v>0</v>
      </c>
      <c r="I10" s="81">
        <v>0</v>
      </c>
      <c r="J10" s="81">
        <v>0</v>
      </c>
      <c r="K10" s="81">
        <v>0</v>
      </c>
      <c r="L10" s="81">
        <v>0</v>
      </c>
      <c r="M10" s="81">
        <v>0</v>
      </c>
      <c r="N10" s="81">
        <v>0</v>
      </c>
      <c r="O10" s="81">
        <v>0</v>
      </c>
      <c r="P10" s="81">
        <v>0</v>
      </c>
      <c r="Q10" s="81">
        <v>0</v>
      </c>
      <c r="R10" s="99">
        <v>0</v>
      </c>
      <c r="S10" s="106">
        <f t="shared" si="0"/>
        <v>0</v>
      </c>
    </row>
    <row r="11" spans="1:19" s="40" customFormat="1">
      <c r="A11" s="429">
        <v>4</v>
      </c>
      <c r="B11" s="430" t="s">
        <v>219</v>
      </c>
      <c r="C11" s="81">
        <v>0</v>
      </c>
      <c r="D11" s="81">
        <v>0</v>
      </c>
      <c r="E11" s="81">
        <v>0</v>
      </c>
      <c r="F11" s="81">
        <v>0</v>
      </c>
      <c r="G11" s="81">
        <v>0</v>
      </c>
      <c r="H11" s="81">
        <v>0</v>
      </c>
      <c r="I11" s="81">
        <v>0</v>
      </c>
      <c r="J11" s="81">
        <v>0</v>
      </c>
      <c r="K11" s="81">
        <v>0</v>
      </c>
      <c r="L11" s="81">
        <v>0</v>
      </c>
      <c r="M11" s="81">
        <v>0</v>
      </c>
      <c r="N11" s="81">
        <v>0</v>
      </c>
      <c r="O11" s="81">
        <v>0</v>
      </c>
      <c r="P11" s="81">
        <v>0</v>
      </c>
      <c r="Q11" s="81">
        <v>0</v>
      </c>
      <c r="R11" s="99">
        <v>0</v>
      </c>
      <c r="S11" s="106">
        <f t="shared" si="0"/>
        <v>0</v>
      </c>
    </row>
    <row r="12" spans="1:19" s="40" customFormat="1">
      <c r="A12" s="429">
        <v>5</v>
      </c>
      <c r="B12" s="430" t="s">
        <v>220</v>
      </c>
      <c r="C12" s="81">
        <v>0</v>
      </c>
      <c r="D12" s="81">
        <v>0</v>
      </c>
      <c r="E12" s="81">
        <v>0</v>
      </c>
      <c r="F12" s="81">
        <v>0</v>
      </c>
      <c r="G12" s="81">
        <v>0</v>
      </c>
      <c r="H12" s="81">
        <v>0</v>
      </c>
      <c r="I12" s="81">
        <v>0</v>
      </c>
      <c r="J12" s="81">
        <v>0</v>
      </c>
      <c r="K12" s="81">
        <v>0</v>
      </c>
      <c r="L12" s="81">
        <v>0</v>
      </c>
      <c r="M12" s="81">
        <v>0</v>
      </c>
      <c r="N12" s="81">
        <v>0</v>
      </c>
      <c r="O12" s="81">
        <v>0</v>
      </c>
      <c r="P12" s="81">
        <v>0</v>
      </c>
      <c r="Q12" s="81">
        <v>0</v>
      </c>
      <c r="R12" s="99">
        <v>0</v>
      </c>
      <c r="S12" s="106">
        <f t="shared" si="0"/>
        <v>0</v>
      </c>
    </row>
    <row r="13" spans="1:19" s="40" customFormat="1">
      <c r="A13" s="429">
        <v>6</v>
      </c>
      <c r="B13" s="430" t="s">
        <v>221</v>
      </c>
      <c r="C13" s="81">
        <v>0</v>
      </c>
      <c r="D13" s="81">
        <v>0</v>
      </c>
      <c r="E13" s="81">
        <v>88348008.624331579</v>
      </c>
      <c r="F13" s="81">
        <v>0</v>
      </c>
      <c r="G13" s="81">
        <v>0</v>
      </c>
      <c r="H13" s="81">
        <v>0</v>
      </c>
      <c r="I13" s="81">
        <v>5114948.3098575398</v>
      </c>
      <c r="J13" s="81">
        <v>0</v>
      </c>
      <c r="K13" s="81">
        <v>0</v>
      </c>
      <c r="L13" s="81">
        <v>0</v>
      </c>
      <c r="M13" s="81">
        <v>962641.58</v>
      </c>
      <c r="N13" s="81">
        <v>0</v>
      </c>
      <c r="O13" s="81">
        <v>0</v>
      </c>
      <c r="P13" s="81">
        <v>0</v>
      </c>
      <c r="Q13" s="81">
        <v>0</v>
      </c>
      <c r="R13" s="99">
        <v>0</v>
      </c>
      <c r="S13" s="106">
        <f t="shared" si="0"/>
        <v>21189717.459795084</v>
      </c>
    </row>
    <row r="14" spans="1:19" s="40" customFormat="1">
      <c r="A14" s="429">
        <v>7</v>
      </c>
      <c r="B14" s="430" t="s">
        <v>73</v>
      </c>
      <c r="C14" s="81">
        <v>0</v>
      </c>
      <c r="D14" s="81">
        <v>0</v>
      </c>
      <c r="E14" s="81">
        <v>0</v>
      </c>
      <c r="F14" s="81">
        <v>0</v>
      </c>
      <c r="G14" s="81">
        <v>0</v>
      </c>
      <c r="H14" s="81">
        <v>0</v>
      </c>
      <c r="I14" s="81">
        <v>0</v>
      </c>
      <c r="J14" s="81">
        <v>0</v>
      </c>
      <c r="K14" s="81">
        <v>0</v>
      </c>
      <c r="L14" s="81">
        <v>0</v>
      </c>
      <c r="M14" s="81">
        <v>366731464.60091871</v>
      </c>
      <c r="N14" s="81">
        <v>13880502.804620001</v>
      </c>
      <c r="O14" s="81">
        <v>0</v>
      </c>
      <c r="P14" s="81">
        <v>0</v>
      </c>
      <c r="Q14" s="81">
        <v>0</v>
      </c>
      <c r="R14" s="99">
        <v>0</v>
      </c>
      <c r="S14" s="106">
        <f t="shared" si="0"/>
        <v>380611967.40553874</v>
      </c>
    </row>
    <row r="15" spans="1:19" s="40" customFormat="1">
      <c r="A15" s="429">
        <v>8</v>
      </c>
      <c r="B15" s="430" t="s">
        <v>74</v>
      </c>
      <c r="C15" s="81">
        <v>0</v>
      </c>
      <c r="D15" s="81">
        <v>0</v>
      </c>
      <c r="E15" s="81">
        <v>0</v>
      </c>
      <c r="F15" s="81">
        <v>0</v>
      </c>
      <c r="G15" s="81">
        <v>0</v>
      </c>
      <c r="H15" s="81">
        <v>0</v>
      </c>
      <c r="I15" s="81">
        <v>0</v>
      </c>
      <c r="J15" s="81">
        <v>0</v>
      </c>
      <c r="K15" s="81">
        <v>1009996323.3560709</v>
      </c>
      <c r="L15" s="81">
        <v>11756669.873907998</v>
      </c>
      <c r="M15" s="81">
        <v>0</v>
      </c>
      <c r="N15" s="81">
        <v>0</v>
      </c>
      <c r="O15" s="81">
        <v>0</v>
      </c>
      <c r="P15" s="81">
        <v>0</v>
      </c>
      <c r="Q15" s="81">
        <v>0</v>
      </c>
      <c r="R15" s="99">
        <v>0</v>
      </c>
      <c r="S15" s="106">
        <f t="shared" si="0"/>
        <v>766314744.92248416</v>
      </c>
    </row>
    <row r="16" spans="1:19" s="40" customFormat="1">
      <c r="A16" s="429">
        <v>9</v>
      </c>
      <c r="B16" s="430" t="s">
        <v>75</v>
      </c>
      <c r="C16" s="81">
        <v>0</v>
      </c>
      <c r="D16" s="81">
        <v>0</v>
      </c>
      <c r="E16" s="81">
        <v>0</v>
      </c>
      <c r="F16" s="81">
        <v>0</v>
      </c>
      <c r="G16" s="81">
        <v>191516491.23276049</v>
      </c>
      <c r="H16" s="81">
        <v>0</v>
      </c>
      <c r="I16" s="81">
        <v>0</v>
      </c>
      <c r="J16" s="81">
        <v>0</v>
      </c>
      <c r="K16" s="81">
        <v>0</v>
      </c>
      <c r="L16" s="81">
        <v>0</v>
      </c>
      <c r="M16" s="81">
        <v>0</v>
      </c>
      <c r="N16" s="81">
        <v>0</v>
      </c>
      <c r="O16" s="81">
        <v>0</v>
      </c>
      <c r="P16" s="81">
        <v>0</v>
      </c>
      <c r="Q16" s="81">
        <v>0</v>
      </c>
      <c r="R16" s="99">
        <v>0</v>
      </c>
      <c r="S16" s="106">
        <f t="shared" si="0"/>
        <v>67030771.93146617</v>
      </c>
    </row>
    <row r="17" spans="1:19" s="40" customFormat="1">
      <c r="A17" s="429">
        <v>10</v>
      </c>
      <c r="B17" s="430" t="s">
        <v>69</v>
      </c>
      <c r="C17" s="81">
        <v>0</v>
      </c>
      <c r="D17" s="81">
        <v>0</v>
      </c>
      <c r="E17" s="81">
        <v>0</v>
      </c>
      <c r="F17" s="81">
        <v>0</v>
      </c>
      <c r="G17" s="81">
        <v>0</v>
      </c>
      <c r="H17" s="81">
        <v>0</v>
      </c>
      <c r="I17" s="81">
        <v>570314.14800000004</v>
      </c>
      <c r="J17" s="81">
        <v>0</v>
      </c>
      <c r="K17" s="81">
        <v>0</v>
      </c>
      <c r="L17" s="81">
        <v>0</v>
      </c>
      <c r="M17" s="81">
        <v>2297915.7620000001</v>
      </c>
      <c r="N17" s="81">
        <v>0</v>
      </c>
      <c r="O17" s="81">
        <v>2020245.1830000002</v>
      </c>
      <c r="P17" s="81">
        <v>0</v>
      </c>
      <c r="Q17" s="81">
        <v>0</v>
      </c>
      <c r="R17" s="99">
        <v>0</v>
      </c>
      <c r="S17" s="106">
        <f t="shared" si="0"/>
        <v>5613440.6105000004</v>
      </c>
    </row>
    <row r="18" spans="1:19" s="40" customFormat="1">
      <c r="A18" s="429">
        <v>11</v>
      </c>
      <c r="B18" s="430" t="s">
        <v>70</v>
      </c>
      <c r="C18" s="81">
        <v>0</v>
      </c>
      <c r="D18" s="81">
        <v>0</v>
      </c>
      <c r="E18" s="81">
        <v>0</v>
      </c>
      <c r="F18" s="81">
        <v>0</v>
      </c>
      <c r="G18" s="81">
        <v>0</v>
      </c>
      <c r="H18" s="81">
        <v>0</v>
      </c>
      <c r="I18" s="81">
        <v>0</v>
      </c>
      <c r="J18" s="81">
        <v>0</v>
      </c>
      <c r="K18" s="81">
        <v>0</v>
      </c>
      <c r="L18" s="81">
        <v>0</v>
      </c>
      <c r="M18" s="81">
        <v>27076004.06636646</v>
      </c>
      <c r="N18" s="81">
        <v>0</v>
      </c>
      <c r="O18" s="81">
        <v>146839003.104233</v>
      </c>
      <c r="P18" s="81">
        <v>0</v>
      </c>
      <c r="Q18" s="81">
        <v>1772239</v>
      </c>
      <c r="R18" s="99">
        <v>0</v>
      </c>
      <c r="S18" s="106">
        <f t="shared" si="0"/>
        <v>251765106.22271594</v>
      </c>
    </row>
    <row r="19" spans="1:19" s="40" customFormat="1">
      <c r="A19" s="429">
        <v>12</v>
      </c>
      <c r="B19" s="430" t="s">
        <v>71</v>
      </c>
      <c r="C19" s="81">
        <v>0</v>
      </c>
      <c r="D19" s="81">
        <v>0</v>
      </c>
      <c r="E19" s="81">
        <v>0</v>
      </c>
      <c r="F19" s="81">
        <v>0</v>
      </c>
      <c r="G19" s="81">
        <v>0</v>
      </c>
      <c r="H19" s="81">
        <v>0</v>
      </c>
      <c r="I19" s="81">
        <v>0</v>
      </c>
      <c r="J19" s="81">
        <v>0</v>
      </c>
      <c r="K19" s="81">
        <v>0</v>
      </c>
      <c r="L19" s="81">
        <v>0</v>
      </c>
      <c r="M19" s="81">
        <v>0</v>
      </c>
      <c r="N19" s="81">
        <v>0</v>
      </c>
      <c r="O19" s="81">
        <v>0</v>
      </c>
      <c r="P19" s="81">
        <v>0</v>
      </c>
      <c r="Q19" s="81">
        <v>0</v>
      </c>
      <c r="R19" s="99">
        <v>0</v>
      </c>
      <c r="S19" s="106">
        <f t="shared" si="0"/>
        <v>0</v>
      </c>
    </row>
    <row r="20" spans="1:19" s="40" customFormat="1">
      <c r="A20" s="429">
        <v>13</v>
      </c>
      <c r="B20" s="430" t="s">
        <v>72</v>
      </c>
      <c r="C20" s="81">
        <v>0</v>
      </c>
      <c r="D20" s="81">
        <v>0</v>
      </c>
      <c r="E20" s="81">
        <v>0</v>
      </c>
      <c r="F20" s="81">
        <v>0</v>
      </c>
      <c r="G20" s="81">
        <v>0</v>
      </c>
      <c r="H20" s="81">
        <v>0</v>
      </c>
      <c r="I20" s="81">
        <v>0</v>
      </c>
      <c r="J20" s="81">
        <v>0</v>
      </c>
      <c r="K20" s="81">
        <v>0</v>
      </c>
      <c r="L20" s="81">
        <v>0</v>
      </c>
      <c r="M20" s="81">
        <v>0</v>
      </c>
      <c r="N20" s="81">
        <v>0</v>
      </c>
      <c r="O20" s="81">
        <v>0</v>
      </c>
      <c r="P20" s="81">
        <v>0</v>
      </c>
      <c r="Q20" s="81">
        <v>0</v>
      </c>
      <c r="R20" s="99">
        <v>0</v>
      </c>
      <c r="S20" s="106">
        <f t="shared" si="0"/>
        <v>0</v>
      </c>
    </row>
    <row r="21" spans="1:19" s="40" customFormat="1">
      <c r="A21" s="429">
        <v>14</v>
      </c>
      <c r="B21" s="430" t="s">
        <v>249</v>
      </c>
      <c r="C21" s="81">
        <v>253796158.23000002</v>
      </c>
      <c r="D21" s="81">
        <v>0</v>
      </c>
      <c r="E21" s="81">
        <v>578138.26</v>
      </c>
      <c r="F21" s="81">
        <v>0</v>
      </c>
      <c r="G21" s="81">
        <v>0</v>
      </c>
      <c r="H21" s="81">
        <v>0</v>
      </c>
      <c r="I21" s="81">
        <v>0</v>
      </c>
      <c r="J21" s="81">
        <v>0</v>
      </c>
      <c r="K21" s="81">
        <v>0</v>
      </c>
      <c r="L21" s="81">
        <v>0</v>
      </c>
      <c r="M21" s="81">
        <v>165384028.26000005</v>
      </c>
      <c r="N21" s="81">
        <v>0</v>
      </c>
      <c r="O21" s="81">
        <v>0</v>
      </c>
      <c r="P21" s="81">
        <v>0</v>
      </c>
      <c r="Q21" s="81">
        <v>0</v>
      </c>
      <c r="R21" s="99">
        <v>0</v>
      </c>
      <c r="S21" s="106">
        <f t="shared" si="0"/>
        <v>165499655.91200006</v>
      </c>
    </row>
    <row r="22" spans="1:19" ht="15.75" thickBot="1">
      <c r="A22" s="431"/>
      <c r="B22" s="432" t="s">
        <v>68</v>
      </c>
      <c r="C22" s="82">
        <f>SUM(C8:C21)</f>
        <v>532138392.50000006</v>
      </c>
      <c r="D22" s="82">
        <f t="shared" ref="D22:S22" si="1">SUM(D8:D21)</f>
        <v>0</v>
      </c>
      <c r="E22" s="82">
        <f t="shared" si="1"/>
        <v>88926146.884331584</v>
      </c>
      <c r="F22" s="82">
        <f t="shared" si="1"/>
        <v>0</v>
      </c>
      <c r="G22" s="82">
        <f t="shared" si="1"/>
        <v>191516491.23276049</v>
      </c>
      <c r="H22" s="82">
        <f t="shared" si="1"/>
        <v>0</v>
      </c>
      <c r="I22" s="82">
        <f t="shared" si="1"/>
        <v>5685262.4578575399</v>
      </c>
      <c r="J22" s="82">
        <f t="shared" si="1"/>
        <v>0</v>
      </c>
      <c r="K22" s="82">
        <f t="shared" si="1"/>
        <v>1009996323.3560709</v>
      </c>
      <c r="L22" s="82">
        <f t="shared" si="1"/>
        <v>11756669.873907998</v>
      </c>
      <c r="M22" s="82">
        <f t="shared" si="1"/>
        <v>699384692.88527524</v>
      </c>
      <c r="N22" s="82">
        <f t="shared" si="1"/>
        <v>13880502.804620001</v>
      </c>
      <c r="O22" s="82">
        <f t="shared" si="1"/>
        <v>148859248.287233</v>
      </c>
      <c r="P22" s="82">
        <f t="shared" si="1"/>
        <v>0</v>
      </c>
      <c r="Q22" s="82">
        <f t="shared" si="1"/>
        <v>1772239</v>
      </c>
      <c r="R22" s="82">
        <f t="shared" si="1"/>
        <v>0</v>
      </c>
      <c r="S22" s="502">
        <f t="shared" si="1"/>
        <v>1794958043.0804901</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Normal="100" workbookViewId="0">
      <pane xSplit="2" ySplit="6" topLeftCell="C11" activePane="bottomRight" state="frozen"/>
      <selection activeCell="C14" sqref="C14"/>
      <selection pane="topRight" activeCell="C14" sqref="C14"/>
      <selection pane="bottomLeft" activeCell="C14" sqref="C14"/>
      <selection pane="bottomRight" activeCell="C14" sqref="C14"/>
    </sheetView>
  </sheetViews>
  <sheetFormatPr defaultColWidth="9.140625" defaultRowHeight="15"/>
  <cols>
    <col min="1" max="1" width="10.5703125" style="136" bestFit="1" customWidth="1"/>
    <col min="2" max="2" width="79.28515625" style="136" customWidth="1"/>
    <col min="3" max="3" width="20.28515625" style="1" customWidth="1"/>
    <col min="4" max="4" width="19.5703125" style="1" customWidth="1"/>
    <col min="5" max="5" width="33.8554687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8"/>
  </cols>
  <sheetData>
    <row r="1" spans="1:22">
      <c r="A1" s="136" t="s">
        <v>188</v>
      </c>
      <c r="B1" s="136" t="str">
        <f>Info!C2</f>
        <v>სს ”ლიბერთი ბანკი”</v>
      </c>
    </row>
    <row r="2" spans="1:22">
      <c r="A2" s="136" t="s">
        <v>189</v>
      </c>
      <c r="B2" s="183">
        <f>'1. key ratios'!B2</f>
        <v>44286</v>
      </c>
    </row>
    <row r="4" spans="1:22" ht="30.75" thickBot="1">
      <c r="A4" s="136" t="s">
        <v>339</v>
      </c>
      <c r="B4" s="433" t="s">
        <v>361</v>
      </c>
      <c r="V4" s="57" t="s">
        <v>93</v>
      </c>
    </row>
    <row r="5" spans="1:22">
      <c r="A5" s="434"/>
      <c r="B5" s="435"/>
      <c r="C5" s="566" t="s">
        <v>198</v>
      </c>
      <c r="D5" s="567"/>
      <c r="E5" s="567"/>
      <c r="F5" s="567"/>
      <c r="G5" s="567"/>
      <c r="H5" s="567"/>
      <c r="I5" s="567"/>
      <c r="J5" s="567"/>
      <c r="K5" s="567"/>
      <c r="L5" s="568"/>
      <c r="M5" s="569" t="s">
        <v>199</v>
      </c>
      <c r="N5" s="570"/>
      <c r="O5" s="570"/>
      <c r="P5" s="570"/>
      <c r="Q5" s="570"/>
      <c r="R5" s="570"/>
      <c r="S5" s="571"/>
      <c r="T5" s="574" t="s">
        <v>359</v>
      </c>
      <c r="U5" s="574" t="s">
        <v>358</v>
      </c>
      <c r="V5" s="572" t="s">
        <v>200</v>
      </c>
    </row>
    <row r="6" spans="1:22" s="13" customFormat="1" ht="144.75" customHeight="1">
      <c r="A6" s="357"/>
      <c r="B6" s="436"/>
      <c r="C6" s="442" t="s">
        <v>201</v>
      </c>
      <c r="D6" s="443" t="s">
        <v>202</v>
      </c>
      <c r="E6" s="444" t="s">
        <v>203</v>
      </c>
      <c r="F6" s="445" t="s">
        <v>353</v>
      </c>
      <c r="G6" s="443" t="s">
        <v>204</v>
      </c>
      <c r="H6" s="443" t="s">
        <v>205</v>
      </c>
      <c r="I6" s="443" t="s">
        <v>206</v>
      </c>
      <c r="J6" s="443" t="s">
        <v>248</v>
      </c>
      <c r="K6" s="443" t="s">
        <v>207</v>
      </c>
      <c r="L6" s="446" t="s">
        <v>208</v>
      </c>
      <c r="M6" s="18" t="s">
        <v>209</v>
      </c>
      <c r="N6" s="17" t="s">
        <v>210</v>
      </c>
      <c r="O6" s="17" t="s">
        <v>211</v>
      </c>
      <c r="P6" s="17" t="s">
        <v>212</v>
      </c>
      <c r="Q6" s="17" t="s">
        <v>213</v>
      </c>
      <c r="R6" s="17" t="s">
        <v>214</v>
      </c>
      <c r="S6" s="19" t="s">
        <v>215</v>
      </c>
      <c r="T6" s="575"/>
      <c r="U6" s="575"/>
      <c r="V6" s="573"/>
    </row>
    <row r="7" spans="1:22" s="40" customFormat="1">
      <c r="A7" s="437">
        <v>1</v>
      </c>
      <c r="B7" s="438" t="s">
        <v>216</v>
      </c>
      <c r="C7" s="83"/>
      <c r="D7" s="81">
        <v>0</v>
      </c>
      <c r="E7" s="81"/>
      <c r="F7" s="81"/>
      <c r="G7" s="81"/>
      <c r="H7" s="81"/>
      <c r="I7" s="81"/>
      <c r="J7" s="81"/>
      <c r="K7" s="81"/>
      <c r="L7" s="84"/>
      <c r="M7" s="83"/>
      <c r="N7" s="81"/>
      <c r="O7" s="81"/>
      <c r="P7" s="81"/>
      <c r="Q7" s="81"/>
      <c r="R7" s="81"/>
      <c r="S7" s="84"/>
      <c r="T7" s="102">
        <v>0</v>
      </c>
      <c r="U7" s="101">
        <v>0</v>
      </c>
      <c r="V7" s="85">
        <f>SUM(C7:S7)</f>
        <v>0</v>
      </c>
    </row>
    <row r="8" spans="1:22" s="40" customFormat="1">
      <c r="A8" s="437">
        <v>2</v>
      </c>
      <c r="B8" s="438" t="s">
        <v>217</v>
      </c>
      <c r="C8" s="83"/>
      <c r="D8" s="81">
        <v>0</v>
      </c>
      <c r="E8" s="81"/>
      <c r="F8" s="81"/>
      <c r="G8" s="81"/>
      <c r="H8" s="81"/>
      <c r="I8" s="81"/>
      <c r="J8" s="81"/>
      <c r="K8" s="81"/>
      <c r="L8" s="84"/>
      <c r="M8" s="83"/>
      <c r="N8" s="81"/>
      <c r="O8" s="81"/>
      <c r="P8" s="81"/>
      <c r="Q8" s="81"/>
      <c r="R8" s="81"/>
      <c r="S8" s="84"/>
      <c r="T8" s="101">
        <v>0</v>
      </c>
      <c r="U8" s="101">
        <v>0</v>
      </c>
      <c r="V8" s="85">
        <f t="shared" ref="V8:V20" si="0">SUM(C8:S8)</f>
        <v>0</v>
      </c>
    </row>
    <row r="9" spans="1:22" s="40" customFormat="1">
      <c r="A9" s="437">
        <v>3</v>
      </c>
      <c r="B9" s="438" t="s">
        <v>218</v>
      </c>
      <c r="C9" s="83"/>
      <c r="D9" s="81">
        <v>0</v>
      </c>
      <c r="E9" s="81"/>
      <c r="F9" s="81"/>
      <c r="G9" s="81"/>
      <c r="H9" s="81"/>
      <c r="I9" s="81"/>
      <c r="J9" s="81"/>
      <c r="K9" s="81"/>
      <c r="L9" s="84"/>
      <c r="M9" s="83"/>
      <c r="N9" s="81"/>
      <c r="O9" s="81"/>
      <c r="P9" s="81"/>
      <c r="Q9" s="81"/>
      <c r="R9" s="81"/>
      <c r="S9" s="84"/>
      <c r="T9" s="101">
        <v>0</v>
      </c>
      <c r="U9" s="101">
        <v>0</v>
      </c>
      <c r="V9" s="85">
        <f>SUM(C9:S9)</f>
        <v>0</v>
      </c>
    </row>
    <row r="10" spans="1:22" s="40" customFormat="1">
      <c r="A10" s="437">
        <v>4</v>
      </c>
      <c r="B10" s="438" t="s">
        <v>219</v>
      </c>
      <c r="C10" s="83"/>
      <c r="D10" s="81">
        <v>0</v>
      </c>
      <c r="E10" s="81"/>
      <c r="F10" s="81"/>
      <c r="G10" s="81"/>
      <c r="H10" s="81"/>
      <c r="I10" s="81"/>
      <c r="J10" s="81"/>
      <c r="K10" s="81"/>
      <c r="L10" s="84"/>
      <c r="M10" s="83"/>
      <c r="N10" s="81"/>
      <c r="O10" s="81"/>
      <c r="P10" s="81"/>
      <c r="Q10" s="81"/>
      <c r="R10" s="81"/>
      <c r="S10" s="84"/>
      <c r="T10" s="101">
        <v>0</v>
      </c>
      <c r="U10" s="101">
        <v>0</v>
      </c>
      <c r="V10" s="85">
        <f t="shared" si="0"/>
        <v>0</v>
      </c>
    </row>
    <row r="11" spans="1:22" s="40" customFormat="1">
      <c r="A11" s="437">
        <v>5</v>
      </c>
      <c r="B11" s="438" t="s">
        <v>220</v>
      </c>
      <c r="C11" s="83"/>
      <c r="D11" s="81">
        <v>0</v>
      </c>
      <c r="E11" s="81"/>
      <c r="F11" s="81"/>
      <c r="G11" s="81"/>
      <c r="H11" s="81"/>
      <c r="I11" s="81"/>
      <c r="J11" s="81"/>
      <c r="K11" s="81"/>
      <c r="L11" s="84"/>
      <c r="M11" s="83"/>
      <c r="N11" s="81"/>
      <c r="O11" s="81"/>
      <c r="P11" s="81"/>
      <c r="Q11" s="81"/>
      <c r="R11" s="81"/>
      <c r="S11" s="84"/>
      <c r="T11" s="101">
        <v>0</v>
      </c>
      <c r="U11" s="101">
        <v>0</v>
      </c>
      <c r="V11" s="85">
        <f t="shared" si="0"/>
        <v>0</v>
      </c>
    </row>
    <row r="12" spans="1:22" s="40" customFormat="1">
      <c r="A12" s="437">
        <v>6</v>
      </c>
      <c r="B12" s="438" t="s">
        <v>221</v>
      </c>
      <c r="C12" s="83"/>
      <c r="D12" s="81">
        <v>0</v>
      </c>
      <c r="E12" s="81"/>
      <c r="F12" s="81"/>
      <c r="G12" s="81"/>
      <c r="H12" s="81"/>
      <c r="I12" s="81"/>
      <c r="J12" s="81"/>
      <c r="K12" s="81"/>
      <c r="L12" s="84"/>
      <c r="M12" s="83"/>
      <c r="N12" s="81"/>
      <c r="O12" s="81"/>
      <c r="P12" s="81"/>
      <c r="Q12" s="81"/>
      <c r="R12" s="81"/>
      <c r="S12" s="84"/>
      <c r="T12" s="101">
        <v>0</v>
      </c>
      <c r="U12" s="101">
        <v>0</v>
      </c>
      <c r="V12" s="85">
        <f t="shared" si="0"/>
        <v>0</v>
      </c>
    </row>
    <row r="13" spans="1:22" s="40" customFormat="1">
      <c r="A13" s="437">
        <v>7</v>
      </c>
      <c r="B13" s="438" t="s">
        <v>73</v>
      </c>
      <c r="C13" s="83"/>
      <c r="D13" s="81">
        <v>3206415.9311538464</v>
      </c>
      <c r="E13" s="81"/>
      <c r="F13" s="81"/>
      <c r="G13" s="81"/>
      <c r="H13" s="81"/>
      <c r="I13" s="81"/>
      <c r="J13" s="81"/>
      <c r="K13" s="81"/>
      <c r="L13" s="84"/>
      <c r="M13" s="83"/>
      <c r="N13" s="81"/>
      <c r="O13" s="81"/>
      <c r="P13" s="81"/>
      <c r="Q13" s="81"/>
      <c r="R13" s="81"/>
      <c r="S13" s="84"/>
      <c r="T13" s="101">
        <v>3149353.8461538465</v>
      </c>
      <c r="U13" s="101">
        <v>57062.085000000079</v>
      </c>
      <c r="V13" s="85">
        <f t="shared" si="0"/>
        <v>3206415.9311538464</v>
      </c>
    </row>
    <row r="14" spans="1:22" s="40" customFormat="1">
      <c r="A14" s="437">
        <v>8</v>
      </c>
      <c r="B14" s="438" t="s">
        <v>74</v>
      </c>
      <c r="C14" s="83"/>
      <c r="D14" s="81">
        <v>7580598.0331499996</v>
      </c>
      <c r="E14" s="81"/>
      <c r="F14" s="81"/>
      <c r="G14" s="81"/>
      <c r="H14" s="81"/>
      <c r="I14" s="81"/>
      <c r="J14" s="81"/>
      <c r="K14" s="81"/>
      <c r="L14" s="84"/>
      <c r="M14" s="83"/>
      <c r="N14" s="81"/>
      <c r="O14" s="81"/>
      <c r="P14" s="81"/>
      <c r="Q14" s="81"/>
      <c r="R14" s="81"/>
      <c r="S14" s="84"/>
      <c r="T14" s="101">
        <v>6556104.2699999996</v>
      </c>
      <c r="U14" s="101">
        <v>1024493.7631500001</v>
      </c>
      <c r="V14" s="85">
        <f t="shared" si="0"/>
        <v>7580598.0331499996</v>
      </c>
    </row>
    <row r="15" spans="1:22" s="40" customFormat="1">
      <c r="A15" s="437">
        <v>9</v>
      </c>
      <c r="B15" s="438" t="s">
        <v>75</v>
      </c>
      <c r="C15" s="83"/>
      <c r="D15" s="81">
        <v>0</v>
      </c>
      <c r="E15" s="81"/>
      <c r="F15" s="81"/>
      <c r="G15" s="81"/>
      <c r="H15" s="81"/>
      <c r="I15" s="81"/>
      <c r="J15" s="81"/>
      <c r="K15" s="81"/>
      <c r="L15" s="84"/>
      <c r="M15" s="83"/>
      <c r="N15" s="81"/>
      <c r="O15" s="81"/>
      <c r="P15" s="81"/>
      <c r="Q15" s="81"/>
      <c r="R15" s="81"/>
      <c r="S15" s="84"/>
      <c r="T15" s="101">
        <v>0</v>
      </c>
      <c r="U15" s="101">
        <v>0</v>
      </c>
      <c r="V15" s="85">
        <f t="shared" si="0"/>
        <v>0</v>
      </c>
    </row>
    <row r="16" spans="1:22" s="40" customFormat="1">
      <c r="A16" s="437">
        <v>10</v>
      </c>
      <c r="B16" s="438" t="s">
        <v>69</v>
      </c>
      <c r="C16" s="83"/>
      <c r="D16" s="81">
        <v>0</v>
      </c>
      <c r="E16" s="81"/>
      <c r="F16" s="81"/>
      <c r="G16" s="81"/>
      <c r="H16" s="81"/>
      <c r="I16" s="81"/>
      <c r="J16" s="81"/>
      <c r="K16" s="81"/>
      <c r="L16" s="84"/>
      <c r="M16" s="83"/>
      <c r="N16" s="81"/>
      <c r="O16" s="81"/>
      <c r="P16" s="81"/>
      <c r="Q16" s="81"/>
      <c r="R16" s="81"/>
      <c r="S16" s="84"/>
      <c r="T16" s="101">
        <v>0</v>
      </c>
      <c r="U16" s="101">
        <v>0</v>
      </c>
      <c r="V16" s="85">
        <f t="shared" si="0"/>
        <v>0</v>
      </c>
    </row>
    <row r="17" spans="1:22" s="40" customFormat="1">
      <c r="A17" s="437">
        <v>11</v>
      </c>
      <c r="B17" s="438" t="s">
        <v>70</v>
      </c>
      <c r="C17" s="83"/>
      <c r="D17" s="81">
        <v>612368.67000000004</v>
      </c>
      <c r="E17" s="81"/>
      <c r="F17" s="81"/>
      <c r="G17" s="81"/>
      <c r="H17" s="81"/>
      <c r="I17" s="81"/>
      <c r="J17" s="81"/>
      <c r="K17" s="81"/>
      <c r="L17" s="84"/>
      <c r="M17" s="83"/>
      <c r="N17" s="81"/>
      <c r="O17" s="81"/>
      <c r="P17" s="81"/>
      <c r="Q17" s="81"/>
      <c r="R17" s="81"/>
      <c r="S17" s="84"/>
      <c r="T17" s="101">
        <v>612368.67000000004</v>
      </c>
      <c r="U17" s="101">
        <v>0</v>
      </c>
      <c r="V17" s="85">
        <f t="shared" si="0"/>
        <v>612368.67000000004</v>
      </c>
    </row>
    <row r="18" spans="1:22" s="40" customFormat="1">
      <c r="A18" s="437">
        <v>12</v>
      </c>
      <c r="B18" s="438" t="s">
        <v>71</v>
      </c>
      <c r="C18" s="83"/>
      <c r="D18" s="81">
        <v>0</v>
      </c>
      <c r="E18" s="81"/>
      <c r="F18" s="81"/>
      <c r="G18" s="81"/>
      <c r="H18" s="81"/>
      <c r="I18" s="81"/>
      <c r="J18" s="81"/>
      <c r="K18" s="81"/>
      <c r="L18" s="84"/>
      <c r="M18" s="83"/>
      <c r="N18" s="81"/>
      <c r="O18" s="81"/>
      <c r="P18" s="81"/>
      <c r="Q18" s="81"/>
      <c r="R18" s="81"/>
      <c r="S18" s="84"/>
      <c r="T18" s="101">
        <v>0</v>
      </c>
      <c r="U18" s="101">
        <v>0</v>
      </c>
      <c r="V18" s="85">
        <f t="shared" si="0"/>
        <v>0</v>
      </c>
    </row>
    <row r="19" spans="1:22" s="40" customFormat="1">
      <c r="A19" s="437">
        <v>13</v>
      </c>
      <c r="B19" s="438" t="s">
        <v>72</v>
      </c>
      <c r="C19" s="83"/>
      <c r="D19" s="81">
        <v>0</v>
      </c>
      <c r="E19" s="81"/>
      <c r="F19" s="81"/>
      <c r="G19" s="81"/>
      <c r="H19" s="81"/>
      <c r="I19" s="81"/>
      <c r="J19" s="81"/>
      <c r="K19" s="81"/>
      <c r="L19" s="84"/>
      <c r="M19" s="83"/>
      <c r="N19" s="81"/>
      <c r="O19" s="81"/>
      <c r="P19" s="81"/>
      <c r="Q19" s="81"/>
      <c r="R19" s="81"/>
      <c r="S19" s="84"/>
      <c r="T19" s="101">
        <v>0</v>
      </c>
      <c r="U19" s="101">
        <v>0</v>
      </c>
      <c r="V19" s="85">
        <f t="shared" si="0"/>
        <v>0</v>
      </c>
    </row>
    <row r="20" spans="1:22" s="40" customFormat="1">
      <c r="A20" s="437">
        <v>14</v>
      </c>
      <c r="B20" s="438" t="s">
        <v>249</v>
      </c>
      <c r="C20" s="83"/>
      <c r="D20" s="81">
        <v>0</v>
      </c>
      <c r="E20" s="81"/>
      <c r="F20" s="81"/>
      <c r="G20" s="81"/>
      <c r="H20" s="81"/>
      <c r="I20" s="81"/>
      <c r="J20" s="81"/>
      <c r="K20" s="81"/>
      <c r="L20" s="84"/>
      <c r="M20" s="83"/>
      <c r="N20" s="81"/>
      <c r="O20" s="81"/>
      <c r="P20" s="81"/>
      <c r="Q20" s="81"/>
      <c r="R20" s="81"/>
      <c r="S20" s="84"/>
      <c r="T20" s="101">
        <v>0</v>
      </c>
      <c r="U20" s="101">
        <v>0</v>
      </c>
      <c r="V20" s="85">
        <f t="shared" si="0"/>
        <v>0</v>
      </c>
    </row>
    <row r="21" spans="1:22" ht="15.75" thickBot="1">
      <c r="A21" s="431"/>
      <c r="B21" s="439" t="s">
        <v>68</v>
      </c>
      <c r="C21" s="86">
        <f>SUM(C7:C20)</f>
        <v>0</v>
      </c>
      <c r="D21" s="86">
        <f t="shared" ref="D21:U21" si="1">SUM(D7:D20)</f>
        <v>11399382.634303845</v>
      </c>
      <c r="E21" s="86">
        <f t="shared" si="1"/>
        <v>0</v>
      </c>
      <c r="F21" s="86">
        <f t="shared" si="1"/>
        <v>0</v>
      </c>
      <c r="G21" s="86">
        <f t="shared" si="1"/>
        <v>0</v>
      </c>
      <c r="H21" s="86">
        <f t="shared" si="1"/>
        <v>0</v>
      </c>
      <c r="I21" s="86">
        <f t="shared" si="1"/>
        <v>0</v>
      </c>
      <c r="J21" s="86">
        <f t="shared" si="1"/>
        <v>0</v>
      </c>
      <c r="K21" s="86">
        <f t="shared" si="1"/>
        <v>0</v>
      </c>
      <c r="L21" s="86">
        <f t="shared" si="1"/>
        <v>0</v>
      </c>
      <c r="M21" s="86">
        <f t="shared" si="1"/>
        <v>0</v>
      </c>
      <c r="N21" s="86">
        <f t="shared" si="1"/>
        <v>0</v>
      </c>
      <c r="O21" s="86">
        <f t="shared" si="1"/>
        <v>0</v>
      </c>
      <c r="P21" s="86">
        <f t="shared" si="1"/>
        <v>0</v>
      </c>
      <c r="Q21" s="86">
        <f t="shared" si="1"/>
        <v>0</v>
      </c>
      <c r="R21" s="86">
        <f t="shared" si="1"/>
        <v>0</v>
      </c>
      <c r="S21" s="86">
        <f t="shared" si="1"/>
        <v>0</v>
      </c>
      <c r="T21" s="86">
        <f t="shared" si="1"/>
        <v>10317826.786153845</v>
      </c>
      <c r="U21" s="86">
        <f t="shared" si="1"/>
        <v>1081555.8481500002</v>
      </c>
      <c r="V21" s="87">
        <f>SUM(V7:V20)</f>
        <v>11399382.634303845</v>
      </c>
    </row>
    <row r="24" spans="1:22">
      <c r="A24" s="140"/>
      <c r="B24" s="140"/>
      <c r="C24" s="15"/>
      <c r="D24" s="15"/>
      <c r="E24" s="15"/>
    </row>
    <row r="25" spans="1:22">
      <c r="A25" s="440"/>
      <c r="B25" s="440"/>
      <c r="C25" s="9"/>
      <c r="D25" s="15"/>
      <c r="E25" s="15"/>
    </row>
    <row r="26" spans="1:22">
      <c r="A26" s="440"/>
      <c r="B26" s="441"/>
      <c r="C26" s="9"/>
      <c r="D26" s="15"/>
      <c r="E26" s="15"/>
    </row>
    <row r="27" spans="1:22">
      <c r="A27" s="440"/>
      <c r="B27" s="440"/>
      <c r="C27" s="9"/>
      <c r="D27" s="15"/>
      <c r="E27" s="15"/>
    </row>
    <row r="28" spans="1:22">
      <c r="A28" s="440"/>
      <c r="B28" s="441"/>
      <c r="C28" s="9"/>
      <c r="D28" s="15"/>
      <c r="E28" s="15"/>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C14" sqref="C14"/>
      <selection pane="topRight" activeCell="C14" sqref="C14"/>
      <selection pane="bottomLeft" activeCell="C14" sqref="C14"/>
      <selection pane="bottomRight" activeCell="C14" sqref="C14"/>
    </sheetView>
  </sheetViews>
  <sheetFormatPr defaultColWidth="9.140625" defaultRowHeight="15"/>
  <cols>
    <col min="1" max="1" width="10.5703125" style="136" bestFit="1" customWidth="1"/>
    <col min="2" max="2" width="101.85546875" style="136" customWidth="1"/>
    <col min="3" max="3" width="15.2851562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8"/>
  </cols>
  <sheetData>
    <row r="1" spans="1:9">
      <c r="A1" s="136" t="s">
        <v>188</v>
      </c>
      <c r="B1" s="136" t="str">
        <f>Info!C2</f>
        <v>სს ”ლიბერთი ბანკი”</v>
      </c>
    </row>
    <row r="2" spans="1:9">
      <c r="A2" s="136" t="s">
        <v>189</v>
      </c>
      <c r="B2" s="183">
        <f>'1. key ratios'!B2</f>
        <v>44286</v>
      </c>
    </row>
    <row r="4" spans="1:9" ht="15.75" thickBot="1">
      <c r="A4" s="136" t="s">
        <v>340</v>
      </c>
      <c r="B4" s="323" t="s">
        <v>362</v>
      </c>
    </row>
    <row r="5" spans="1:9">
      <c r="A5" s="434"/>
      <c r="B5" s="447"/>
      <c r="C5" s="482" t="s">
        <v>0</v>
      </c>
      <c r="D5" s="482" t="s">
        <v>1</v>
      </c>
      <c r="E5" s="482" t="s">
        <v>2</v>
      </c>
      <c r="F5" s="482" t="s">
        <v>3</v>
      </c>
      <c r="G5" s="483" t="s">
        <v>4</v>
      </c>
      <c r="H5" s="484" t="s">
        <v>5</v>
      </c>
      <c r="I5" s="11"/>
    </row>
    <row r="6" spans="1:9" ht="15" customHeight="1">
      <c r="A6" s="428"/>
      <c r="B6" s="448"/>
      <c r="C6" s="576" t="s">
        <v>354</v>
      </c>
      <c r="D6" s="580" t="s">
        <v>364</v>
      </c>
      <c r="E6" s="581"/>
      <c r="F6" s="576" t="s">
        <v>365</v>
      </c>
      <c r="G6" s="576" t="s">
        <v>366</v>
      </c>
      <c r="H6" s="578" t="s">
        <v>356</v>
      </c>
      <c r="I6" s="11"/>
    </row>
    <row r="7" spans="1:9" ht="90">
      <c r="A7" s="428"/>
      <c r="B7" s="448"/>
      <c r="C7" s="577"/>
      <c r="D7" s="452" t="s">
        <v>357</v>
      </c>
      <c r="E7" s="452" t="s">
        <v>355</v>
      </c>
      <c r="F7" s="577"/>
      <c r="G7" s="577"/>
      <c r="H7" s="579"/>
      <c r="I7" s="11"/>
    </row>
    <row r="8" spans="1:9">
      <c r="A8" s="449">
        <v>1</v>
      </c>
      <c r="B8" s="388" t="s">
        <v>216</v>
      </c>
      <c r="C8" s="88">
        <v>415274872.88599002</v>
      </c>
      <c r="D8" s="89"/>
      <c r="E8" s="88"/>
      <c r="F8" s="88">
        <v>136932638.61599001</v>
      </c>
      <c r="G8" s="100">
        <v>136932638.61599001</v>
      </c>
      <c r="H8" s="104">
        <f>G8/(C8+E8)</f>
        <v>0.32973976408532579</v>
      </c>
    </row>
    <row r="9" spans="1:9" ht="15" customHeight="1">
      <c r="A9" s="449">
        <v>2</v>
      </c>
      <c r="B9" s="388" t="s">
        <v>217</v>
      </c>
      <c r="C9" s="88">
        <v>0</v>
      </c>
      <c r="D9" s="89"/>
      <c r="E9" s="88"/>
      <c r="F9" s="88">
        <v>0</v>
      </c>
      <c r="G9" s="100">
        <v>0</v>
      </c>
      <c r="H9" s="503" t="s">
        <v>523</v>
      </c>
    </row>
    <row r="10" spans="1:9">
      <c r="A10" s="449">
        <v>3</v>
      </c>
      <c r="B10" s="388" t="s">
        <v>218</v>
      </c>
      <c r="C10" s="88">
        <v>0</v>
      </c>
      <c r="D10" s="89"/>
      <c r="E10" s="88"/>
      <c r="F10" s="88">
        <v>0</v>
      </c>
      <c r="G10" s="100">
        <v>0</v>
      </c>
      <c r="H10" s="503" t="s">
        <v>523</v>
      </c>
    </row>
    <row r="11" spans="1:9">
      <c r="A11" s="449">
        <v>4</v>
      </c>
      <c r="B11" s="388" t="s">
        <v>219</v>
      </c>
      <c r="C11" s="88">
        <v>0</v>
      </c>
      <c r="D11" s="89"/>
      <c r="E11" s="88"/>
      <c r="F11" s="88">
        <v>0</v>
      </c>
      <c r="G11" s="100">
        <v>0</v>
      </c>
      <c r="H11" s="503" t="s">
        <v>523</v>
      </c>
    </row>
    <row r="12" spans="1:9">
      <c r="A12" s="449">
        <v>5</v>
      </c>
      <c r="B12" s="388" t="s">
        <v>220</v>
      </c>
      <c r="C12" s="88">
        <v>0</v>
      </c>
      <c r="D12" s="89"/>
      <c r="E12" s="88"/>
      <c r="F12" s="88">
        <v>0</v>
      </c>
      <c r="G12" s="100">
        <v>0</v>
      </c>
      <c r="H12" s="503" t="s">
        <v>523</v>
      </c>
    </row>
    <row r="13" spans="1:9">
      <c r="A13" s="449">
        <v>6</v>
      </c>
      <c r="B13" s="388" t="s">
        <v>221</v>
      </c>
      <c r="C13" s="88">
        <v>94425598.514189109</v>
      </c>
      <c r="D13" s="89"/>
      <c r="E13" s="88"/>
      <c r="F13" s="88">
        <v>21189717.459795084</v>
      </c>
      <c r="G13" s="100">
        <v>21189717.459795084</v>
      </c>
      <c r="H13" s="104">
        <f t="shared" ref="H13:H21" si="0">G13/(C13+E13)</f>
        <v>0.22440649350621755</v>
      </c>
    </row>
    <row r="14" spans="1:9">
      <c r="A14" s="449">
        <v>7</v>
      </c>
      <c r="B14" s="388" t="s">
        <v>73</v>
      </c>
      <c r="C14" s="88">
        <v>366731464.60091871</v>
      </c>
      <c r="D14" s="89">
        <v>70910925.947014004</v>
      </c>
      <c r="E14" s="88">
        <v>13880502.804620001</v>
      </c>
      <c r="F14" s="89">
        <v>380611967.40553874</v>
      </c>
      <c r="G14" s="109">
        <v>377405551.47438502</v>
      </c>
      <c r="H14" s="104">
        <f>G14/(C14+E14)</f>
        <v>0.9915756302855887</v>
      </c>
    </row>
    <row r="15" spans="1:9">
      <c r="A15" s="449">
        <v>8</v>
      </c>
      <c r="B15" s="388" t="s">
        <v>74</v>
      </c>
      <c r="C15" s="88">
        <v>1009996323.3560709</v>
      </c>
      <c r="D15" s="89">
        <v>63655899.02138596</v>
      </c>
      <c r="E15" s="88">
        <v>11756669.873907998</v>
      </c>
      <c r="F15" s="89">
        <v>766314744.92248416</v>
      </c>
      <c r="G15" s="109">
        <v>758734146.88933408</v>
      </c>
      <c r="H15" s="104">
        <f t="shared" si="0"/>
        <v>0.74258079194934756</v>
      </c>
    </row>
    <row r="16" spans="1:9">
      <c r="A16" s="449">
        <v>9</v>
      </c>
      <c r="B16" s="388" t="s">
        <v>75</v>
      </c>
      <c r="C16" s="88">
        <v>191516491.23276049</v>
      </c>
      <c r="D16" s="89"/>
      <c r="E16" s="88"/>
      <c r="F16" s="89">
        <v>67030771.93146617</v>
      </c>
      <c r="G16" s="109">
        <v>67030771.93146617</v>
      </c>
      <c r="H16" s="104">
        <f t="shared" si="0"/>
        <v>0.35</v>
      </c>
    </row>
    <row r="17" spans="1:8">
      <c r="A17" s="449">
        <v>10</v>
      </c>
      <c r="B17" s="388" t="s">
        <v>69</v>
      </c>
      <c r="C17" s="88">
        <v>4888475.0930000003</v>
      </c>
      <c r="D17" s="89"/>
      <c r="E17" s="88"/>
      <c r="F17" s="89">
        <v>5613440.6105000004</v>
      </c>
      <c r="G17" s="109">
        <v>5613440.6105000004</v>
      </c>
      <c r="H17" s="104">
        <f t="shared" si="0"/>
        <v>1.1483009535096347</v>
      </c>
    </row>
    <row r="18" spans="1:8">
      <c r="A18" s="449">
        <v>11</v>
      </c>
      <c r="B18" s="388" t="s">
        <v>70</v>
      </c>
      <c r="C18" s="88">
        <v>175687246.17059946</v>
      </c>
      <c r="D18" s="89"/>
      <c r="E18" s="88"/>
      <c r="F18" s="89">
        <v>251765106.22271594</v>
      </c>
      <c r="G18" s="109">
        <v>251152737.55271596</v>
      </c>
      <c r="H18" s="104">
        <f t="shared" si="0"/>
        <v>1.4295445060868928</v>
      </c>
    </row>
    <row r="19" spans="1:8">
      <c r="A19" s="449">
        <v>12</v>
      </c>
      <c r="B19" s="388" t="s">
        <v>71</v>
      </c>
      <c r="C19" s="88">
        <v>0</v>
      </c>
      <c r="D19" s="89"/>
      <c r="E19" s="88"/>
      <c r="F19" s="89">
        <v>0</v>
      </c>
      <c r="G19" s="109">
        <v>0</v>
      </c>
      <c r="H19" s="503" t="s">
        <v>523</v>
      </c>
    </row>
    <row r="20" spans="1:8">
      <c r="A20" s="449">
        <v>13</v>
      </c>
      <c r="B20" s="388" t="s">
        <v>72</v>
      </c>
      <c r="C20" s="88">
        <v>0</v>
      </c>
      <c r="D20" s="89"/>
      <c r="E20" s="88"/>
      <c r="F20" s="89">
        <v>0</v>
      </c>
      <c r="G20" s="109">
        <v>0</v>
      </c>
      <c r="H20" s="503" t="s">
        <v>523</v>
      </c>
    </row>
    <row r="21" spans="1:8">
      <c r="A21" s="449">
        <v>14</v>
      </c>
      <c r="B21" s="388" t="s">
        <v>249</v>
      </c>
      <c r="C21" s="88">
        <v>419758324.75000012</v>
      </c>
      <c r="D21" s="89"/>
      <c r="E21" s="88"/>
      <c r="F21" s="89">
        <v>165499655.91200006</v>
      </c>
      <c r="G21" s="109">
        <v>165499655.91200006</v>
      </c>
      <c r="H21" s="104">
        <f t="shared" si="0"/>
        <v>0.394273671667068</v>
      </c>
    </row>
    <row r="22" spans="1:8" ht="15.75" thickBot="1">
      <c r="A22" s="450"/>
      <c r="B22" s="451" t="s">
        <v>68</v>
      </c>
      <c r="C22" s="82">
        <f>SUM(C8:C21)</f>
        <v>2678278796.6035285</v>
      </c>
      <c r="D22" s="82">
        <f>SUM(D8:D21)</f>
        <v>134566824.96839997</v>
      </c>
      <c r="E22" s="82">
        <f>SUM(E8:E21)</f>
        <v>25637172.678528</v>
      </c>
      <c r="F22" s="82">
        <f>SUM(F8:F21)</f>
        <v>1794958043.0804901</v>
      </c>
      <c r="G22" s="82">
        <f>SUM(G8:G21)</f>
        <v>1783558660.4461865</v>
      </c>
      <c r="H22" s="105">
        <f>G22/(C22+E22)</f>
        <v>0.65962059498459824</v>
      </c>
    </row>
    <row r="28" spans="1:8" ht="10.5" customHeight="1"/>
  </sheetData>
  <mergeCells count="5">
    <mergeCell ref="C6:C7"/>
    <mergeCell ref="F6:F7"/>
    <mergeCell ref="G6:G7"/>
    <mergeCell ref="H6:H7"/>
    <mergeCell ref="D6:E6"/>
  </mergeCells>
  <pageMargins left="0.7" right="0.7" top="0.75" bottom="0.75" header="0.3" footer="0.3"/>
  <pageSetup paperSize="9"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activeCell="C14" sqref="C14"/>
      <selection pane="topRight" activeCell="C14" sqref="C14"/>
      <selection pane="bottomLeft" activeCell="C14" sqref="C14"/>
      <selection pane="bottomRight" activeCell="C14" sqref="C14"/>
    </sheetView>
  </sheetViews>
  <sheetFormatPr defaultColWidth="9.140625" defaultRowHeight="15"/>
  <cols>
    <col min="1" max="1" width="10.5703125" style="136" bestFit="1" customWidth="1"/>
    <col min="2" max="2" width="102.42578125" style="136" customWidth="1"/>
    <col min="3" max="11" width="13.140625" style="136" customWidth="1"/>
    <col min="12" max="16384" width="9.140625" style="136"/>
  </cols>
  <sheetData>
    <row r="1" spans="1:11">
      <c r="A1" s="136" t="s">
        <v>188</v>
      </c>
      <c r="B1" s="136" t="str">
        <f>Info!C2</f>
        <v>სს ”ლიბერთი ბანკი”</v>
      </c>
    </row>
    <row r="2" spans="1:11">
      <c r="A2" s="136" t="s">
        <v>189</v>
      </c>
      <c r="B2" s="183">
        <f>'1. key ratios'!B2</f>
        <v>44286</v>
      </c>
      <c r="C2" s="322"/>
      <c r="D2" s="322"/>
    </row>
    <row r="3" spans="1:11">
      <c r="B3" s="322"/>
      <c r="C3" s="322"/>
      <c r="D3" s="322"/>
    </row>
    <row r="4" spans="1:11" ht="15.75" thickBot="1">
      <c r="A4" s="136" t="s">
        <v>395</v>
      </c>
      <c r="B4" s="323" t="s">
        <v>394</v>
      </c>
      <c r="C4" s="322"/>
      <c r="D4" s="322"/>
    </row>
    <row r="5" spans="1:11" ht="30" customHeight="1">
      <c r="A5" s="585"/>
      <c r="B5" s="586"/>
      <c r="C5" s="583" t="s">
        <v>426</v>
      </c>
      <c r="D5" s="583"/>
      <c r="E5" s="583"/>
      <c r="F5" s="583" t="s">
        <v>427</v>
      </c>
      <c r="G5" s="583"/>
      <c r="H5" s="583"/>
      <c r="I5" s="583" t="s">
        <v>428</v>
      </c>
      <c r="J5" s="583"/>
      <c r="K5" s="584"/>
    </row>
    <row r="6" spans="1:11">
      <c r="A6" s="324"/>
      <c r="B6" s="325"/>
      <c r="C6" s="326" t="s">
        <v>27</v>
      </c>
      <c r="D6" s="326" t="s">
        <v>96</v>
      </c>
      <c r="E6" s="326" t="s">
        <v>68</v>
      </c>
      <c r="F6" s="326" t="s">
        <v>27</v>
      </c>
      <c r="G6" s="326" t="s">
        <v>96</v>
      </c>
      <c r="H6" s="326" t="s">
        <v>68</v>
      </c>
      <c r="I6" s="326" t="s">
        <v>27</v>
      </c>
      <c r="J6" s="326" t="s">
        <v>96</v>
      </c>
      <c r="K6" s="327" t="s">
        <v>68</v>
      </c>
    </row>
    <row r="7" spans="1:11">
      <c r="A7" s="328" t="s">
        <v>374</v>
      </c>
      <c r="B7" s="329"/>
      <c r="C7" s="329"/>
      <c r="D7" s="329"/>
      <c r="E7" s="329"/>
      <c r="F7" s="329"/>
      <c r="G7" s="329"/>
      <c r="H7" s="329"/>
      <c r="I7" s="329"/>
      <c r="J7" s="329"/>
      <c r="K7" s="330"/>
    </row>
    <row r="8" spans="1:11">
      <c r="A8" s="331">
        <v>1</v>
      </c>
      <c r="B8" s="332" t="s">
        <v>374</v>
      </c>
      <c r="C8" s="350"/>
      <c r="D8" s="350"/>
      <c r="E8" s="350"/>
      <c r="F8" s="308">
        <v>375183832.88581532</v>
      </c>
      <c r="G8" s="308">
        <v>439259004.54256982</v>
      </c>
      <c r="H8" s="308">
        <v>814442837.42838573</v>
      </c>
      <c r="I8" s="308">
        <v>372795401.45548213</v>
      </c>
      <c r="J8" s="308">
        <v>246615948.51766738</v>
      </c>
      <c r="K8" s="309">
        <v>619411349.97314942</v>
      </c>
    </row>
    <row r="9" spans="1:11">
      <c r="A9" s="328" t="s">
        <v>375</v>
      </c>
      <c r="B9" s="329"/>
      <c r="C9" s="310"/>
      <c r="D9" s="310"/>
      <c r="E9" s="310"/>
      <c r="F9" s="310"/>
      <c r="G9" s="310"/>
      <c r="H9" s="310"/>
      <c r="I9" s="310"/>
      <c r="J9" s="310"/>
      <c r="K9" s="311"/>
    </row>
    <row r="10" spans="1:11">
      <c r="A10" s="333">
        <v>2</v>
      </c>
      <c r="B10" s="334" t="s">
        <v>376</v>
      </c>
      <c r="C10" s="312">
        <v>783086030.0800432</v>
      </c>
      <c r="D10" s="313">
        <v>409361161.25757962</v>
      </c>
      <c r="E10" s="313">
        <v>1192447191.3376234</v>
      </c>
      <c r="F10" s="313">
        <v>127718508.29095317</v>
      </c>
      <c r="G10" s="313">
        <v>74191377.031823844</v>
      </c>
      <c r="H10" s="313">
        <v>201909885.322777</v>
      </c>
      <c r="I10" s="313">
        <v>31057698.433983278</v>
      </c>
      <c r="J10" s="313">
        <v>18592940.067480173</v>
      </c>
      <c r="K10" s="314">
        <v>49650638.501463465</v>
      </c>
    </row>
    <row r="11" spans="1:11">
      <c r="A11" s="333">
        <v>3</v>
      </c>
      <c r="B11" s="334" t="s">
        <v>377</v>
      </c>
      <c r="C11" s="312">
        <v>525722261.31731141</v>
      </c>
      <c r="D11" s="313">
        <v>346498740.70110512</v>
      </c>
      <c r="E11" s="313">
        <v>872221002.01841629</v>
      </c>
      <c r="F11" s="313">
        <v>192530097.41549715</v>
      </c>
      <c r="G11" s="313">
        <v>126015006.03113487</v>
      </c>
      <c r="H11" s="313">
        <v>318545103.44663203</v>
      </c>
      <c r="I11" s="313">
        <v>159766252.22795665</v>
      </c>
      <c r="J11" s="313">
        <v>79347122.768470347</v>
      </c>
      <c r="K11" s="314">
        <v>239113374.99642685</v>
      </c>
    </row>
    <row r="12" spans="1:11">
      <c r="A12" s="333">
        <v>4</v>
      </c>
      <c r="B12" s="334" t="s">
        <v>378</v>
      </c>
      <c r="C12" s="312">
        <v>0</v>
      </c>
      <c r="D12" s="313">
        <v>0</v>
      </c>
      <c r="E12" s="313">
        <v>0</v>
      </c>
      <c r="F12" s="313">
        <v>0</v>
      </c>
      <c r="G12" s="313">
        <v>0</v>
      </c>
      <c r="H12" s="313">
        <v>0</v>
      </c>
      <c r="I12" s="313">
        <v>0</v>
      </c>
      <c r="J12" s="313">
        <v>0</v>
      </c>
      <c r="K12" s="314">
        <v>0</v>
      </c>
    </row>
    <row r="13" spans="1:11">
      <c r="A13" s="333">
        <v>5</v>
      </c>
      <c r="B13" s="334" t="s">
        <v>379</v>
      </c>
      <c r="C13" s="312">
        <v>4850981.6497777784</v>
      </c>
      <c r="D13" s="313">
        <v>0</v>
      </c>
      <c r="E13" s="313">
        <v>4850981.6497777784</v>
      </c>
      <c r="F13" s="313">
        <v>6052.6542222222224</v>
      </c>
      <c r="G13" s="313">
        <v>0</v>
      </c>
      <c r="H13" s="313">
        <v>6052.6542222222224</v>
      </c>
      <c r="I13" s="313">
        <v>6052.6542222222224</v>
      </c>
      <c r="J13" s="313">
        <v>0</v>
      </c>
      <c r="K13" s="314">
        <v>6052.6542222222224</v>
      </c>
    </row>
    <row r="14" spans="1:11">
      <c r="A14" s="333">
        <v>6</v>
      </c>
      <c r="B14" s="334" t="s">
        <v>393</v>
      </c>
      <c r="C14" s="312">
        <v>55230787.834777765</v>
      </c>
      <c r="D14" s="313">
        <v>2963984.7364498652</v>
      </c>
      <c r="E14" s="313">
        <v>58194772.571227632</v>
      </c>
      <c r="F14" s="313">
        <v>18819003.54442</v>
      </c>
      <c r="G14" s="313">
        <v>15874351.999227865</v>
      </c>
      <c r="H14" s="313">
        <v>34693355.543647848</v>
      </c>
      <c r="I14" s="313">
        <v>5957771.6357722227</v>
      </c>
      <c r="J14" s="313">
        <v>5819195.7954800334</v>
      </c>
      <c r="K14" s="314">
        <v>11776967.431252256</v>
      </c>
    </row>
    <row r="15" spans="1:11">
      <c r="A15" s="333">
        <v>7</v>
      </c>
      <c r="B15" s="334" t="s">
        <v>380</v>
      </c>
      <c r="C15" s="312">
        <v>81952819.131789595</v>
      </c>
      <c r="D15" s="313">
        <v>64509862.482431568</v>
      </c>
      <c r="E15" s="313">
        <v>146462681.61422116</v>
      </c>
      <c r="F15" s="313">
        <v>34164063.933633327</v>
      </c>
      <c r="G15" s="313">
        <v>16035736.126888888</v>
      </c>
      <c r="H15" s="313">
        <v>50199800.060522228</v>
      </c>
      <c r="I15" s="313">
        <v>33759016.934161119</v>
      </c>
      <c r="J15" s="313">
        <v>16467227.304088831</v>
      </c>
      <c r="K15" s="314">
        <v>50226244.238249928</v>
      </c>
    </row>
    <row r="16" spans="1:11">
      <c r="A16" s="333">
        <v>8</v>
      </c>
      <c r="B16" s="335" t="s">
        <v>381</v>
      </c>
      <c r="C16" s="312">
        <v>1450842880.0137</v>
      </c>
      <c r="D16" s="313">
        <v>823333749.17756605</v>
      </c>
      <c r="E16" s="313">
        <v>2274176629.1912661</v>
      </c>
      <c r="F16" s="313">
        <v>373237725.83872592</v>
      </c>
      <c r="G16" s="313">
        <v>232116471.18907547</v>
      </c>
      <c r="H16" s="313">
        <v>605354197.02780139</v>
      </c>
      <c r="I16" s="313">
        <v>230546791.88609549</v>
      </c>
      <c r="J16" s="313">
        <v>120226485.93551938</v>
      </c>
      <c r="K16" s="314">
        <v>350773277.82161486</v>
      </c>
    </row>
    <row r="17" spans="1:11">
      <c r="A17" s="328" t="s">
        <v>382</v>
      </c>
      <c r="B17" s="329"/>
      <c r="C17" s="310"/>
      <c r="D17" s="310"/>
      <c r="E17" s="310"/>
      <c r="F17" s="310"/>
      <c r="G17" s="310"/>
      <c r="H17" s="310"/>
      <c r="I17" s="310"/>
      <c r="J17" s="310"/>
      <c r="K17" s="311"/>
    </row>
    <row r="18" spans="1:11">
      <c r="A18" s="333">
        <v>9</v>
      </c>
      <c r="B18" s="334" t="s">
        <v>383</v>
      </c>
      <c r="C18" s="312">
        <v>15750000</v>
      </c>
      <c r="D18" s="313">
        <v>0</v>
      </c>
      <c r="E18" s="313">
        <v>15750000</v>
      </c>
      <c r="F18" s="313">
        <v>0</v>
      </c>
      <c r="G18" s="313">
        <v>0</v>
      </c>
      <c r="H18" s="313">
        <v>0</v>
      </c>
      <c r="I18" s="313">
        <v>0</v>
      </c>
      <c r="J18" s="313">
        <v>0</v>
      </c>
      <c r="K18" s="314">
        <v>0</v>
      </c>
    </row>
    <row r="19" spans="1:11">
      <c r="A19" s="333">
        <v>10</v>
      </c>
      <c r="B19" s="334" t="s">
        <v>384</v>
      </c>
      <c r="C19" s="312">
        <v>1131611220.9046905</v>
      </c>
      <c r="D19" s="313">
        <v>433236529.02407378</v>
      </c>
      <c r="E19" s="313">
        <v>1564847749.9287641</v>
      </c>
      <c r="F19" s="313">
        <v>58975549.118902415</v>
      </c>
      <c r="G19" s="313">
        <v>5576533.6593709551</v>
      </c>
      <c r="H19" s="313">
        <v>64552082.778273411</v>
      </c>
      <c r="I19" s="313">
        <v>61366108.105680235</v>
      </c>
      <c r="J19" s="313">
        <v>198638755.3273147</v>
      </c>
      <c r="K19" s="314">
        <v>260004863.43299493</v>
      </c>
    </row>
    <row r="20" spans="1:11">
      <c r="A20" s="333">
        <v>11</v>
      </c>
      <c r="B20" s="334" t="s">
        <v>385</v>
      </c>
      <c r="C20" s="312">
        <v>43047548.727766648</v>
      </c>
      <c r="D20" s="313">
        <v>4280686.2624444449</v>
      </c>
      <c r="E20" s="313">
        <v>47328234.990211114</v>
      </c>
      <c r="F20" s="313">
        <v>1971668.3943583895</v>
      </c>
      <c r="G20" s="313">
        <v>0</v>
      </c>
      <c r="H20" s="313">
        <v>1971668.3943583895</v>
      </c>
      <c r="I20" s="313">
        <v>1971668.3943583895</v>
      </c>
      <c r="J20" s="313">
        <v>0</v>
      </c>
      <c r="K20" s="314">
        <v>1971668.3943583895</v>
      </c>
    </row>
    <row r="21" spans="1:11" ht="15.75" thickBot="1">
      <c r="A21" s="236">
        <v>12</v>
      </c>
      <c r="B21" s="336" t="s">
        <v>386</v>
      </c>
      <c r="C21" s="315">
        <v>1190408769.6324573</v>
      </c>
      <c r="D21" s="316">
        <v>437517215.28651822</v>
      </c>
      <c r="E21" s="315">
        <v>1627925984.9189754</v>
      </c>
      <c r="F21" s="316">
        <v>60947217.513260804</v>
      </c>
      <c r="G21" s="316">
        <v>5576533.6593709551</v>
      </c>
      <c r="H21" s="316">
        <v>66523751.1726318</v>
      </c>
      <c r="I21" s="316">
        <v>63337776.500038624</v>
      </c>
      <c r="J21" s="316">
        <v>198638755.3273147</v>
      </c>
      <c r="K21" s="317">
        <v>261976531.82735333</v>
      </c>
    </row>
    <row r="22" spans="1:11" ht="38.25" customHeight="1" thickBot="1">
      <c r="A22" s="337"/>
      <c r="B22" s="338"/>
      <c r="C22" s="338"/>
      <c r="D22" s="338"/>
      <c r="E22" s="338"/>
      <c r="F22" s="582" t="s">
        <v>387</v>
      </c>
      <c r="G22" s="583"/>
      <c r="H22" s="583"/>
      <c r="I22" s="582" t="s">
        <v>388</v>
      </c>
      <c r="J22" s="583"/>
      <c r="K22" s="584"/>
    </row>
    <row r="23" spans="1:11">
      <c r="A23" s="339">
        <v>13</v>
      </c>
      <c r="B23" s="340" t="s">
        <v>374</v>
      </c>
      <c r="C23" s="341"/>
      <c r="D23" s="341"/>
      <c r="E23" s="341"/>
      <c r="F23" s="318">
        <v>375183832.88581532</v>
      </c>
      <c r="G23" s="318">
        <v>439259004.54256982</v>
      </c>
      <c r="H23" s="318">
        <v>814442837.42838514</v>
      </c>
      <c r="I23" s="318">
        <v>372795401.45548213</v>
      </c>
      <c r="J23" s="318">
        <v>246615948.51766738</v>
      </c>
      <c r="K23" s="319">
        <v>619411349.97314954</v>
      </c>
    </row>
    <row r="24" spans="1:11" ht="15.75" thickBot="1">
      <c r="A24" s="342">
        <v>14</v>
      </c>
      <c r="B24" s="343" t="s">
        <v>389</v>
      </c>
      <c r="C24" s="344"/>
      <c r="D24" s="345"/>
      <c r="E24" s="346"/>
      <c r="F24" s="320">
        <v>312290508.32546514</v>
      </c>
      <c r="G24" s="320">
        <v>226539937.52970451</v>
      </c>
      <c r="H24" s="320">
        <v>538830445.85516953</v>
      </c>
      <c r="I24" s="320">
        <v>167209015.38605687</v>
      </c>
      <c r="J24" s="320">
        <v>30056621.483879846</v>
      </c>
      <c r="K24" s="321">
        <v>88796745.994261533</v>
      </c>
    </row>
    <row r="25" spans="1:11" ht="15.75" thickBot="1">
      <c r="A25" s="347">
        <v>15</v>
      </c>
      <c r="B25" s="348" t="s">
        <v>390</v>
      </c>
      <c r="C25" s="349"/>
      <c r="D25" s="349"/>
      <c r="E25" s="349"/>
      <c r="F25" s="351">
        <v>1.2013936475289975</v>
      </c>
      <c r="G25" s="351">
        <v>1.9389914614281776</v>
      </c>
      <c r="H25" s="351">
        <v>1.5115011478904006</v>
      </c>
      <c r="I25" s="351">
        <v>2.2295173534439017</v>
      </c>
      <c r="J25" s="351">
        <v>8.2050455554338999</v>
      </c>
      <c r="K25" s="352">
        <v>6.9756086558980304</v>
      </c>
    </row>
    <row r="28" spans="1:11" ht="45">
      <c r="B28" s="180" t="s">
        <v>425</v>
      </c>
    </row>
  </sheetData>
  <mergeCells count="6">
    <mergeCell ref="F22:H22"/>
    <mergeCell ref="I22:K22"/>
    <mergeCell ref="A5:B5"/>
    <mergeCell ref="C5:E5"/>
    <mergeCell ref="F5:H5"/>
    <mergeCell ref="I5:K5"/>
  </mergeCells>
  <pageMargins left="0.7" right="0.7" top="0.75" bottom="0.75" header="0.3" footer="0.3"/>
  <pageSetup paperSize="9" scale="3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Normal="100" workbookViewId="0">
      <pane xSplit="1" ySplit="5" topLeftCell="B6" activePane="bottomRight" state="frozen"/>
      <selection activeCell="C14" sqref="C14"/>
      <selection pane="topRight" activeCell="C14" sqref="C14"/>
      <selection pane="bottomLeft" activeCell="C14" sqref="C14"/>
      <selection pane="bottomRight" activeCell="C14" sqref="C14"/>
    </sheetView>
  </sheetViews>
  <sheetFormatPr defaultColWidth="9.140625" defaultRowHeight="15"/>
  <cols>
    <col min="1" max="1" width="10.5703125" style="136" bestFit="1" customWidth="1"/>
    <col min="2" max="2" width="75" style="136" customWidth="1"/>
    <col min="3" max="3" width="16.85546875" style="14" bestFit="1" customWidth="1"/>
    <col min="4" max="4" width="10" style="14" bestFit="1" customWidth="1"/>
    <col min="5" max="5" width="18.28515625" style="14" bestFit="1" customWidth="1"/>
    <col min="6" max="13" width="10.7109375" style="14" customWidth="1"/>
    <col min="14" max="14" width="31" style="14" bestFit="1" customWidth="1"/>
    <col min="15" max="16384" width="9.140625" style="8"/>
  </cols>
  <sheetData>
    <row r="1" spans="1:14">
      <c r="A1" s="322" t="s">
        <v>188</v>
      </c>
      <c r="B1" s="136" t="str">
        <f>Info!C2</f>
        <v>სს ”ლიბერთი ბანკი”</v>
      </c>
    </row>
    <row r="2" spans="1:14" ht="14.25" customHeight="1">
      <c r="A2" s="136" t="s">
        <v>189</v>
      </c>
      <c r="B2" s="183">
        <f>'1. key ratios'!B2</f>
        <v>44286</v>
      </c>
    </row>
    <row r="3" spans="1:14" ht="14.25" customHeight="1"/>
    <row r="4" spans="1:14" ht="15.75" thickBot="1">
      <c r="A4" s="136" t="s">
        <v>341</v>
      </c>
      <c r="B4" s="453" t="s">
        <v>77</v>
      </c>
    </row>
    <row r="5" spans="1:14" s="12" customFormat="1">
      <c r="A5" s="454"/>
      <c r="B5" s="455"/>
      <c r="C5" s="45" t="s">
        <v>0</v>
      </c>
      <c r="D5" s="45" t="s">
        <v>1</v>
      </c>
      <c r="E5" s="45" t="s">
        <v>2</v>
      </c>
      <c r="F5" s="45" t="s">
        <v>3</v>
      </c>
      <c r="G5" s="45" t="s">
        <v>4</v>
      </c>
      <c r="H5" s="45" t="s">
        <v>5</v>
      </c>
      <c r="I5" s="45" t="s">
        <v>238</v>
      </c>
      <c r="J5" s="45" t="s">
        <v>239</v>
      </c>
      <c r="K5" s="45" t="s">
        <v>240</v>
      </c>
      <c r="L5" s="45" t="s">
        <v>241</v>
      </c>
      <c r="M5" s="45" t="s">
        <v>242</v>
      </c>
      <c r="N5" s="46" t="s">
        <v>243</v>
      </c>
    </row>
    <row r="6" spans="1:14" ht="45">
      <c r="A6" s="456"/>
      <c r="B6" s="457"/>
      <c r="C6" s="21" t="s">
        <v>87</v>
      </c>
      <c r="D6" s="22" t="s">
        <v>76</v>
      </c>
      <c r="E6" s="23" t="s">
        <v>86</v>
      </c>
      <c r="F6" s="24">
        <v>0</v>
      </c>
      <c r="G6" s="24">
        <v>0.2</v>
      </c>
      <c r="H6" s="24">
        <v>0.35</v>
      </c>
      <c r="I6" s="24">
        <v>0.5</v>
      </c>
      <c r="J6" s="24">
        <v>0.75</v>
      </c>
      <c r="K6" s="24">
        <v>1</v>
      </c>
      <c r="L6" s="24">
        <v>1.5</v>
      </c>
      <c r="M6" s="24">
        <v>2.5</v>
      </c>
      <c r="N6" s="41" t="s">
        <v>77</v>
      </c>
    </row>
    <row r="7" spans="1:14">
      <c r="A7" s="437">
        <v>1</v>
      </c>
      <c r="B7" s="458" t="s">
        <v>78</v>
      </c>
      <c r="C7" s="90">
        <f>SUM(C8:C13)</f>
        <v>287305092.86383641</v>
      </c>
      <c r="D7" s="20"/>
      <c r="E7" s="93">
        <f t="shared" ref="E7:M7" si="0">SUM(E8:E13)</f>
        <v>16814381.236976728</v>
      </c>
      <c r="F7" s="90">
        <f>SUM(F8:F13)</f>
        <v>0</v>
      </c>
      <c r="G7" s="90">
        <f t="shared" si="0"/>
        <v>0</v>
      </c>
      <c r="H7" s="90">
        <f t="shared" si="0"/>
        <v>0</v>
      </c>
      <c r="I7" s="90">
        <f t="shared" si="0"/>
        <v>0</v>
      </c>
      <c r="J7" s="90">
        <f t="shared" si="0"/>
        <v>0</v>
      </c>
      <c r="K7" s="90">
        <f t="shared" si="0"/>
        <v>16814381.236976728</v>
      </c>
      <c r="L7" s="90">
        <f t="shared" si="0"/>
        <v>0</v>
      </c>
      <c r="M7" s="90">
        <f t="shared" si="0"/>
        <v>0</v>
      </c>
      <c r="N7" s="42">
        <f>SUM(N8:N13)</f>
        <v>16814381.236976728</v>
      </c>
    </row>
    <row r="8" spans="1:14">
      <c r="A8" s="437">
        <v>1.1000000000000001</v>
      </c>
      <c r="B8" s="388" t="s">
        <v>79</v>
      </c>
      <c r="C8" s="91">
        <v>159355455.8688364</v>
      </c>
      <c r="D8" s="25">
        <v>0.02</v>
      </c>
      <c r="E8" s="93">
        <f>C8*D8</f>
        <v>3187109.117376728</v>
      </c>
      <c r="F8" s="91"/>
      <c r="G8" s="91"/>
      <c r="H8" s="91"/>
      <c r="I8" s="91"/>
      <c r="J8" s="91"/>
      <c r="K8" s="91">
        <v>3187109.117376728</v>
      </c>
      <c r="L8" s="91"/>
      <c r="M8" s="91"/>
      <c r="N8" s="42">
        <f>SUMPRODUCT($F$6:$M$6,F8:M8)</f>
        <v>3187109.117376728</v>
      </c>
    </row>
    <row r="9" spans="1:14">
      <c r="A9" s="437">
        <v>1.2</v>
      </c>
      <c r="B9" s="388" t="s">
        <v>80</v>
      </c>
      <c r="C9" s="91">
        <v>0</v>
      </c>
      <c r="D9" s="25">
        <v>0.05</v>
      </c>
      <c r="E9" s="93">
        <f>C9*D9</f>
        <v>0</v>
      </c>
      <c r="F9" s="91"/>
      <c r="G9" s="91"/>
      <c r="H9" s="91"/>
      <c r="I9" s="91"/>
      <c r="J9" s="91"/>
      <c r="K9" s="91">
        <v>0</v>
      </c>
      <c r="L9" s="91"/>
      <c r="M9" s="91"/>
      <c r="N9" s="42">
        <f t="shared" ref="N9:N12" si="1">SUMPRODUCT($F$6:$M$6,F9:M9)</f>
        <v>0</v>
      </c>
    </row>
    <row r="10" spans="1:14">
      <c r="A10" s="437">
        <v>1.3</v>
      </c>
      <c r="B10" s="388" t="s">
        <v>81</v>
      </c>
      <c r="C10" s="91">
        <v>71427950.995000005</v>
      </c>
      <c r="D10" s="25">
        <v>0.08</v>
      </c>
      <c r="E10" s="93">
        <f>C10*D10</f>
        <v>5714236.0796000008</v>
      </c>
      <c r="F10" s="91"/>
      <c r="G10" s="91"/>
      <c r="H10" s="91"/>
      <c r="I10" s="91"/>
      <c r="J10" s="91"/>
      <c r="K10" s="91">
        <v>5714236.0796000008</v>
      </c>
      <c r="L10" s="91"/>
      <c r="M10" s="91"/>
      <c r="N10" s="42">
        <f>SUMPRODUCT($F$6:$M$6,F10:M10)</f>
        <v>5714236.0796000008</v>
      </c>
    </row>
    <row r="11" spans="1:14">
      <c r="A11" s="437">
        <v>1.4</v>
      </c>
      <c r="B11" s="388" t="s">
        <v>82</v>
      </c>
      <c r="C11" s="91">
        <v>0</v>
      </c>
      <c r="D11" s="25">
        <v>0.11</v>
      </c>
      <c r="E11" s="93">
        <f>C11*D11</f>
        <v>0</v>
      </c>
      <c r="F11" s="91"/>
      <c r="G11" s="91"/>
      <c r="H11" s="91"/>
      <c r="I11" s="91"/>
      <c r="J11" s="91"/>
      <c r="K11" s="91">
        <v>0</v>
      </c>
      <c r="L11" s="91"/>
      <c r="M11" s="91"/>
      <c r="N11" s="42">
        <f t="shared" si="1"/>
        <v>0</v>
      </c>
    </row>
    <row r="12" spans="1:14">
      <c r="A12" s="437">
        <v>1.5</v>
      </c>
      <c r="B12" s="388" t="s">
        <v>83</v>
      </c>
      <c r="C12" s="91">
        <v>56521686</v>
      </c>
      <c r="D12" s="25">
        <v>0.14000000000000001</v>
      </c>
      <c r="E12" s="93">
        <f>C12*D12</f>
        <v>7913036.040000001</v>
      </c>
      <c r="F12" s="91"/>
      <c r="G12" s="91"/>
      <c r="H12" s="91"/>
      <c r="I12" s="91"/>
      <c r="J12" s="91"/>
      <c r="K12" s="91">
        <v>7913036.040000001</v>
      </c>
      <c r="L12" s="91"/>
      <c r="M12" s="91"/>
      <c r="N12" s="42">
        <f t="shared" si="1"/>
        <v>7913036.040000001</v>
      </c>
    </row>
    <row r="13" spans="1:14">
      <c r="A13" s="437">
        <v>1.6</v>
      </c>
      <c r="B13" s="392" t="s">
        <v>84</v>
      </c>
      <c r="C13" s="91">
        <v>0</v>
      </c>
      <c r="D13" s="26"/>
      <c r="E13" s="91"/>
      <c r="F13" s="91"/>
      <c r="G13" s="91"/>
      <c r="H13" s="91"/>
      <c r="I13" s="91"/>
      <c r="J13" s="91"/>
      <c r="K13" s="91">
        <v>0</v>
      </c>
      <c r="L13" s="91"/>
      <c r="M13" s="91"/>
      <c r="N13" s="42">
        <f>SUMPRODUCT($F$6:$M$6,F13:M13)</f>
        <v>0</v>
      </c>
    </row>
    <row r="14" spans="1:14">
      <c r="A14" s="437">
        <v>2</v>
      </c>
      <c r="B14" s="459" t="s">
        <v>85</v>
      </c>
      <c r="C14" s="90">
        <f>SUM(C15:C20)</f>
        <v>0</v>
      </c>
      <c r="D14" s="20"/>
      <c r="E14" s="93">
        <f t="shared" ref="E14:M14" si="2">SUM(E15:E20)</f>
        <v>0</v>
      </c>
      <c r="F14" s="91">
        <f t="shared" si="2"/>
        <v>0</v>
      </c>
      <c r="G14" s="91">
        <f t="shared" si="2"/>
        <v>0</v>
      </c>
      <c r="H14" s="91">
        <f t="shared" si="2"/>
        <v>0</v>
      </c>
      <c r="I14" s="91">
        <f t="shared" si="2"/>
        <v>0</v>
      </c>
      <c r="J14" s="91">
        <f t="shared" si="2"/>
        <v>0</v>
      </c>
      <c r="K14" s="91">
        <f t="shared" si="2"/>
        <v>0</v>
      </c>
      <c r="L14" s="91">
        <f t="shared" si="2"/>
        <v>0</v>
      </c>
      <c r="M14" s="91">
        <f t="shared" si="2"/>
        <v>0</v>
      </c>
      <c r="N14" s="42">
        <f>SUM(N15:N20)</f>
        <v>0</v>
      </c>
    </row>
    <row r="15" spans="1:14">
      <c r="A15" s="437">
        <v>2.1</v>
      </c>
      <c r="B15" s="392" t="s">
        <v>79</v>
      </c>
      <c r="C15" s="91"/>
      <c r="D15" s="25">
        <v>5.0000000000000001E-3</v>
      </c>
      <c r="E15" s="93">
        <f>C15*D15</f>
        <v>0</v>
      </c>
      <c r="F15" s="91"/>
      <c r="G15" s="91"/>
      <c r="H15" s="91"/>
      <c r="I15" s="91"/>
      <c r="J15" s="91"/>
      <c r="K15" s="91"/>
      <c r="L15" s="91"/>
      <c r="M15" s="91"/>
      <c r="N15" s="42">
        <f>SUMPRODUCT($F$6:$M$6,F15:M15)</f>
        <v>0</v>
      </c>
    </row>
    <row r="16" spans="1:14">
      <c r="A16" s="437">
        <v>2.2000000000000002</v>
      </c>
      <c r="B16" s="392" t="s">
        <v>80</v>
      </c>
      <c r="C16" s="91"/>
      <c r="D16" s="25">
        <v>0.01</v>
      </c>
      <c r="E16" s="93">
        <f>C16*D16</f>
        <v>0</v>
      </c>
      <c r="F16" s="91"/>
      <c r="G16" s="91"/>
      <c r="H16" s="91"/>
      <c r="I16" s="91"/>
      <c r="J16" s="91"/>
      <c r="K16" s="91"/>
      <c r="L16" s="91"/>
      <c r="M16" s="91"/>
      <c r="N16" s="42">
        <f t="shared" ref="N16:N20" si="3">SUMPRODUCT($F$6:$M$6,F16:M16)</f>
        <v>0</v>
      </c>
    </row>
    <row r="17" spans="1:14">
      <c r="A17" s="437">
        <v>2.2999999999999998</v>
      </c>
      <c r="B17" s="392" t="s">
        <v>81</v>
      </c>
      <c r="C17" s="91"/>
      <c r="D17" s="25">
        <v>0.02</v>
      </c>
      <c r="E17" s="93">
        <f>C17*D17</f>
        <v>0</v>
      </c>
      <c r="F17" s="91"/>
      <c r="G17" s="91"/>
      <c r="H17" s="91"/>
      <c r="I17" s="91"/>
      <c r="J17" s="91"/>
      <c r="K17" s="91"/>
      <c r="L17" s="91"/>
      <c r="M17" s="91"/>
      <c r="N17" s="42">
        <f t="shared" si="3"/>
        <v>0</v>
      </c>
    </row>
    <row r="18" spans="1:14">
      <c r="A18" s="437">
        <v>2.4</v>
      </c>
      <c r="B18" s="392" t="s">
        <v>82</v>
      </c>
      <c r="C18" s="91"/>
      <c r="D18" s="25">
        <v>0.03</v>
      </c>
      <c r="E18" s="93">
        <f>C18*D18</f>
        <v>0</v>
      </c>
      <c r="F18" s="91"/>
      <c r="G18" s="91"/>
      <c r="H18" s="91"/>
      <c r="I18" s="91"/>
      <c r="J18" s="91"/>
      <c r="K18" s="91"/>
      <c r="L18" s="91"/>
      <c r="M18" s="91"/>
      <c r="N18" s="42">
        <f t="shared" si="3"/>
        <v>0</v>
      </c>
    </row>
    <row r="19" spans="1:14">
      <c r="A19" s="437">
        <v>2.5</v>
      </c>
      <c r="B19" s="392" t="s">
        <v>83</v>
      </c>
      <c r="C19" s="91"/>
      <c r="D19" s="25">
        <v>0.04</v>
      </c>
      <c r="E19" s="93">
        <f>C19*D19</f>
        <v>0</v>
      </c>
      <c r="F19" s="91"/>
      <c r="G19" s="91"/>
      <c r="H19" s="91"/>
      <c r="I19" s="91"/>
      <c r="J19" s="91"/>
      <c r="K19" s="91"/>
      <c r="L19" s="91"/>
      <c r="M19" s="91"/>
      <c r="N19" s="42">
        <f t="shared" si="3"/>
        <v>0</v>
      </c>
    </row>
    <row r="20" spans="1:14">
      <c r="A20" s="437">
        <v>2.6</v>
      </c>
      <c r="B20" s="392" t="s">
        <v>84</v>
      </c>
      <c r="C20" s="91"/>
      <c r="D20" s="26"/>
      <c r="E20" s="94"/>
      <c r="F20" s="91"/>
      <c r="G20" s="91"/>
      <c r="H20" s="91"/>
      <c r="I20" s="91"/>
      <c r="J20" s="91"/>
      <c r="K20" s="91"/>
      <c r="L20" s="91"/>
      <c r="M20" s="91"/>
      <c r="N20" s="42">
        <f t="shared" si="3"/>
        <v>0</v>
      </c>
    </row>
    <row r="21" spans="1:14" ht="15.75" thickBot="1">
      <c r="A21" s="460">
        <v>3</v>
      </c>
      <c r="B21" s="432" t="s">
        <v>68</v>
      </c>
      <c r="C21" s="92">
        <f>C14+C7</f>
        <v>287305092.86383641</v>
      </c>
      <c r="D21" s="43"/>
      <c r="E21" s="95">
        <f>E14+E7</f>
        <v>16814381.236976728</v>
      </c>
      <c r="F21" s="96">
        <f>F7+F14</f>
        <v>0</v>
      </c>
      <c r="G21" s="96">
        <f t="shared" ref="G21:L21" si="4">G7+G14</f>
        <v>0</v>
      </c>
      <c r="H21" s="96">
        <f t="shared" si="4"/>
        <v>0</v>
      </c>
      <c r="I21" s="96">
        <f t="shared" si="4"/>
        <v>0</v>
      </c>
      <c r="J21" s="96">
        <f t="shared" si="4"/>
        <v>0</v>
      </c>
      <c r="K21" s="96">
        <f t="shared" si="4"/>
        <v>16814381.236976728</v>
      </c>
      <c r="L21" s="96">
        <f t="shared" si="4"/>
        <v>0</v>
      </c>
      <c r="M21" s="96">
        <f>M7+M14</f>
        <v>0</v>
      </c>
      <c r="N21" s="44">
        <f>N14+N7</f>
        <v>16814381.236976728</v>
      </c>
    </row>
    <row r="22" spans="1:14">
      <c r="E22" s="97"/>
      <c r="F22" s="97"/>
      <c r="G22" s="97"/>
      <c r="H22" s="97"/>
      <c r="I22" s="97"/>
      <c r="J22" s="97"/>
      <c r="K22" s="97"/>
      <c r="L22" s="97"/>
      <c r="M22" s="97"/>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pageSetup paperSize="9" scale="3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zoomScaleNormal="100" workbookViewId="0">
      <selection activeCell="C14" sqref="C14"/>
    </sheetView>
  </sheetViews>
  <sheetFormatPr defaultRowHeight="15"/>
  <cols>
    <col min="1" max="1" width="11.42578125" style="137" customWidth="1"/>
    <col min="2" max="2" width="76.85546875" style="479" customWidth="1"/>
    <col min="3" max="3" width="22.85546875" customWidth="1"/>
    <col min="4" max="4" width="5.5703125" customWidth="1"/>
  </cols>
  <sheetData>
    <row r="1" spans="1:3" ht="15.75">
      <c r="A1" s="136" t="s">
        <v>188</v>
      </c>
      <c r="B1" s="137" t="str">
        <f>Info!C2</f>
        <v>სს ”ლიბერთი ბანკი”</v>
      </c>
    </row>
    <row r="2" spans="1:3" ht="15.75">
      <c r="A2" s="136" t="s">
        <v>189</v>
      </c>
      <c r="B2" s="183">
        <f>'1. key ratios'!B2</f>
        <v>44286</v>
      </c>
    </row>
    <row r="3" spans="1:3" ht="15.75">
      <c r="A3" s="136"/>
      <c r="B3" s="137"/>
    </row>
    <row r="4" spans="1:3" ht="15.75">
      <c r="A4" s="136" t="s">
        <v>470</v>
      </c>
      <c r="B4" s="137" t="s">
        <v>429</v>
      </c>
    </row>
    <row r="5" spans="1:3">
      <c r="A5" s="461"/>
      <c r="B5" s="461" t="s">
        <v>430</v>
      </c>
      <c r="C5" s="125"/>
    </row>
    <row r="6" spans="1:3">
      <c r="A6" s="462">
        <v>1</v>
      </c>
      <c r="B6" s="463" t="s">
        <v>482</v>
      </c>
      <c r="C6" s="126">
        <v>2759184182.4535289</v>
      </c>
    </row>
    <row r="7" spans="1:3">
      <c r="A7" s="462">
        <v>2</v>
      </c>
      <c r="B7" s="463" t="s">
        <v>431</v>
      </c>
      <c r="C7" s="126">
        <v>-83942386.433731392</v>
      </c>
    </row>
    <row r="8" spans="1:3">
      <c r="A8" s="464">
        <v>3</v>
      </c>
      <c r="B8" s="465" t="s">
        <v>432</v>
      </c>
      <c r="C8" s="127">
        <f>C6+C7</f>
        <v>2675241796.0197973</v>
      </c>
    </row>
    <row r="9" spans="1:3">
      <c r="A9" s="466"/>
      <c r="B9" s="466" t="s">
        <v>433</v>
      </c>
      <c r="C9" s="128"/>
    </row>
    <row r="10" spans="1:3">
      <c r="A10" s="462">
        <v>4</v>
      </c>
      <c r="B10" s="467" t="s">
        <v>434</v>
      </c>
      <c r="C10" s="126"/>
    </row>
    <row r="11" spans="1:3">
      <c r="A11" s="462">
        <v>5</v>
      </c>
      <c r="B11" s="468" t="s">
        <v>435</v>
      </c>
      <c r="C11" s="126"/>
    </row>
    <row r="12" spans="1:3">
      <c r="A12" s="462" t="s">
        <v>436</v>
      </c>
      <c r="B12" s="463" t="s">
        <v>437</v>
      </c>
      <c r="C12" s="127">
        <f>'15. CCR'!E21</f>
        <v>16814381.236976728</v>
      </c>
    </row>
    <row r="13" spans="1:3">
      <c r="A13" s="469">
        <v>6</v>
      </c>
      <c r="B13" s="470" t="s">
        <v>438</v>
      </c>
      <c r="C13" s="126"/>
    </row>
    <row r="14" spans="1:3">
      <c r="A14" s="469">
        <v>7</v>
      </c>
      <c r="B14" s="471" t="s">
        <v>439</v>
      </c>
      <c r="C14" s="126"/>
    </row>
    <row r="15" spans="1:3">
      <c r="A15" s="472">
        <v>8</v>
      </c>
      <c r="B15" s="463" t="s">
        <v>440</v>
      </c>
      <c r="C15" s="126"/>
    </row>
    <row r="16" spans="1:3" ht="25.5">
      <c r="A16" s="469">
        <v>9</v>
      </c>
      <c r="B16" s="471" t="s">
        <v>441</v>
      </c>
      <c r="C16" s="126"/>
    </row>
    <row r="17" spans="1:3">
      <c r="A17" s="469">
        <v>10</v>
      </c>
      <c r="B17" s="471" t="s">
        <v>442</v>
      </c>
      <c r="C17" s="126"/>
    </row>
    <row r="18" spans="1:3">
      <c r="A18" s="464">
        <v>11</v>
      </c>
      <c r="B18" s="473" t="s">
        <v>443</v>
      </c>
      <c r="C18" s="127">
        <f>SUM(C10:C17)</f>
        <v>16814381.236976728</v>
      </c>
    </row>
    <row r="19" spans="1:3">
      <c r="A19" s="466"/>
      <c r="B19" s="466" t="s">
        <v>444</v>
      </c>
      <c r="C19" s="129"/>
    </row>
    <row r="20" spans="1:3">
      <c r="A20" s="469">
        <v>12</v>
      </c>
      <c r="B20" s="467" t="s">
        <v>445</v>
      </c>
      <c r="C20" s="126"/>
    </row>
    <row r="21" spans="1:3">
      <c r="A21" s="469">
        <v>13</v>
      </c>
      <c r="B21" s="467" t="s">
        <v>446</v>
      </c>
      <c r="C21" s="126"/>
    </row>
    <row r="22" spans="1:3">
      <c r="A22" s="469">
        <v>14</v>
      </c>
      <c r="B22" s="467" t="s">
        <v>447</v>
      </c>
      <c r="C22" s="126"/>
    </row>
    <row r="23" spans="1:3" ht="25.5">
      <c r="A23" s="469" t="s">
        <v>448</v>
      </c>
      <c r="B23" s="467" t="s">
        <v>449</v>
      </c>
      <c r="C23" s="126"/>
    </row>
    <row r="24" spans="1:3">
      <c r="A24" s="469">
        <v>15</v>
      </c>
      <c r="B24" s="467" t="s">
        <v>450</v>
      </c>
      <c r="C24" s="126"/>
    </row>
    <row r="25" spans="1:3">
      <c r="A25" s="469" t="s">
        <v>451</v>
      </c>
      <c r="B25" s="463" t="s">
        <v>452</v>
      </c>
      <c r="C25" s="126"/>
    </row>
    <row r="26" spans="1:3">
      <c r="A26" s="464">
        <v>16</v>
      </c>
      <c r="B26" s="473" t="s">
        <v>453</v>
      </c>
      <c r="C26" s="127">
        <f>SUM(C20:C25)</f>
        <v>0</v>
      </c>
    </row>
    <row r="27" spans="1:3">
      <c r="A27" s="466"/>
      <c r="B27" s="466" t="s">
        <v>454</v>
      </c>
      <c r="C27" s="128"/>
    </row>
    <row r="28" spans="1:3">
      <c r="A28" s="462">
        <v>17</v>
      </c>
      <c r="B28" s="463" t="s">
        <v>455</v>
      </c>
      <c r="C28" s="126">
        <v>134566824.9684</v>
      </c>
    </row>
    <row r="29" spans="1:3">
      <c r="A29" s="462">
        <v>18</v>
      </c>
      <c r="B29" s="463" t="s">
        <v>456</v>
      </c>
      <c r="C29" s="126">
        <v>-100002740.3287376</v>
      </c>
    </row>
    <row r="30" spans="1:3">
      <c r="A30" s="464">
        <v>19</v>
      </c>
      <c r="B30" s="473" t="s">
        <v>457</v>
      </c>
      <c r="C30" s="127">
        <f>C28+C29</f>
        <v>34564084.6396624</v>
      </c>
    </row>
    <row r="31" spans="1:3">
      <c r="A31" s="474"/>
      <c r="B31" s="466" t="s">
        <v>458</v>
      </c>
      <c r="C31" s="128"/>
    </row>
    <row r="32" spans="1:3">
      <c r="A32" s="462" t="s">
        <v>459</v>
      </c>
      <c r="B32" s="467" t="s">
        <v>460</v>
      </c>
      <c r="C32" s="130"/>
    </row>
    <row r="33" spans="1:3">
      <c r="A33" s="462" t="s">
        <v>461</v>
      </c>
      <c r="B33" s="468" t="s">
        <v>462</v>
      </c>
      <c r="C33" s="130"/>
    </row>
    <row r="34" spans="1:3">
      <c r="A34" s="466"/>
      <c r="B34" s="466" t="s">
        <v>463</v>
      </c>
      <c r="C34" s="128"/>
    </row>
    <row r="35" spans="1:3">
      <c r="A35" s="464">
        <v>20</v>
      </c>
      <c r="B35" s="473" t="s">
        <v>89</v>
      </c>
      <c r="C35" s="127">
        <f>'1. key ratios'!C9</f>
        <v>216017410.56626862</v>
      </c>
    </row>
    <row r="36" spans="1:3">
      <c r="A36" s="464">
        <v>21</v>
      </c>
      <c r="B36" s="473" t="s">
        <v>464</v>
      </c>
      <c r="C36" s="127">
        <f>C8+C18+C26+C30</f>
        <v>2726620261.8964362</v>
      </c>
    </row>
    <row r="37" spans="1:3">
      <c r="A37" s="475"/>
      <c r="B37" s="475" t="s">
        <v>429</v>
      </c>
      <c r="C37" s="128"/>
    </row>
    <row r="38" spans="1:3">
      <c r="A38" s="464">
        <v>22</v>
      </c>
      <c r="B38" s="473" t="s">
        <v>429</v>
      </c>
      <c r="C38" s="504">
        <f>IFERROR(C35/C36,0)</f>
        <v>7.9225337530508491E-2</v>
      </c>
    </row>
    <row r="39" spans="1:3">
      <c r="A39" s="475"/>
      <c r="B39" s="475" t="s">
        <v>465</v>
      </c>
      <c r="C39" s="128"/>
    </row>
    <row r="40" spans="1:3">
      <c r="A40" s="476" t="s">
        <v>466</v>
      </c>
      <c r="B40" s="467" t="s">
        <v>467</v>
      </c>
      <c r="C40" s="130"/>
    </row>
    <row r="41" spans="1:3">
      <c r="A41" s="477" t="s">
        <v>468</v>
      </c>
      <c r="B41" s="468" t="s">
        <v>469</v>
      </c>
      <c r="C41" s="130"/>
    </row>
    <row r="43" spans="1:3">
      <c r="B43" s="478" t="s">
        <v>483</v>
      </c>
    </row>
  </sheetData>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6" activePane="bottomRight" state="frozen"/>
      <selection activeCell="C14" sqref="C14"/>
      <selection pane="topRight" activeCell="C14" sqref="C14"/>
      <selection pane="bottomLeft" activeCell="C14" sqref="C14"/>
      <selection pane="bottomRight" activeCell="C14" sqref="C14"/>
    </sheetView>
  </sheetViews>
  <sheetFormatPr defaultRowHeight="15.75"/>
  <cols>
    <col min="1" max="1" width="9.5703125" style="135" bestFit="1" customWidth="1"/>
    <col min="2" max="2" width="86.28515625" style="135" customWidth="1"/>
    <col min="3" max="3" width="13.28515625" style="135" customWidth="1"/>
    <col min="4" max="7" width="12.7109375" style="136" customWidth="1"/>
    <col min="8" max="10" width="6.7109375" style="137" customWidth="1"/>
    <col min="11" max="11" width="8" style="137" customWidth="1"/>
    <col min="12" max="13" width="6.7109375" style="137" customWidth="1"/>
    <col min="14" max="16384" width="9.140625" style="137"/>
  </cols>
  <sheetData>
    <row r="1" spans="1:8">
      <c r="A1" s="133" t="s">
        <v>188</v>
      </c>
      <c r="B1" s="134" t="str">
        <f>Info!C2</f>
        <v>სს ”ლიბერთი ბანკი”</v>
      </c>
    </row>
    <row r="2" spans="1:8">
      <c r="A2" s="133" t="s">
        <v>189</v>
      </c>
      <c r="B2" s="138">
        <v>44286</v>
      </c>
      <c r="C2" s="139"/>
      <c r="D2" s="140"/>
      <c r="E2" s="140"/>
      <c r="F2" s="140"/>
      <c r="G2" s="140"/>
      <c r="H2" s="141"/>
    </row>
    <row r="3" spans="1:8">
      <c r="A3" s="133"/>
      <c r="C3" s="139"/>
      <c r="D3" s="140"/>
      <c r="E3" s="140"/>
      <c r="F3" s="140"/>
      <c r="G3" s="140"/>
      <c r="H3" s="141"/>
    </row>
    <row r="4" spans="1:8" ht="16.5" thickBot="1">
      <c r="A4" s="142" t="s">
        <v>328</v>
      </c>
      <c r="B4" s="143" t="s">
        <v>223</v>
      </c>
      <c r="C4" s="144"/>
      <c r="D4" s="145"/>
      <c r="E4" s="145"/>
      <c r="F4" s="145"/>
      <c r="G4" s="145"/>
      <c r="H4" s="141"/>
    </row>
    <row r="5" spans="1:8" ht="15">
      <c r="A5" s="146" t="s">
        <v>26</v>
      </c>
      <c r="B5" s="147"/>
      <c r="C5" s="148" t="str">
        <f>INT((MONTH($B$2))/3)&amp;"Q"&amp;"-"&amp;YEAR($B$2)</f>
        <v>1Q-2021</v>
      </c>
      <c r="D5" s="148" t="str">
        <f>IF(INT(MONTH($B$2))=3, "4"&amp;"Q"&amp;"-"&amp;YEAR($B$2)-1, IF(INT(MONTH($B$2))=6, "1"&amp;"Q"&amp;"-"&amp;YEAR($B$2), IF(INT(MONTH($B$2))=9, "2"&amp;"Q"&amp;"-"&amp;YEAR($B$2),IF(INT(MONTH($B$2))=12, "3"&amp;"Q"&amp;"-"&amp;YEAR($B$2), 0))))</f>
        <v>4Q-2020</v>
      </c>
      <c r="E5" s="148" t="str">
        <f>IF(INT(MONTH($B$2))=3, "3"&amp;"Q"&amp;"-"&amp;YEAR($B$2)-1, IF(INT(MONTH($B$2))=6, "4"&amp;"Q"&amp;"-"&amp;YEAR($B$2)-1, IF(INT(MONTH($B$2))=9, "1"&amp;"Q"&amp;"-"&amp;YEAR($B$2),IF(INT(MONTH($B$2))=12, "2"&amp;"Q"&amp;"-"&amp;YEAR($B$2), 0))))</f>
        <v>3Q-2020</v>
      </c>
      <c r="F5" s="148" t="str">
        <f>IF(INT(MONTH($B$2))=3, "2"&amp;"Q"&amp;"-"&amp;YEAR($B$2)-1, IF(INT(MONTH($B$2))=6, "3"&amp;"Q"&amp;"-"&amp;YEAR($B$2)-1, IF(INT(MONTH($B$2))=9, "4"&amp;"Q"&amp;"-"&amp;YEAR($B$2)-1,IF(INT(MONTH($B$2))=12, "1"&amp;"Q"&amp;"-"&amp;YEAR($B$2), 0))))</f>
        <v>2Q-2020</v>
      </c>
      <c r="G5" s="149" t="str">
        <f>IF(INT(MONTH($B$2))=3, "1"&amp;"Q"&amp;"-"&amp;YEAR($B$2)-1, IF(INT(MONTH($B$2))=6, "2"&amp;"Q"&amp;"-"&amp;YEAR($B$2)-1, IF(INT(MONTH($B$2))=9, "3"&amp;"Q"&amp;"-"&amp;YEAR($B$2)-1,IF(INT(MONTH($B$2))=12, "4"&amp;"Q"&amp;"-"&amp;YEAR($B$2)-1, 0))))</f>
        <v>1Q-2020</v>
      </c>
    </row>
    <row r="6" spans="1:8">
      <c r="A6" s="150"/>
      <c r="B6" s="151" t="s">
        <v>186</v>
      </c>
      <c r="C6" s="152"/>
      <c r="D6" s="152"/>
      <c r="E6" s="152"/>
      <c r="F6" s="152"/>
      <c r="G6" s="153"/>
    </row>
    <row r="7" spans="1:8">
      <c r="A7" s="150"/>
      <c r="B7" s="154" t="s">
        <v>190</v>
      </c>
      <c r="C7" s="152"/>
      <c r="D7" s="152"/>
      <c r="E7" s="152"/>
      <c r="F7" s="152"/>
      <c r="G7" s="153"/>
    </row>
    <row r="8" spans="1:8" ht="15">
      <c r="A8" s="155">
        <v>1</v>
      </c>
      <c r="B8" s="156" t="s">
        <v>23</v>
      </c>
      <c r="C8" s="157">
        <v>211452026.56626862</v>
      </c>
      <c r="D8" s="158">
        <v>196387102.51626861</v>
      </c>
      <c r="E8" s="158">
        <v>194769479.8362686</v>
      </c>
      <c r="F8" s="158">
        <v>192765835.1562686</v>
      </c>
      <c r="G8" s="159">
        <v>192591206.19626862</v>
      </c>
    </row>
    <row r="9" spans="1:8" ht="15">
      <c r="A9" s="155">
        <v>2</v>
      </c>
      <c r="B9" s="156" t="s">
        <v>89</v>
      </c>
      <c r="C9" s="157">
        <v>216017410.56626862</v>
      </c>
      <c r="D9" s="158">
        <v>200952486.51626861</v>
      </c>
      <c r="E9" s="158">
        <v>199334863.8362686</v>
      </c>
      <c r="F9" s="158">
        <v>197331219.1562686</v>
      </c>
      <c r="G9" s="159">
        <v>197156590.19626862</v>
      </c>
    </row>
    <row r="10" spans="1:8" ht="15">
      <c r="A10" s="155">
        <v>3</v>
      </c>
      <c r="B10" s="156" t="s">
        <v>88</v>
      </c>
      <c r="C10" s="157">
        <v>319112127.39530814</v>
      </c>
      <c r="D10" s="158">
        <v>306902020.51404297</v>
      </c>
      <c r="E10" s="158">
        <v>305061513.21730661</v>
      </c>
      <c r="F10" s="158">
        <v>299722774.86539704</v>
      </c>
      <c r="G10" s="159">
        <v>314734721.28397721</v>
      </c>
    </row>
    <row r="11" spans="1:8" ht="15">
      <c r="A11" s="155">
        <v>4</v>
      </c>
      <c r="B11" s="156" t="s">
        <v>488</v>
      </c>
      <c r="C11" s="157">
        <v>154956949.54482636</v>
      </c>
      <c r="D11" s="158">
        <v>143082329.61889985</v>
      </c>
      <c r="E11" s="158">
        <v>126490665.92132679</v>
      </c>
      <c r="F11" s="158">
        <v>119321971.42432106</v>
      </c>
      <c r="G11" s="159">
        <v>118973097.1340709</v>
      </c>
    </row>
    <row r="12" spans="1:8" ht="15">
      <c r="A12" s="155">
        <v>5</v>
      </c>
      <c r="B12" s="156" t="s">
        <v>489</v>
      </c>
      <c r="C12" s="157">
        <v>197756433.35576916</v>
      </c>
      <c r="D12" s="158">
        <v>181893339.7204631</v>
      </c>
      <c r="E12" s="158">
        <v>162474974.7252841</v>
      </c>
      <c r="F12" s="158">
        <v>153532027.01370674</v>
      </c>
      <c r="G12" s="159">
        <v>153102535.83765662</v>
      </c>
    </row>
    <row r="13" spans="1:8" ht="15">
      <c r="A13" s="155">
        <v>6</v>
      </c>
      <c r="B13" s="156" t="s">
        <v>490</v>
      </c>
      <c r="C13" s="157">
        <v>291851679.55923462</v>
      </c>
      <c r="D13" s="158">
        <v>292053620.30791599</v>
      </c>
      <c r="E13" s="158">
        <v>264570340.37986493</v>
      </c>
      <c r="F13" s="158">
        <v>274685914.66380227</v>
      </c>
      <c r="G13" s="159">
        <v>274407764.53564769</v>
      </c>
    </row>
    <row r="14" spans="1:8">
      <c r="A14" s="150"/>
      <c r="B14" s="151" t="s">
        <v>492</v>
      </c>
      <c r="C14" s="152"/>
      <c r="D14" s="152"/>
      <c r="E14" s="152"/>
      <c r="F14" s="152"/>
      <c r="G14" s="153"/>
    </row>
    <row r="15" spans="1:8" ht="15.75" customHeight="1">
      <c r="A15" s="155">
        <v>7</v>
      </c>
      <c r="B15" s="182" t="s">
        <v>491</v>
      </c>
      <c r="C15" s="160">
        <v>2220042169.2706628</v>
      </c>
      <c r="D15" s="158">
        <v>2227009638.3694501</v>
      </c>
      <c r="E15" s="158">
        <v>2067258476.1430407</v>
      </c>
      <c r="F15" s="158">
        <v>1861303735.2068172</v>
      </c>
      <c r="G15" s="159">
        <v>1849842437.2258925</v>
      </c>
    </row>
    <row r="16" spans="1:8">
      <c r="A16" s="150"/>
      <c r="B16" s="151" t="s">
        <v>496</v>
      </c>
      <c r="C16" s="152"/>
      <c r="D16" s="152"/>
      <c r="E16" s="152"/>
      <c r="F16" s="152"/>
      <c r="G16" s="153"/>
    </row>
    <row r="17" spans="1:7" s="161" customFormat="1">
      <c r="A17" s="155"/>
      <c r="B17" s="154" t="s">
        <v>477</v>
      </c>
      <c r="C17" s="152"/>
      <c r="D17" s="152"/>
      <c r="E17" s="152"/>
      <c r="F17" s="152"/>
      <c r="G17" s="153"/>
    </row>
    <row r="18" spans="1:7" ht="15">
      <c r="A18" s="162">
        <v>8</v>
      </c>
      <c r="B18" s="163" t="s">
        <v>486</v>
      </c>
      <c r="C18" s="164">
        <v>9.524685138559133E-2</v>
      </c>
      <c r="D18" s="165">
        <v>8.818421758607986E-2</v>
      </c>
      <c r="E18" s="165">
        <v>9.4216316964706379E-2</v>
      </c>
      <c r="F18" s="165">
        <v>0.10356495369889192</v>
      </c>
      <c r="G18" s="166">
        <v>0.10411222184149213</v>
      </c>
    </row>
    <row r="19" spans="1:7" ht="15" customHeight="1">
      <c r="A19" s="162">
        <v>9</v>
      </c>
      <c r="B19" s="163" t="s">
        <v>485</v>
      </c>
      <c r="C19" s="164">
        <v>9.7303291602445344E-2</v>
      </c>
      <c r="D19" s="165">
        <v>9.0234223980907427E-2</v>
      </c>
      <c r="E19" s="165">
        <v>9.6424741335768963E-2</v>
      </c>
      <c r="F19" s="165">
        <v>0.10601774198574974</v>
      </c>
      <c r="G19" s="166">
        <v>0.1065802071726355</v>
      </c>
    </row>
    <row r="20" spans="1:7" ht="15">
      <c r="A20" s="162">
        <v>10</v>
      </c>
      <c r="B20" s="163" t="s">
        <v>487</v>
      </c>
      <c r="C20" s="164">
        <v>0.14374147113617403</v>
      </c>
      <c r="D20" s="165">
        <v>0.13780902211934182</v>
      </c>
      <c r="E20" s="165">
        <v>0.14756815209023644</v>
      </c>
      <c r="F20" s="165">
        <v>0.16102840670015289</v>
      </c>
      <c r="G20" s="166">
        <v>0.17014136715123027</v>
      </c>
    </row>
    <row r="21" spans="1:7" ht="15">
      <c r="A21" s="162">
        <v>11</v>
      </c>
      <c r="B21" s="156" t="s">
        <v>488</v>
      </c>
      <c r="C21" s="164">
        <v>6.9799101877300568E-2</v>
      </c>
      <c r="D21" s="280">
        <v>6.424863509960399E-2</v>
      </c>
      <c r="E21" s="280">
        <v>6.1187639272533074E-2</v>
      </c>
      <c r="F21" s="280">
        <v>6.4106663070260639E-2</v>
      </c>
      <c r="G21" s="281">
        <v>6.4315259905318389E-2</v>
      </c>
    </row>
    <row r="22" spans="1:7" ht="15">
      <c r="A22" s="162">
        <v>12</v>
      </c>
      <c r="B22" s="156" t="s">
        <v>489</v>
      </c>
      <c r="C22" s="164">
        <v>8.9077782437230413E-2</v>
      </c>
      <c r="D22" s="280">
        <v>8.1676045126432395E-2</v>
      </c>
      <c r="E22" s="280">
        <v>7.8594417002183281E-2</v>
      </c>
      <c r="F22" s="280">
        <v>8.2486283194745297E-2</v>
      </c>
      <c r="G22" s="281">
        <v>8.2765176512685112E-2</v>
      </c>
    </row>
    <row r="23" spans="1:7" ht="15">
      <c r="A23" s="162">
        <v>13</v>
      </c>
      <c r="B23" s="156" t="s">
        <v>490</v>
      </c>
      <c r="C23" s="164">
        <v>0.13146222337529512</v>
      </c>
      <c r="D23" s="280">
        <v>0.1311416058898375</v>
      </c>
      <c r="E23" s="280">
        <v>0.12798125799608931</v>
      </c>
      <c r="F23" s="280">
        <v>0.14757715759554998</v>
      </c>
      <c r="G23" s="281">
        <v>0.14834115544844023</v>
      </c>
    </row>
    <row r="24" spans="1:7">
      <c r="A24" s="150"/>
      <c r="B24" s="151" t="s">
        <v>6</v>
      </c>
      <c r="C24" s="152"/>
      <c r="D24" s="152"/>
      <c r="E24" s="152"/>
      <c r="F24" s="152"/>
      <c r="G24" s="153"/>
    </row>
    <row r="25" spans="1:7" ht="15" customHeight="1">
      <c r="A25" s="167">
        <v>14</v>
      </c>
      <c r="B25" s="168" t="s">
        <v>7</v>
      </c>
      <c r="C25" s="282">
        <v>0.11687725514674342</v>
      </c>
      <c r="D25" s="283">
        <v>0.11436327180724801</v>
      </c>
      <c r="E25" s="283">
        <v>0.11566825049322936</v>
      </c>
      <c r="F25" s="283">
        <v>0.1168789185899419</v>
      </c>
      <c r="G25" s="284">
        <v>0.11973090260825885</v>
      </c>
    </row>
    <row r="26" spans="1:7" ht="15">
      <c r="A26" s="167">
        <v>15</v>
      </c>
      <c r="B26" s="168" t="s">
        <v>8</v>
      </c>
      <c r="C26" s="282">
        <v>4.8540251153037742E-2</v>
      </c>
      <c r="D26" s="283">
        <v>5.2988622028011662E-2</v>
      </c>
      <c r="E26" s="283">
        <v>5.3203099145941117E-2</v>
      </c>
      <c r="F26" s="283">
        <v>5.2248103575808634E-2</v>
      </c>
      <c r="G26" s="284">
        <v>5.1575467213220559E-2</v>
      </c>
    </row>
    <row r="27" spans="1:7" ht="15">
      <c r="A27" s="167">
        <v>16</v>
      </c>
      <c r="B27" s="168" t="s">
        <v>9</v>
      </c>
      <c r="C27" s="282">
        <v>2.5552984723187604E-2</v>
      </c>
      <c r="D27" s="283">
        <v>9.611722674954172E-3</v>
      </c>
      <c r="E27" s="283">
        <v>1.0428223384940941E-2</v>
      </c>
      <c r="F27" s="283">
        <v>1.2151991743154207E-2</v>
      </c>
      <c r="G27" s="284">
        <v>1.3275130272171969E-2</v>
      </c>
    </row>
    <row r="28" spans="1:7" ht="15">
      <c r="A28" s="167">
        <v>17</v>
      </c>
      <c r="B28" s="168" t="s">
        <v>224</v>
      </c>
      <c r="C28" s="282">
        <v>6.8337003993705694E-2</v>
      </c>
      <c r="D28" s="283">
        <v>6.1374649779236359E-2</v>
      </c>
      <c r="E28" s="283">
        <v>6.2465151347288243E-2</v>
      </c>
      <c r="F28" s="283">
        <v>6.4630815014133272E-2</v>
      </c>
      <c r="G28" s="284">
        <v>6.8155435395038294E-2</v>
      </c>
    </row>
    <row r="29" spans="1:7" ht="15">
      <c r="A29" s="167">
        <v>18</v>
      </c>
      <c r="B29" s="168" t="s">
        <v>10</v>
      </c>
      <c r="C29" s="282">
        <v>1.497294547947127E-2</v>
      </c>
      <c r="D29" s="283">
        <v>-6.0373520428635818E-3</v>
      </c>
      <c r="E29" s="283">
        <v>-9.6158185630144406E-3</v>
      </c>
      <c r="F29" s="283">
        <v>-1.7754953903257664E-2</v>
      </c>
      <c r="G29" s="284">
        <v>-3.3739379907703253E-2</v>
      </c>
    </row>
    <row r="30" spans="1:7" ht="15">
      <c r="A30" s="167">
        <v>19</v>
      </c>
      <c r="B30" s="168" t="s">
        <v>11</v>
      </c>
      <c r="C30" s="282">
        <v>0.14561101387328071</v>
      </c>
      <c r="D30" s="283">
        <v>-5.259231676832718E-2</v>
      </c>
      <c r="E30" s="283">
        <v>-7.9545450705500315E-2</v>
      </c>
      <c r="F30" s="283">
        <v>-0.13887241601057218</v>
      </c>
      <c r="G30" s="284">
        <v>-0.24752883546785678</v>
      </c>
    </row>
    <row r="31" spans="1:7">
      <c r="A31" s="150"/>
      <c r="B31" s="151" t="s">
        <v>12</v>
      </c>
      <c r="C31" s="152"/>
      <c r="D31" s="152"/>
      <c r="E31" s="152"/>
      <c r="F31" s="152"/>
      <c r="G31" s="153"/>
    </row>
    <row r="32" spans="1:7" ht="15">
      <c r="A32" s="167">
        <v>20</v>
      </c>
      <c r="B32" s="168" t="s">
        <v>13</v>
      </c>
      <c r="C32" s="282">
        <v>7.1492263280496557E-2</v>
      </c>
      <c r="D32" s="283">
        <v>6.1930775183095567E-2</v>
      </c>
      <c r="E32" s="283">
        <v>6.40623380038466E-2</v>
      </c>
      <c r="F32" s="283">
        <v>5.2811798094640372E-2</v>
      </c>
      <c r="G32" s="284">
        <v>5.1473867342370881E-2</v>
      </c>
    </row>
    <row r="33" spans="1:7" ht="15" customHeight="1">
      <c r="A33" s="167">
        <v>21</v>
      </c>
      <c r="B33" s="168" t="s">
        <v>14</v>
      </c>
      <c r="C33" s="282">
        <v>6.977797151228067E-2</v>
      </c>
      <c r="D33" s="283">
        <v>7.0302074575465667E-2</v>
      </c>
      <c r="E33" s="283">
        <v>8.1889489159289369E-2</v>
      </c>
      <c r="F33" s="283">
        <v>8.6481332479196246E-2</v>
      </c>
      <c r="G33" s="284">
        <v>8.4907537548772588E-2</v>
      </c>
    </row>
    <row r="34" spans="1:7" ht="15">
      <c r="A34" s="167">
        <v>22</v>
      </c>
      <c r="B34" s="168" t="s">
        <v>15</v>
      </c>
      <c r="C34" s="282">
        <v>0.2393794456331029</v>
      </c>
      <c r="D34" s="283">
        <v>0.23232794671200463</v>
      </c>
      <c r="E34" s="283">
        <v>0.23367396594510798</v>
      </c>
      <c r="F34" s="283">
        <v>0.23325615884506706</v>
      </c>
      <c r="G34" s="284">
        <v>0.2555311805922772</v>
      </c>
    </row>
    <row r="35" spans="1:7" ht="15" customHeight="1">
      <c r="A35" s="167">
        <v>23</v>
      </c>
      <c r="B35" s="168" t="s">
        <v>16</v>
      </c>
      <c r="C35" s="282">
        <v>0.25729152244536058</v>
      </c>
      <c r="D35" s="283">
        <v>0.33752666046026564</v>
      </c>
      <c r="E35" s="283">
        <v>0.34659801012596159</v>
      </c>
      <c r="F35" s="283">
        <v>0.30748246603684493</v>
      </c>
      <c r="G35" s="284">
        <v>0.33714293277356838</v>
      </c>
    </row>
    <row r="36" spans="1:7" ht="15">
      <c r="A36" s="167">
        <v>24</v>
      </c>
      <c r="B36" s="168" t="s">
        <v>17</v>
      </c>
      <c r="C36" s="282">
        <v>6.123411525973587E-2</v>
      </c>
      <c r="D36" s="283">
        <v>0.34826844308381005</v>
      </c>
      <c r="E36" s="283">
        <v>0.21496045173859096</v>
      </c>
      <c r="F36" s="283">
        <v>7.8678361263193344E-2</v>
      </c>
      <c r="G36" s="284">
        <v>5.8547482381141873E-2</v>
      </c>
    </row>
    <row r="37" spans="1:7" ht="15" customHeight="1">
      <c r="A37" s="150"/>
      <c r="B37" s="151" t="s">
        <v>18</v>
      </c>
      <c r="C37" s="285"/>
      <c r="D37" s="285"/>
      <c r="E37" s="285"/>
      <c r="F37" s="285"/>
      <c r="G37" s="286"/>
    </row>
    <row r="38" spans="1:7" ht="15" customHeight="1">
      <c r="A38" s="167">
        <v>25</v>
      </c>
      <c r="B38" s="168" t="s">
        <v>19</v>
      </c>
      <c r="C38" s="282">
        <v>0.26034610246392997</v>
      </c>
      <c r="D38" s="282">
        <v>0.339554816322021</v>
      </c>
      <c r="E38" s="282">
        <v>0.37358372416550889</v>
      </c>
      <c r="F38" s="282">
        <v>0.37062925044387451</v>
      </c>
      <c r="G38" s="287">
        <v>0.35779789869829071</v>
      </c>
    </row>
    <row r="39" spans="1:7" ht="15" customHeight="1">
      <c r="A39" s="167">
        <v>26</v>
      </c>
      <c r="B39" s="168" t="s">
        <v>20</v>
      </c>
      <c r="C39" s="282">
        <v>0.32961553676501126</v>
      </c>
      <c r="D39" s="282">
        <v>0.40767564769069259</v>
      </c>
      <c r="E39" s="282">
        <v>0.40471307579472632</v>
      </c>
      <c r="F39" s="282">
        <v>0.36098154334209037</v>
      </c>
      <c r="G39" s="287">
        <v>0.36961687869237358</v>
      </c>
    </row>
    <row r="40" spans="1:7" ht="15" customHeight="1">
      <c r="A40" s="167">
        <v>27</v>
      </c>
      <c r="B40" s="169" t="s">
        <v>21</v>
      </c>
      <c r="C40" s="282">
        <v>0.38247084591810304</v>
      </c>
      <c r="D40" s="282">
        <v>0.44293039539077217</v>
      </c>
      <c r="E40" s="282">
        <v>0.43921793656434854</v>
      </c>
      <c r="F40" s="282">
        <v>0.45734544452477249</v>
      </c>
      <c r="G40" s="287">
        <v>0.45110218771245092</v>
      </c>
    </row>
    <row r="41" spans="1:7" ht="15" customHeight="1">
      <c r="A41" s="173"/>
      <c r="B41" s="151" t="s">
        <v>398</v>
      </c>
      <c r="C41" s="152"/>
      <c r="D41" s="152"/>
      <c r="E41" s="152"/>
      <c r="F41" s="152"/>
      <c r="G41" s="153"/>
    </row>
    <row r="42" spans="1:7" ht="15" customHeight="1">
      <c r="A42" s="167">
        <v>28</v>
      </c>
      <c r="B42" s="174" t="s">
        <v>391</v>
      </c>
      <c r="C42" s="480">
        <v>814442837.42838514</v>
      </c>
      <c r="D42" s="169">
        <v>1034394124.4650158</v>
      </c>
      <c r="E42" s="169">
        <v>1000524134.3159332</v>
      </c>
      <c r="F42" s="169">
        <v>817895758.80064678</v>
      </c>
      <c r="G42" s="172">
        <v>744812842.13518405</v>
      </c>
    </row>
    <row r="43" spans="1:7" ht="15">
      <c r="A43" s="167">
        <v>29</v>
      </c>
      <c r="B43" s="168" t="s">
        <v>392</v>
      </c>
      <c r="C43" s="480">
        <v>538830445.85516953</v>
      </c>
      <c r="D43" s="170">
        <v>638901245.25180185</v>
      </c>
      <c r="E43" s="170">
        <v>554996447.65930593</v>
      </c>
      <c r="F43" s="170">
        <v>496101116.84214252</v>
      </c>
      <c r="G43" s="171">
        <v>432401154.23291969</v>
      </c>
    </row>
    <row r="44" spans="1:7" ht="15">
      <c r="A44" s="175">
        <v>30</v>
      </c>
      <c r="B44" s="176" t="s">
        <v>390</v>
      </c>
      <c r="C44" s="481">
        <v>1.5115011478904006</v>
      </c>
      <c r="D44" s="282">
        <v>1.6190203605838074</v>
      </c>
      <c r="E44" s="282">
        <v>1.8027577267127339</v>
      </c>
      <c r="F44" s="282">
        <v>1.6486472838578552</v>
      </c>
      <c r="G44" s="287">
        <v>1.7225042876133927</v>
      </c>
    </row>
    <row r="45" spans="1:7">
      <c r="A45" s="175"/>
      <c r="B45" s="151" t="s">
        <v>497</v>
      </c>
      <c r="C45" s="152"/>
      <c r="D45" s="152"/>
      <c r="E45" s="152"/>
      <c r="F45" s="152"/>
      <c r="G45" s="153"/>
    </row>
    <row r="46" spans="1:7" ht="15">
      <c r="A46" s="175">
        <v>31</v>
      </c>
      <c r="B46" s="176" t="s">
        <v>498</v>
      </c>
      <c r="C46" s="485">
        <v>1941745935.0349255</v>
      </c>
      <c r="D46" s="288">
        <v>2055857760.5065064</v>
      </c>
      <c r="E46" s="288">
        <v>2014507373.4329233</v>
      </c>
      <c r="F46" s="288">
        <v>1826882283.5386586</v>
      </c>
      <c r="G46" s="289">
        <v>1796037823.5467219</v>
      </c>
    </row>
    <row r="47" spans="1:7" ht="15">
      <c r="A47" s="175">
        <v>32</v>
      </c>
      <c r="B47" s="176" t="s">
        <v>499</v>
      </c>
      <c r="C47" s="485">
        <v>1441264537.2380395</v>
      </c>
      <c r="D47" s="288">
        <v>1387652210.4823098</v>
      </c>
      <c r="E47" s="288">
        <v>1270421323.5359678</v>
      </c>
      <c r="F47" s="288">
        <v>1162676208.9167366</v>
      </c>
      <c r="G47" s="289">
        <v>1135504376.0081649</v>
      </c>
    </row>
    <row r="48" spans="1:7" thickBot="1">
      <c r="A48" s="177">
        <v>33</v>
      </c>
      <c r="B48" s="178" t="s">
        <v>500</v>
      </c>
      <c r="C48" s="486">
        <v>1.347251586968192</v>
      </c>
      <c r="D48" s="290">
        <v>1.4815367604192025</v>
      </c>
      <c r="E48" s="290">
        <v>1.585700220951848</v>
      </c>
      <c r="F48" s="290">
        <v>1.5712734719503392</v>
      </c>
      <c r="G48" s="291">
        <v>1.5817092927995968</v>
      </c>
    </row>
    <row r="49" spans="1:2">
      <c r="A49" s="179"/>
    </row>
    <row r="50" spans="1:2" ht="45">
      <c r="B50" s="180" t="s">
        <v>476</v>
      </c>
    </row>
    <row r="51" spans="1:2" ht="75">
      <c r="B51" s="181" t="s">
        <v>397</v>
      </c>
    </row>
  </sheetData>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activeCell="C14" sqref="C14"/>
      <selection pane="topRight" activeCell="C14" sqref="C14"/>
      <selection pane="bottomLeft" activeCell="C14" sqref="C14"/>
      <selection pane="bottomRight" activeCell="C14" sqref="C14"/>
    </sheetView>
  </sheetViews>
  <sheetFormatPr defaultRowHeight="15.75"/>
  <cols>
    <col min="1" max="1" width="9.5703125" style="136" bestFit="1" customWidth="1"/>
    <col min="2" max="2" width="55.28515625" style="136" customWidth="1"/>
    <col min="3" max="8" width="17.5703125" style="136" customWidth="1"/>
    <col min="9" max="16384" width="9.140625" style="137"/>
  </cols>
  <sheetData>
    <row r="1" spans="1:8">
      <c r="A1" s="133" t="s">
        <v>188</v>
      </c>
      <c r="B1" s="136" t="str">
        <f>Info!C2</f>
        <v>სს ”ლიბერთი ბანკი”</v>
      </c>
    </row>
    <row r="2" spans="1:8">
      <c r="A2" s="133" t="s">
        <v>189</v>
      </c>
      <c r="B2" s="183">
        <f>'1. key ratios'!B2</f>
        <v>44286</v>
      </c>
    </row>
    <row r="3" spans="1:8">
      <c r="A3" s="133"/>
    </row>
    <row r="4" spans="1:8" ht="16.5" thickBot="1">
      <c r="A4" s="184" t="s">
        <v>329</v>
      </c>
      <c r="B4" s="185" t="s">
        <v>244</v>
      </c>
      <c r="C4" s="184"/>
      <c r="D4" s="186"/>
      <c r="E4" s="186"/>
      <c r="F4" s="187"/>
      <c r="G4" s="187"/>
      <c r="H4" s="188" t="s">
        <v>93</v>
      </c>
    </row>
    <row r="5" spans="1:8">
      <c r="A5" s="189"/>
      <c r="B5" s="190"/>
      <c r="C5" s="535" t="s">
        <v>194</v>
      </c>
      <c r="D5" s="536"/>
      <c r="E5" s="537"/>
      <c r="F5" s="535" t="s">
        <v>195</v>
      </c>
      <c r="G5" s="536"/>
      <c r="H5" s="538"/>
    </row>
    <row r="6" spans="1:8">
      <c r="A6" s="191" t="s">
        <v>26</v>
      </c>
      <c r="B6" s="192" t="s">
        <v>153</v>
      </c>
      <c r="C6" s="193" t="s">
        <v>27</v>
      </c>
      <c r="D6" s="193" t="s">
        <v>94</v>
      </c>
      <c r="E6" s="193" t="s">
        <v>68</v>
      </c>
      <c r="F6" s="193" t="s">
        <v>27</v>
      </c>
      <c r="G6" s="193" t="s">
        <v>94</v>
      </c>
      <c r="H6" s="194" t="s">
        <v>68</v>
      </c>
    </row>
    <row r="7" spans="1:8">
      <c r="A7" s="191">
        <v>1</v>
      </c>
      <c r="B7" s="195" t="s">
        <v>154</v>
      </c>
      <c r="C7" s="292">
        <v>188025428.12</v>
      </c>
      <c r="D7" s="292">
        <v>66345889.769999996</v>
      </c>
      <c r="E7" s="293">
        <f>C7+D7</f>
        <v>254371317.88999999</v>
      </c>
      <c r="F7" s="294">
        <v>196771801</v>
      </c>
      <c r="G7" s="295">
        <v>55932178</v>
      </c>
      <c r="H7" s="296">
        <f>F7+G7</f>
        <v>252703979</v>
      </c>
    </row>
    <row r="8" spans="1:8">
      <c r="A8" s="191">
        <v>2</v>
      </c>
      <c r="B8" s="195" t="s">
        <v>155</v>
      </c>
      <c r="C8" s="292">
        <v>6623018.8200000003</v>
      </c>
      <c r="D8" s="292">
        <v>136932638.62</v>
      </c>
      <c r="E8" s="293">
        <f t="shared" ref="E8:E20" si="0">C8+D8</f>
        <v>143555657.44</v>
      </c>
      <c r="F8" s="294">
        <v>62614841</v>
      </c>
      <c r="G8" s="295">
        <v>152225612</v>
      </c>
      <c r="H8" s="296">
        <f t="shared" ref="H8:H40" si="1">F8+G8</f>
        <v>214840453</v>
      </c>
    </row>
    <row r="9" spans="1:8">
      <c r="A9" s="191">
        <v>3</v>
      </c>
      <c r="B9" s="195" t="s">
        <v>156</v>
      </c>
      <c r="C9" s="292">
        <v>570134.26</v>
      </c>
      <c r="D9" s="292">
        <v>90513546.5</v>
      </c>
      <c r="E9" s="293">
        <f t="shared" si="0"/>
        <v>91083680.760000005</v>
      </c>
      <c r="F9" s="294">
        <v>555785</v>
      </c>
      <c r="G9" s="295">
        <v>248766217</v>
      </c>
      <c r="H9" s="296">
        <f t="shared" si="1"/>
        <v>249322002</v>
      </c>
    </row>
    <row r="10" spans="1:8">
      <c r="A10" s="191">
        <v>4</v>
      </c>
      <c r="B10" s="195" t="s">
        <v>185</v>
      </c>
      <c r="C10" s="292">
        <v>0</v>
      </c>
      <c r="D10" s="292">
        <v>0</v>
      </c>
      <c r="E10" s="293">
        <f t="shared" si="0"/>
        <v>0</v>
      </c>
      <c r="F10" s="294">
        <v>0</v>
      </c>
      <c r="G10" s="295">
        <v>0</v>
      </c>
      <c r="H10" s="296">
        <f t="shared" si="1"/>
        <v>0</v>
      </c>
    </row>
    <row r="11" spans="1:8">
      <c r="A11" s="191">
        <v>5</v>
      </c>
      <c r="B11" s="195" t="s">
        <v>157</v>
      </c>
      <c r="C11" s="292">
        <v>258746377.63999999</v>
      </c>
      <c r="D11" s="292">
        <v>0</v>
      </c>
      <c r="E11" s="293">
        <f t="shared" si="0"/>
        <v>258746377.63999999</v>
      </c>
      <c r="F11" s="294">
        <v>117986334</v>
      </c>
      <c r="G11" s="295">
        <v>0</v>
      </c>
      <c r="H11" s="296">
        <f t="shared" si="1"/>
        <v>117986334</v>
      </c>
    </row>
    <row r="12" spans="1:8">
      <c r="A12" s="191">
        <v>6.1</v>
      </c>
      <c r="B12" s="196" t="s">
        <v>158</v>
      </c>
      <c r="C12" s="292">
        <v>1350423682.2900023</v>
      </c>
      <c r="D12" s="292">
        <v>424999916.95000005</v>
      </c>
      <c r="E12" s="293">
        <f t="shared" si="0"/>
        <v>1775423599.2400024</v>
      </c>
      <c r="F12" s="294">
        <v>977847821.00008368</v>
      </c>
      <c r="G12" s="295">
        <v>335636096</v>
      </c>
      <c r="H12" s="296">
        <f t="shared" si="1"/>
        <v>1313483917.0000837</v>
      </c>
    </row>
    <row r="13" spans="1:8">
      <c r="A13" s="191">
        <v>6.2</v>
      </c>
      <c r="B13" s="196" t="s">
        <v>159</v>
      </c>
      <c r="C13" s="292">
        <v>-91365961.222556502</v>
      </c>
      <c r="D13" s="292">
        <v>-32519496.107443202</v>
      </c>
      <c r="E13" s="293">
        <f t="shared" si="0"/>
        <v>-123885457.3299997</v>
      </c>
      <c r="F13" s="294">
        <v>-100286387.1865935</v>
      </c>
      <c r="G13" s="295">
        <v>-11238297.815799998</v>
      </c>
      <c r="H13" s="296">
        <f t="shared" si="1"/>
        <v>-111524685.0023935</v>
      </c>
    </row>
    <row r="14" spans="1:8">
      <c r="A14" s="191">
        <v>6</v>
      </c>
      <c r="B14" s="195" t="s">
        <v>160</v>
      </c>
      <c r="C14" s="293">
        <f>C12+C13</f>
        <v>1259057721.0674458</v>
      </c>
      <c r="D14" s="293">
        <f>D12+D13</f>
        <v>392480420.84255683</v>
      </c>
      <c r="E14" s="293">
        <f>C14+D14</f>
        <v>1651538141.9100027</v>
      </c>
      <c r="F14" s="293">
        <f>F12+F13</f>
        <v>877561433.81349015</v>
      </c>
      <c r="G14" s="293">
        <f>G12+G13</f>
        <v>324397798.18419999</v>
      </c>
      <c r="H14" s="296">
        <f>F14+G14</f>
        <v>1201959231.9976902</v>
      </c>
    </row>
    <row r="15" spans="1:8">
      <c r="A15" s="191">
        <v>7</v>
      </c>
      <c r="B15" s="195" t="s">
        <v>161</v>
      </c>
      <c r="C15" s="292">
        <v>32742663.309999999</v>
      </c>
      <c r="D15" s="292">
        <v>3295684.6</v>
      </c>
      <c r="E15" s="293">
        <f t="shared" si="0"/>
        <v>36038347.909999996</v>
      </c>
      <c r="F15" s="294">
        <v>22822898</v>
      </c>
      <c r="G15" s="295">
        <v>2482576</v>
      </c>
      <c r="H15" s="296">
        <f t="shared" si="1"/>
        <v>25305474</v>
      </c>
    </row>
    <row r="16" spans="1:8">
      <c r="A16" s="191">
        <v>8</v>
      </c>
      <c r="B16" s="195" t="s">
        <v>162</v>
      </c>
      <c r="C16" s="292">
        <v>103192</v>
      </c>
      <c r="D16" s="292">
        <v>0</v>
      </c>
      <c r="E16" s="293">
        <f t="shared" si="0"/>
        <v>103192</v>
      </c>
      <c r="F16" s="294">
        <v>38675</v>
      </c>
      <c r="G16" s="295">
        <v>0</v>
      </c>
      <c r="H16" s="296">
        <f t="shared" si="1"/>
        <v>38675</v>
      </c>
    </row>
    <row r="17" spans="1:8">
      <c r="A17" s="191">
        <v>9</v>
      </c>
      <c r="B17" s="195" t="s">
        <v>163</v>
      </c>
      <c r="C17" s="292">
        <v>106733.3</v>
      </c>
      <c r="D17" s="292">
        <v>0</v>
      </c>
      <c r="E17" s="293">
        <f t="shared" si="0"/>
        <v>106733.3</v>
      </c>
      <c r="F17" s="294">
        <v>106733</v>
      </c>
      <c r="G17" s="295">
        <v>0</v>
      </c>
      <c r="H17" s="296">
        <f t="shared" si="1"/>
        <v>106733</v>
      </c>
    </row>
    <row r="18" spans="1:8">
      <c r="A18" s="191">
        <v>10</v>
      </c>
      <c r="B18" s="195" t="s">
        <v>164</v>
      </c>
      <c r="C18" s="292">
        <v>233214657.25000009</v>
      </c>
      <c r="D18" s="292">
        <v>0</v>
      </c>
      <c r="E18" s="293">
        <f t="shared" si="0"/>
        <v>233214657.25000009</v>
      </c>
      <c r="F18" s="294">
        <v>253157218</v>
      </c>
      <c r="G18" s="295">
        <v>0</v>
      </c>
      <c r="H18" s="296">
        <f t="shared" si="1"/>
        <v>253157218</v>
      </c>
    </row>
    <row r="19" spans="1:8">
      <c r="A19" s="191">
        <v>11</v>
      </c>
      <c r="B19" s="195" t="s">
        <v>165</v>
      </c>
      <c r="C19" s="292">
        <v>47204409.969999999</v>
      </c>
      <c r="D19" s="292">
        <v>12422034.5</v>
      </c>
      <c r="E19" s="293">
        <f t="shared" si="0"/>
        <v>59626444.469999999</v>
      </c>
      <c r="F19" s="294">
        <v>40534156</v>
      </c>
      <c r="G19" s="295">
        <v>15823843</v>
      </c>
      <c r="H19" s="296">
        <f t="shared" si="1"/>
        <v>56357999</v>
      </c>
    </row>
    <row r="20" spans="1:8">
      <c r="A20" s="191">
        <v>12</v>
      </c>
      <c r="B20" s="197" t="s">
        <v>166</v>
      </c>
      <c r="C20" s="297">
        <f>SUM(C7:C11)+SUM(C14:C19)</f>
        <v>2026394335.7374456</v>
      </c>
      <c r="D20" s="297">
        <f>SUM(D7:D11)+SUM(D14:D19)</f>
        <v>701990214.83255684</v>
      </c>
      <c r="E20" s="297">
        <f t="shared" si="0"/>
        <v>2728384550.5700026</v>
      </c>
      <c r="F20" s="297">
        <f>SUM(F7:F11)+SUM(F14:F19)</f>
        <v>1572149874.8134902</v>
      </c>
      <c r="G20" s="297">
        <f>SUM(G7:G11)+SUM(G14:G19)</f>
        <v>799628224.18420005</v>
      </c>
      <c r="H20" s="298">
        <f t="shared" si="1"/>
        <v>2371778098.9976902</v>
      </c>
    </row>
    <row r="21" spans="1:8">
      <c r="A21" s="191"/>
      <c r="B21" s="192" t="s">
        <v>183</v>
      </c>
      <c r="C21" s="299"/>
      <c r="D21" s="299"/>
      <c r="E21" s="299"/>
      <c r="F21" s="300"/>
      <c r="G21" s="301"/>
      <c r="H21" s="302"/>
    </row>
    <row r="22" spans="1:8">
      <c r="A22" s="191">
        <v>13</v>
      </c>
      <c r="B22" s="195" t="s">
        <v>167</v>
      </c>
      <c r="C22" s="303">
        <v>23685110.890000001</v>
      </c>
      <c r="D22" s="303">
        <v>6173040.3900000006</v>
      </c>
      <c r="E22" s="297">
        <f>C22+D22</f>
        <v>29858151.280000001</v>
      </c>
      <c r="F22" s="304">
        <v>711919.65</v>
      </c>
      <c r="G22" s="305">
        <v>6178646.3599999994</v>
      </c>
      <c r="H22" s="298">
        <f t="shared" si="1"/>
        <v>6890566.0099999998</v>
      </c>
    </row>
    <row r="23" spans="1:8">
      <c r="A23" s="191">
        <v>14</v>
      </c>
      <c r="B23" s="195" t="s">
        <v>168</v>
      </c>
      <c r="C23" s="303">
        <v>558668346.81000471</v>
      </c>
      <c r="D23" s="303">
        <v>166849253.64100346</v>
      </c>
      <c r="E23" s="297">
        <f t="shared" ref="E23:E40" si="2">C23+D23</f>
        <v>725517600.4510082</v>
      </c>
      <c r="F23" s="304">
        <v>555599883.96000838</v>
      </c>
      <c r="G23" s="305">
        <v>246680268.95894659</v>
      </c>
      <c r="H23" s="298">
        <f t="shared" si="1"/>
        <v>802280152.91895497</v>
      </c>
    </row>
    <row r="24" spans="1:8">
      <c r="A24" s="191">
        <v>15</v>
      </c>
      <c r="B24" s="195" t="s">
        <v>169</v>
      </c>
      <c r="C24" s="303">
        <v>177627350.07000008</v>
      </c>
      <c r="D24" s="303">
        <v>140382596.52538389</v>
      </c>
      <c r="E24" s="297">
        <f t="shared" si="2"/>
        <v>318009946.595384</v>
      </c>
      <c r="F24" s="304">
        <v>164780067.88</v>
      </c>
      <c r="G24" s="305">
        <v>102854068.42738107</v>
      </c>
      <c r="H24" s="298">
        <f t="shared" si="1"/>
        <v>267634136.30738106</v>
      </c>
    </row>
    <row r="25" spans="1:8">
      <c r="A25" s="191">
        <v>16</v>
      </c>
      <c r="B25" s="195" t="s">
        <v>170</v>
      </c>
      <c r="C25" s="303">
        <v>613189199.53999972</v>
      </c>
      <c r="D25" s="303">
        <v>249085889.27361196</v>
      </c>
      <c r="E25" s="297">
        <f t="shared" si="2"/>
        <v>862275088.81361175</v>
      </c>
      <c r="F25" s="304">
        <v>539049840.84999967</v>
      </c>
      <c r="G25" s="305">
        <v>259888838.48367298</v>
      </c>
      <c r="H25" s="298">
        <f t="shared" si="1"/>
        <v>798938679.33367264</v>
      </c>
    </row>
    <row r="26" spans="1:8">
      <c r="A26" s="191">
        <v>17</v>
      </c>
      <c r="B26" s="195" t="s">
        <v>171</v>
      </c>
      <c r="C26" s="299">
        <v>0</v>
      </c>
      <c r="D26" s="299">
        <v>0</v>
      </c>
      <c r="E26" s="297">
        <f t="shared" si="2"/>
        <v>0</v>
      </c>
      <c r="F26" s="300">
        <v>0</v>
      </c>
      <c r="G26" s="301">
        <v>0</v>
      </c>
      <c r="H26" s="298">
        <f t="shared" si="1"/>
        <v>0</v>
      </c>
    </row>
    <row r="27" spans="1:8">
      <c r="A27" s="191">
        <v>18</v>
      </c>
      <c r="B27" s="195" t="s">
        <v>172</v>
      </c>
      <c r="C27" s="303">
        <v>212150000</v>
      </c>
      <c r="D27" s="303">
        <v>84289780.0380418</v>
      </c>
      <c r="E27" s="297">
        <f t="shared" si="2"/>
        <v>296439780.03804183</v>
      </c>
      <c r="F27" s="304">
        <v>0</v>
      </c>
      <c r="G27" s="305">
        <v>0</v>
      </c>
      <c r="H27" s="298">
        <f t="shared" si="1"/>
        <v>0</v>
      </c>
    </row>
    <row r="28" spans="1:8">
      <c r="A28" s="191">
        <v>19</v>
      </c>
      <c r="B28" s="195" t="s">
        <v>173</v>
      </c>
      <c r="C28" s="303">
        <v>9779604.0600000005</v>
      </c>
      <c r="D28" s="303">
        <v>2223476.0299999998</v>
      </c>
      <c r="E28" s="297">
        <f t="shared" si="2"/>
        <v>12003080.09</v>
      </c>
      <c r="F28" s="304">
        <v>7043956.2599999998</v>
      </c>
      <c r="G28" s="305">
        <v>1973323.3299999998</v>
      </c>
      <c r="H28" s="298">
        <f t="shared" si="1"/>
        <v>9017279.5899999999</v>
      </c>
    </row>
    <row r="29" spans="1:8">
      <c r="A29" s="191">
        <v>20</v>
      </c>
      <c r="B29" s="195" t="s">
        <v>95</v>
      </c>
      <c r="C29" s="303">
        <v>26441615.071399998</v>
      </c>
      <c r="D29" s="303">
        <v>40449460.907199994</v>
      </c>
      <c r="E29" s="297">
        <f t="shared" si="2"/>
        <v>66891075.978599995</v>
      </c>
      <c r="F29" s="304">
        <v>41115818.24000001</v>
      </c>
      <c r="G29" s="305">
        <v>46577486.685800001</v>
      </c>
      <c r="H29" s="298">
        <f t="shared" si="1"/>
        <v>87693304.925800011</v>
      </c>
    </row>
    <row r="30" spans="1:8">
      <c r="A30" s="191">
        <v>21</v>
      </c>
      <c r="B30" s="195" t="s">
        <v>174</v>
      </c>
      <c r="C30" s="303">
        <v>6437000</v>
      </c>
      <c r="D30" s="303">
        <v>110993032.58</v>
      </c>
      <c r="E30" s="297">
        <f t="shared" si="2"/>
        <v>117430032.58</v>
      </c>
      <c r="F30" s="304">
        <v>6437000</v>
      </c>
      <c r="G30" s="305">
        <v>106727042.95000002</v>
      </c>
      <c r="H30" s="298">
        <f t="shared" si="1"/>
        <v>113164042.95000002</v>
      </c>
    </row>
    <row r="31" spans="1:8">
      <c r="A31" s="191">
        <v>22</v>
      </c>
      <c r="B31" s="197" t="s">
        <v>175</v>
      </c>
      <c r="C31" s="297">
        <f>SUM(C22:C30)</f>
        <v>1627978226.4414043</v>
      </c>
      <c r="D31" s="297">
        <f>SUM(D22:D30)</f>
        <v>800446529.38524115</v>
      </c>
      <c r="E31" s="297">
        <f>C31+D31</f>
        <v>2428424755.8266454</v>
      </c>
      <c r="F31" s="297">
        <f>SUM(F22:F30)</f>
        <v>1314738486.840008</v>
      </c>
      <c r="G31" s="297">
        <f>SUM(G22:G30)</f>
        <v>770879675.19580066</v>
      </c>
      <c r="H31" s="298">
        <f t="shared" si="1"/>
        <v>2085618162.0358086</v>
      </c>
    </row>
    <row r="32" spans="1:8">
      <c r="A32" s="191"/>
      <c r="B32" s="192" t="s">
        <v>184</v>
      </c>
      <c r="C32" s="299"/>
      <c r="D32" s="299"/>
      <c r="E32" s="303"/>
      <c r="F32" s="300"/>
      <c r="G32" s="301"/>
      <c r="H32" s="302"/>
    </row>
    <row r="33" spans="1:8">
      <c r="A33" s="191">
        <v>23</v>
      </c>
      <c r="B33" s="195" t="s">
        <v>176</v>
      </c>
      <c r="C33" s="303">
        <v>54628742.530000001</v>
      </c>
      <c r="D33" s="299">
        <v>0</v>
      </c>
      <c r="E33" s="297">
        <f t="shared" si="2"/>
        <v>54628742.530000001</v>
      </c>
      <c r="F33" s="304">
        <v>54628743</v>
      </c>
      <c r="G33" s="301">
        <v>0</v>
      </c>
      <c r="H33" s="298">
        <f t="shared" si="1"/>
        <v>54628743</v>
      </c>
    </row>
    <row r="34" spans="1:8">
      <c r="A34" s="191">
        <v>24</v>
      </c>
      <c r="B34" s="195" t="s">
        <v>177</v>
      </c>
      <c r="C34" s="303">
        <v>61390.64</v>
      </c>
      <c r="D34" s="299">
        <v>0</v>
      </c>
      <c r="E34" s="297">
        <f t="shared" si="2"/>
        <v>61390.64</v>
      </c>
      <c r="F34" s="304">
        <v>61391</v>
      </c>
      <c r="G34" s="301">
        <v>0</v>
      </c>
      <c r="H34" s="298">
        <f t="shared" si="1"/>
        <v>61391</v>
      </c>
    </row>
    <row r="35" spans="1:8">
      <c r="A35" s="191">
        <v>25</v>
      </c>
      <c r="B35" s="196" t="s">
        <v>178</v>
      </c>
      <c r="C35" s="303">
        <v>-10154020.07</v>
      </c>
      <c r="D35" s="299">
        <v>0</v>
      </c>
      <c r="E35" s="297">
        <f t="shared" si="2"/>
        <v>-10154020.07</v>
      </c>
      <c r="F35" s="304">
        <v>-10154020</v>
      </c>
      <c r="G35" s="301">
        <v>0</v>
      </c>
      <c r="H35" s="298">
        <f t="shared" si="1"/>
        <v>-10154020</v>
      </c>
    </row>
    <row r="36" spans="1:8">
      <c r="A36" s="191">
        <v>26</v>
      </c>
      <c r="B36" s="195" t="s">
        <v>179</v>
      </c>
      <c r="C36" s="303">
        <v>39651986.239999995</v>
      </c>
      <c r="D36" s="299">
        <v>0</v>
      </c>
      <c r="E36" s="297">
        <f t="shared" si="2"/>
        <v>39651986.239999995</v>
      </c>
      <c r="F36" s="304">
        <v>39651986</v>
      </c>
      <c r="G36" s="301">
        <v>0</v>
      </c>
      <c r="H36" s="298">
        <f t="shared" si="1"/>
        <v>39651986</v>
      </c>
    </row>
    <row r="37" spans="1:8">
      <c r="A37" s="191">
        <v>27</v>
      </c>
      <c r="B37" s="195" t="s">
        <v>180</v>
      </c>
      <c r="C37" s="303">
        <v>1694027.75</v>
      </c>
      <c r="D37" s="299">
        <v>0</v>
      </c>
      <c r="E37" s="297">
        <f t="shared" si="2"/>
        <v>1694027.75</v>
      </c>
      <c r="F37" s="304">
        <v>1694028</v>
      </c>
      <c r="G37" s="301">
        <v>0</v>
      </c>
      <c r="H37" s="298">
        <f t="shared" si="1"/>
        <v>1694028</v>
      </c>
    </row>
    <row r="38" spans="1:8">
      <c r="A38" s="191">
        <v>28</v>
      </c>
      <c r="B38" s="195" t="s">
        <v>181</v>
      </c>
      <c r="C38" s="303">
        <v>185003719.13999999</v>
      </c>
      <c r="D38" s="299">
        <v>0</v>
      </c>
      <c r="E38" s="297">
        <f t="shared" si="2"/>
        <v>185003719.13999999</v>
      </c>
      <c r="F38" s="304">
        <v>170859814.26999998</v>
      </c>
      <c r="G38" s="301">
        <v>0</v>
      </c>
      <c r="H38" s="298">
        <f t="shared" si="1"/>
        <v>170859814.26999998</v>
      </c>
    </row>
    <row r="39" spans="1:8">
      <c r="A39" s="191">
        <v>29</v>
      </c>
      <c r="B39" s="195" t="s">
        <v>196</v>
      </c>
      <c r="C39" s="303">
        <v>29073948.760000002</v>
      </c>
      <c r="D39" s="299">
        <v>0</v>
      </c>
      <c r="E39" s="297">
        <f t="shared" si="2"/>
        <v>29073948.760000002</v>
      </c>
      <c r="F39" s="304">
        <v>29417995</v>
      </c>
      <c r="G39" s="301">
        <v>0</v>
      </c>
      <c r="H39" s="298">
        <f t="shared" si="1"/>
        <v>29417995</v>
      </c>
    </row>
    <row r="40" spans="1:8">
      <c r="A40" s="191">
        <v>30</v>
      </c>
      <c r="B40" s="197" t="s">
        <v>182</v>
      </c>
      <c r="C40" s="303">
        <v>299959794.99000001</v>
      </c>
      <c r="D40" s="299">
        <v>0</v>
      </c>
      <c r="E40" s="297">
        <f t="shared" si="2"/>
        <v>299959794.99000001</v>
      </c>
      <c r="F40" s="304">
        <v>286159937.26999998</v>
      </c>
      <c r="G40" s="301">
        <v>0</v>
      </c>
      <c r="H40" s="298">
        <f t="shared" si="1"/>
        <v>286159937.26999998</v>
      </c>
    </row>
    <row r="41" spans="1:8" ht="16.5" thickBot="1">
      <c r="A41" s="198">
        <v>31</v>
      </c>
      <c r="B41" s="199" t="s">
        <v>197</v>
      </c>
      <c r="C41" s="200">
        <f>C31+C40</f>
        <v>1927938021.4314044</v>
      </c>
      <c r="D41" s="200">
        <f>D31+D40</f>
        <v>800446529.38524115</v>
      </c>
      <c r="E41" s="200">
        <f>C41+D41</f>
        <v>2728384550.8166456</v>
      </c>
      <c r="F41" s="200">
        <f>F31+F40</f>
        <v>1600898424.110008</v>
      </c>
      <c r="G41" s="200">
        <f>G31+G40</f>
        <v>770879675.19580066</v>
      </c>
      <c r="H41" s="201">
        <f>F41+G41</f>
        <v>2371778099.3058085</v>
      </c>
    </row>
    <row r="43" spans="1:8">
      <c r="B43" s="202"/>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7" activePane="bottomRight" state="frozen"/>
      <selection activeCell="C14" sqref="C14"/>
      <selection pane="topRight" activeCell="C14" sqref="C14"/>
      <selection pane="bottomLeft" activeCell="C14" sqref="C14"/>
      <selection pane="bottomRight" activeCell="C14" sqref="C14"/>
    </sheetView>
  </sheetViews>
  <sheetFormatPr defaultColWidth="9.140625" defaultRowHeight="15.75"/>
  <cols>
    <col min="1" max="1" width="9.5703125" style="136" bestFit="1" customWidth="1"/>
    <col min="2" max="2" width="87.42578125" style="136" customWidth="1"/>
    <col min="3" max="8" width="15.140625" style="136" customWidth="1"/>
    <col min="9" max="9" width="8.85546875" style="137" customWidth="1"/>
    <col min="10" max="16384" width="9.140625" style="203"/>
  </cols>
  <sheetData>
    <row r="1" spans="1:8">
      <c r="A1" s="133" t="s">
        <v>188</v>
      </c>
      <c r="B1" s="135" t="str">
        <f>Info!C2</f>
        <v>სს ”ლიბერთი ბანკი”</v>
      </c>
      <c r="C1" s="135"/>
    </row>
    <row r="2" spans="1:8">
      <c r="A2" s="133" t="s">
        <v>189</v>
      </c>
      <c r="B2" s="183">
        <f>'1. key ratios'!B2</f>
        <v>44286</v>
      </c>
      <c r="C2" s="139"/>
      <c r="D2" s="140"/>
      <c r="E2" s="140"/>
      <c r="F2" s="140"/>
      <c r="G2" s="140"/>
      <c r="H2" s="140"/>
    </row>
    <row r="3" spans="1:8">
      <c r="A3" s="133"/>
      <c r="B3" s="135"/>
      <c r="C3" s="139"/>
      <c r="D3" s="140"/>
      <c r="E3" s="140"/>
      <c r="F3" s="140"/>
      <c r="G3" s="140"/>
      <c r="H3" s="140"/>
    </row>
    <row r="4" spans="1:8" ht="16.5" thickBot="1">
      <c r="A4" s="204" t="s">
        <v>330</v>
      </c>
      <c r="B4" s="205" t="s">
        <v>222</v>
      </c>
      <c r="C4" s="187"/>
      <c r="D4" s="187"/>
      <c r="E4" s="187"/>
      <c r="F4" s="204"/>
      <c r="G4" s="204"/>
      <c r="H4" s="206" t="s">
        <v>93</v>
      </c>
    </row>
    <row r="5" spans="1:8">
      <c r="A5" s="207"/>
      <c r="B5" s="208"/>
      <c r="C5" s="535" t="s">
        <v>194</v>
      </c>
      <c r="D5" s="536"/>
      <c r="E5" s="537"/>
      <c r="F5" s="535" t="s">
        <v>195</v>
      </c>
      <c r="G5" s="536"/>
      <c r="H5" s="538"/>
    </row>
    <row r="6" spans="1:8" ht="15">
      <c r="A6" s="209" t="s">
        <v>26</v>
      </c>
      <c r="B6" s="210"/>
      <c r="C6" s="211" t="s">
        <v>27</v>
      </c>
      <c r="D6" s="211" t="s">
        <v>96</v>
      </c>
      <c r="E6" s="211" t="s">
        <v>68</v>
      </c>
      <c r="F6" s="211" t="s">
        <v>27</v>
      </c>
      <c r="G6" s="211" t="s">
        <v>96</v>
      </c>
      <c r="H6" s="212" t="s">
        <v>68</v>
      </c>
    </row>
    <row r="7" spans="1:8">
      <c r="A7" s="213"/>
      <c r="B7" s="214" t="s">
        <v>92</v>
      </c>
      <c r="C7" s="215"/>
      <c r="D7" s="215"/>
      <c r="E7" s="215"/>
      <c r="F7" s="215"/>
      <c r="G7" s="215"/>
      <c r="H7" s="216"/>
    </row>
    <row r="8" spans="1:8">
      <c r="A8" s="213">
        <v>1</v>
      </c>
      <c r="B8" s="217" t="s">
        <v>97</v>
      </c>
      <c r="C8" s="301">
        <v>1138606.8400000001</v>
      </c>
      <c r="D8" s="301">
        <v>-75465.630000000034</v>
      </c>
      <c r="E8" s="297">
        <f>C8+D8</f>
        <v>1063141.21</v>
      </c>
      <c r="F8" s="301">
        <v>1632541</v>
      </c>
      <c r="G8" s="301">
        <v>1251244</v>
      </c>
      <c r="H8" s="487">
        <f>F8+G8</f>
        <v>2883785</v>
      </c>
    </row>
    <row r="9" spans="1:8">
      <c r="A9" s="213">
        <v>2</v>
      </c>
      <c r="B9" s="217" t="s">
        <v>98</v>
      </c>
      <c r="C9" s="488">
        <f>SUM(C10:C18)</f>
        <v>66959397.009999998</v>
      </c>
      <c r="D9" s="488">
        <f>SUM(D10:D18)</f>
        <v>6662997.120000001</v>
      </c>
      <c r="E9" s="297">
        <f t="shared" ref="E9:E67" si="0">C9+D9</f>
        <v>73622394.129999995</v>
      </c>
      <c r="F9" s="488">
        <f>SUM(F10:F18)</f>
        <v>53559387.759999998</v>
      </c>
      <c r="G9" s="488">
        <f>SUM(G10:G18)</f>
        <v>5174063.51</v>
      </c>
      <c r="H9" s="487">
        <f t="shared" ref="H9:H67" si="1">F9+G9</f>
        <v>58733451.269999996</v>
      </c>
    </row>
    <row r="10" spans="1:8">
      <c r="A10" s="213">
        <v>2.1</v>
      </c>
      <c r="B10" s="218" t="s">
        <v>99</v>
      </c>
      <c r="C10" s="301">
        <v>0</v>
      </c>
      <c r="D10" s="301">
        <v>0</v>
      </c>
      <c r="E10" s="297">
        <f t="shared" si="0"/>
        <v>0</v>
      </c>
      <c r="F10" s="301">
        <v>0</v>
      </c>
      <c r="G10" s="301">
        <v>0</v>
      </c>
      <c r="H10" s="487">
        <f t="shared" si="1"/>
        <v>0</v>
      </c>
    </row>
    <row r="11" spans="1:8">
      <c r="A11" s="213">
        <v>2.2000000000000002</v>
      </c>
      <c r="B11" s="218" t="s">
        <v>100</v>
      </c>
      <c r="C11" s="301">
        <v>4260636.3999999994</v>
      </c>
      <c r="D11" s="301">
        <v>2873368.1070000008</v>
      </c>
      <c r="E11" s="297">
        <f t="shared" si="0"/>
        <v>7134004.5070000002</v>
      </c>
      <c r="F11" s="301">
        <v>3333724.199553452</v>
      </c>
      <c r="G11" s="301">
        <v>2429043.6235367078</v>
      </c>
      <c r="H11" s="487">
        <f t="shared" si="1"/>
        <v>5762767.8230901603</v>
      </c>
    </row>
    <row r="12" spans="1:8">
      <c r="A12" s="213">
        <v>2.2999999999999998</v>
      </c>
      <c r="B12" s="218" t="s">
        <v>101</v>
      </c>
      <c r="C12" s="301">
        <v>627186.33000000007</v>
      </c>
      <c r="D12" s="301">
        <v>147237.39800000002</v>
      </c>
      <c r="E12" s="297">
        <f t="shared" si="0"/>
        <v>774423.72800000012</v>
      </c>
      <c r="F12" s="301">
        <v>309861.87772749987</v>
      </c>
      <c r="G12" s="301">
        <v>0</v>
      </c>
      <c r="H12" s="487">
        <f t="shared" si="1"/>
        <v>309861.87772749987</v>
      </c>
    </row>
    <row r="13" spans="1:8">
      <c r="A13" s="213">
        <v>2.4</v>
      </c>
      <c r="B13" s="218" t="s">
        <v>102</v>
      </c>
      <c r="C13" s="301">
        <v>263750.61</v>
      </c>
      <c r="D13" s="301">
        <v>16845.135000000002</v>
      </c>
      <c r="E13" s="297">
        <f t="shared" si="0"/>
        <v>280595.745</v>
      </c>
      <c r="F13" s="301">
        <v>55748.513270918571</v>
      </c>
      <c r="G13" s="301">
        <v>13355.62554746479</v>
      </c>
      <c r="H13" s="487">
        <f t="shared" si="1"/>
        <v>69104.138818383362</v>
      </c>
    </row>
    <row r="14" spans="1:8">
      <c r="A14" s="213">
        <v>2.5</v>
      </c>
      <c r="B14" s="218" t="s">
        <v>103</v>
      </c>
      <c r="C14" s="301">
        <v>5305.0700000000006</v>
      </c>
      <c r="D14" s="301">
        <v>872027.80599999987</v>
      </c>
      <c r="E14" s="297">
        <f t="shared" si="0"/>
        <v>877332.87599999981</v>
      </c>
      <c r="F14" s="301">
        <v>1609.5086180305893</v>
      </c>
      <c r="G14" s="301">
        <v>349044.50295492331</v>
      </c>
      <c r="H14" s="487">
        <f t="shared" si="1"/>
        <v>350654.0115729539</v>
      </c>
    </row>
    <row r="15" spans="1:8">
      <c r="A15" s="213">
        <v>2.6</v>
      </c>
      <c r="B15" s="218" t="s">
        <v>104</v>
      </c>
      <c r="C15" s="301">
        <v>790.43000000000006</v>
      </c>
      <c r="D15" s="301">
        <v>2396.3180000000002</v>
      </c>
      <c r="E15" s="297">
        <f t="shared" si="0"/>
        <v>3186.7480000000005</v>
      </c>
      <c r="F15" s="301">
        <v>54963.302166457244</v>
      </c>
      <c r="G15" s="301">
        <v>0</v>
      </c>
      <c r="H15" s="487">
        <f t="shared" si="1"/>
        <v>54963.302166457244</v>
      </c>
    </row>
    <row r="16" spans="1:8">
      <c r="A16" s="213">
        <v>2.7</v>
      </c>
      <c r="B16" s="218" t="s">
        <v>105</v>
      </c>
      <c r="C16" s="301">
        <v>19193.93</v>
      </c>
      <c r="D16" s="301">
        <v>27218.498</v>
      </c>
      <c r="E16" s="297">
        <f t="shared" si="0"/>
        <v>46412.428</v>
      </c>
      <c r="F16" s="301">
        <v>1870.5736747827818</v>
      </c>
      <c r="G16" s="301">
        <v>2685.3480298345148</v>
      </c>
      <c r="H16" s="487">
        <f t="shared" si="1"/>
        <v>4555.9217046172962</v>
      </c>
    </row>
    <row r="17" spans="1:8">
      <c r="A17" s="213">
        <v>2.8</v>
      </c>
      <c r="B17" s="218" t="s">
        <v>106</v>
      </c>
      <c r="C17" s="301">
        <v>60912385.669999994</v>
      </c>
      <c r="D17" s="301">
        <v>1894177.55</v>
      </c>
      <c r="E17" s="297">
        <f t="shared" si="0"/>
        <v>62806563.219999991</v>
      </c>
      <c r="F17" s="301">
        <v>49619681</v>
      </c>
      <c r="G17" s="301">
        <v>1511690</v>
      </c>
      <c r="H17" s="487">
        <f t="shared" si="1"/>
        <v>51131371</v>
      </c>
    </row>
    <row r="18" spans="1:8">
      <c r="A18" s="213">
        <v>2.9</v>
      </c>
      <c r="B18" s="218" t="s">
        <v>107</v>
      </c>
      <c r="C18" s="301">
        <v>870148.57000000007</v>
      </c>
      <c r="D18" s="301">
        <v>829726.30799999996</v>
      </c>
      <c r="E18" s="297">
        <f t="shared" si="0"/>
        <v>1699874.878</v>
      </c>
      <c r="F18" s="301">
        <v>181928.78498885894</v>
      </c>
      <c r="G18" s="301">
        <v>868244.40993106947</v>
      </c>
      <c r="H18" s="487">
        <f t="shared" si="1"/>
        <v>1050173.1949199284</v>
      </c>
    </row>
    <row r="19" spans="1:8">
      <c r="A19" s="213">
        <v>3</v>
      </c>
      <c r="B19" s="217" t="s">
        <v>108</v>
      </c>
      <c r="C19" s="301">
        <v>1664897.2800000003</v>
      </c>
      <c r="D19" s="301">
        <v>234564.45</v>
      </c>
      <c r="E19" s="297">
        <f t="shared" si="0"/>
        <v>1899461.7300000002</v>
      </c>
      <c r="F19" s="301">
        <v>1601684</v>
      </c>
      <c r="G19" s="301">
        <v>157722</v>
      </c>
      <c r="H19" s="487">
        <f t="shared" si="1"/>
        <v>1759406</v>
      </c>
    </row>
    <row r="20" spans="1:8">
      <c r="A20" s="213">
        <v>4</v>
      </c>
      <c r="B20" s="217" t="s">
        <v>109</v>
      </c>
      <c r="C20" s="301">
        <v>5882441.0999999996</v>
      </c>
      <c r="D20" s="301">
        <v>0</v>
      </c>
      <c r="E20" s="297">
        <f t="shared" si="0"/>
        <v>5882441.0999999996</v>
      </c>
      <c r="F20" s="301">
        <v>2751020</v>
      </c>
      <c r="G20" s="301">
        <v>0</v>
      </c>
      <c r="H20" s="487">
        <f t="shared" si="1"/>
        <v>2751020</v>
      </c>
    </row>
    <row r="21" spans="1:8">
      <c r="A21" s="213">
        <v>5</v>
      </c>
      <c r="B21" s="217" t="s">
        <v>110</v>
      </c>
      <c r="C21" s="301">
        <v>493789.56</v>
      </c>
      <c r="D21" s="301">
        <v>5202.8599999999997</v>
      </c>
      <c r="E21" s="297">
        <f t="shared" si="0"/>
        <v>498992.42</v>
      </c>
      <c r="F21" s="301">
        <v>33360</v>
      </c>
      <c r="G21" s="301">
        <v>17294</v>
      </c>
      <c r="H21" s="487">
        <f>F21+G21</f>
        <v>50654</v>
      </c>
    </row>
    <row r="22" spans="1:8">
      <c r="A22" s="213">
        <v>6</v>
      </c>
      <c r="B22" s="219" t="s">
        <v>111</v>
      </c>
      <c r="C22" s="488">
        <f>C8+C9+C19+C20+C21</f>
        <v>76139131.789999992</v>
      </c>
      <c r="D22" s="488">
        <f>D8+D9+D19+D20+D21</f>
        <v>6827298.8000000017</v>
      </c>
      <c r="E22" s="297">
        <f>C22+D22</f>
        <v>82966430.589999989</v>
      </c>
      <c r="F22" s="488">
        <f>F8+F9+F19+F20+F21</f>
        <v>59577992.759999998</v>
      </c>
      <c r="G22" s="488">
        <f>G8+G9+G19+G20+G21</f>
        <v>6600323.5099999998</v>
      </c>
      <c r="H22" s="487">
        <f>F22+G22</f>
        <v>66178316.269999996</v>
      </c>
    </row>
    <row r="23" spans="1:8">
      <c r="A23" s="213"/>
      <c r="B23" s="214" t="s">
        <v>90</v>
      </c>
      <c r="C23" s="301"/>
      <c r="D23" s="301"/>
      <c r="E23" s="303"/>
      <c r="F23" s="301"/>
      <c r="G23" s="301"/>
      <c r="H23" s="489"/>
    </row>
    <row r="24" spans="1:8">
      <c r="A24" s="213">
        <v>7</v>
      </c>
      <c r="B24" s="217" t="s">
        <v>112</v>
      </c>
      <c r="C24" s="301">
        <v>9634566.9100000001</v>
      </c>
      <c r="D24" s="301">
        <v>611682.9</v>
      </c>
      <c r="E24" s="297">
        <f t="shared" si="0"/>
        <v>10246249.810000001</v>
      </c>
      <c r="F24" s="301">
        <v>9066562</v>
      </c>
      <c r="G24" s="301">
        <v>1178002</v>
      </c>
      <c r="H24" s="487">
        <f t="shared" si="1"/>
        <v>10244564</v>
      </c>
    </row>
    <row r="25" spans="1:8">
      <c r="A25" s="213">
        <v>8</v>
      </c>
      <c r="B25" s="217" t="s">
        <v>113</v>
      </c>
      <c r="C25" s="301">
        <v>15455086.500000002</v>
      </c>
      <c r="D25" s="301">
        <v>1749358.33</v>
      </c>
      <c r="E25" s="297">
        <f t="shared" si="0"/>
        <v>17204444.830000002</v>
      </c>
      <c r="F25" s="301">
        <v>12442111</v>
      </c>
      <c r="G25" s="301">
        <v>2387044</v>
      </c>
      <c r="H25" s="487">
        <f t="shared" si="1"/>
        <v>14829155</v>
      </c>
    </row>
    <row r="26" spans="1:8">
      <c r="A26" s="213">
        <v>9</v>
      </c>
      <c r="B26" s="217" t="s">
        <v>114</v>
      </c>
      <c r="C26" s="301">
        <v>34805.089999999997</v>
      </c>
      <c r="D26" s="301">
        <v>2012.2800000000002</v>
      </c>
      <c r="E26" s="297">
        <f t="shared" si="0"/>
        <v>36817.369999999995</v>
      </c>
      <c r="F26" s="301">
        <v>125647</v>
      </c>
      <c r="G26" s="301">
        <v>22625</v>
      </c>
      <c r="H26" s="487">
        <f t="shared" si="1"/>
        <v>148272</v>
      </c>
    </row>
    <row r="27" spans="1:8">
      <c r="A27" s="213">
        <v>10</v>
      </c>
      <c r="B27" s="217" t="s">
        <v>115</v>
      </c>
      <c r="C27" s="301">
        <v>351890.1</v>
      </c>
      <c r="D27" s="301">
        <v>2260344.94</v>
      </c>
      <c r="E27" s="297">
        <f t="shared" si="0"/>
        <v>2612235.04</v>
      </c>
      <c r="F27" s="301">
        <v>266261</v>
      </c>
      <c r="G27" s="301">
        <v>1992165</v>
      </c>
      <c r="H27" s="487">
        <f t="shared" si="1"/>
        <v>2258426</v>
      </c>
    </row>
    <row r="28" spans="1:8">
      <c r="A28" s="213">
        <v>11</v>
      </c>
      <c r="B28" s="217" t="s">
        <v>116</v>
      </c>
      <c r="C28" s="301">
        <v>3281107.44</v>
      </c>
      <c r="D28" s="301">
        <v>515830.85</v>
      </c>
      <c r="E28" s="297">
        <f t="shared" si="0"/>
        <v>3796938.29</v>
      </c>
      <c r="F28" s="301">
        <v>448442</v>
      </c>
      <c r="G28" s="301">
        <v>0</v>
      </c>
      <c r="H28" s="487">
        <f t="shared" si="1"/>
        <v>448442</v>
      </c>
    </row>
    <row r="29" spans="1:8">
      <c r="A29" s="213">
        <v>12</v>
      </c>
      <c r="B29" s="217" t="s">
        <v>117</v>
      </c>
      <c r="C29" s="301">
        <v>54967.17</v>
      </c>
      <c r="D29" s="301">
        <v>505106.19</v>
      </c>
      <c r="E29" s="297">
        <f t="shared" si="0"/>
        <v>560073.36</v>
      </c>
      <c r="F29" s="301">
        <v>98890</v>
      </c>
      <c r="G29" s="301">
        <v>479324</v>
      </c>
      <c r="H29" s="487">
        <f t="shared" si="1"/>
        <v>578214</v>
      </c>
    </row>
    <row r="30" spans="1:8">
      <c r="A30" s="213">
        <v>13</v>
      </c>
      <c r="B30" s="220" t="s">
        <v>118</v>
      </c>
      <c r="C30" s="488">
        <f>SUM(C24:C29)</f>
        <v>28812423.210000008</v>
      </c>
      <c r="D30" s="488">
        <f>SUM(D24:D29)</f>
        <v>5644335.4899999993</v>
      </c>
      <c r="E30" s="297">
        <f t="shared" si="0"/>
        <v>34456758.70000001</v>
      </c>
      <c r="F30" s="488">
        <f>SUM(F24:F29)</f>
        <v>22447913</v>
      </c>
      <c r="G30" s="488">
        <f>SUM(G24:G29)</f>
        <v>6059160</v>
      </c>
      <c r="H30" s="487">
        <f t="shared" si="1"/>
        <v>28507073</v>
      </c>
    </row>
    <row r="31" spans="1:8">
      <c r="A31" s="213">
        <v>14</v>
      </c>
      <c r="B31" s="220" t="s">
        <v>119</v>
      </c>
      <c r="C31" s="488">
        <f>C22-C30</f>
        <v>47326708.579999983</v>
      </c>
      <c r="D31" s="488">
        <f>D22-D30</f>
        <v>1182963.3100000024</v>
      </c>
      <c r="E31" s="297">
        <f t="shared" si="0"/>
        <v>48509671.889999986</v>
      </c>
      <c r="F31" s="488">
        <f>F22-F30</f>
        <v>37130079.759999998</v>
      </c>
      <c r="G31" s="488">
        <f>G22-G30</f>
        <v>541163.50999999978</v>
      </c>
      <c r="H31" s="487">
        <f t="shared" si="1"/>
        <v>37671243.269999996</v>
      </c>
    </row>
    <row r="32" spans="1:8">
      <c r="A32" s="213"/>
      <c r="B32" s="214"/>
      <c r="C32" s="490"/>
      <c r="D32" s="490"/>
      <c r="E32" s="490"/>
      <c r="F32" s="490"/>
      <c r="G32" s="490"/>
      <c r="H32" s="491"/>
    </row>
    <row r="33" spans="1:8">
      <c r="A33" s="213"/>
      <c r="B33" s="214" t="s">
        <v>120</v>
      </c>
      <c r="C33" s="301"/>
      <c r="D33" s="301"/>
      <c r="E33" s="303"/>
      <c r="F33" s="301"/>
      <c r="G33" s="301"/>
      <c r="H33" s="489"/>
    </row>
    <row r="34" spans="1:8">
      <c r="A34" s="213">
        <v>15</v>
      </c>
      <c r="B34" s="221" t="s">
        <v>91</v>
      </c>
      <c r="C34" s="492">
        <f>C35-C36</f>
        <v>5716785.0500000007</v>
      </c>
      <c r="D34" s="492">
        <f>D35-D36</f>
        <v>-909953.35999999964</v>
      </c>
      <c r="E34" s="297">
        <f t="shared" si="0"/>
        <v>4806831.6900000013</v>
      </c>
      <c r="F34" s="492">
        <f>F35-F36</f>
        <v>5158357</v>
      </c>
      <c r="G34" s="492">
        <f>G35-G36</f>
        <v>-1242462</v>
      </c>
      <c r="H34" s="487">
        <f t="shared" si="1"/>
        <v>3915895</v>
      </c>
    </row>
    <row r="35" spans="1:8">
      <c r="A35" s="213">
        <v>15.1</v>
      </c>
      <c r="B35" s="218" t="s">
        <v>121</v>
      </c>
      <c r="C35" s="301">
        <v>6649761.0300000003</v>
      </c>
      <c r="D35" s="301">
        <v>1344089.6300000001</v>
      </c>
      <c r="E35" s="297">
        <f t="shared" si="0"/>
        <v>7993850.6600000001</v>
      </c>
      <c r="F35" s="301">
        <v>6239575</v>
      </c>
      <c r="G35" s="301">
        <v>1187917</v>
      </c>
      <c r="H35" s="487">
        <f t="shared" si="1"/>
        <v>7427492</v>
      </c>
    </row>
    <row r="36" spans="1:8">
      <c r="A36" s="213">
        <v>15.2</v>
      </c>
      <c r="B36" s="218" t="s">
        <v>122</v>
      </c>
      <c r="C36" s="301">
        <v>932975.98</v>
      </c>
      <c r="D36" s="301">
        <v>2254042.9899999998</v>
      </c>
      <c r="E36" s="297">
        <f t="shared" si="0"/>
        <v>3187018.9699999997</v>
      </c>
      <c r="F36" s="301">
        <v>1081218</v>
      </c>
      <c r="G36" s="301">
        <v>2430379</v>
      </c>
      <c r="H36" s="487">
        <f t="shared" si="1"/>
        <v>3511597</v>
      </c>
    </row>
    <row r="37" spans="1:8">
      <c r="A37" s="213">
        <v>16</v>
      </c>
      <c r="B37" s="217" t="s">
        <v>123</v>
      </c>
      <c r="C37" s="301">
        <v>0</v>
      </c>
      <c r="D37" s="301">
        <v>0</v>
      </c>
      <c r="E37" s="297">
        <f t="shared" si="0"/>
        <v>0</v>
      </c>
      <c r="F37" s="301">
        <v>0</v>
      </c>
      <c r="G37" s="301">
        <v>0</v>
      </c>
      <c r="H37" s="487">
        <f t="shared" si="1"/>
        <v>0</v>
      </c>
    </row>
    <row r="38" spans="1:8">
      <c r="A38" s="213">
        <v>17</v>
      </c>
      <c r="B38" s="217" t="s">
        <v>124</v>
      </c>
      <c r="C38" s="301">
        <v>0</v>
      </c>
      <c r="D38" s="301">
        <v>0</v>
      </c>
      <c r="E38" s="297">
        <f t="shared" si="0"/>
        <v>0</v>
      </c>
      <c r="F38" s="301">
        <v>0</v>
      </c>
      <c r="G38" s="301">
        <v>0</v>
      </c>
      <c r="H38" s="487">
        <f t="shared" si="1"/>
        <v>0</v>
      </c>
    </row>
    <row r="39" spans="1:8">
      <c r="A39" s="213">
        <v>18</v>
      </c>
      <c r="B39" s="217" t="s">
        <v>125</v>
      </c>
      <c r="C39" s="301">
        <v>15378</v>
      </c>
      <c r="D39" s="301">
        <v>10553.27</v>
      </c>
      <c r="E39" s="297">
        <f t="shared" si="0"/>
        <v>25931.27</v>
      </c>
      <c r="F39" s="301">
        <v>15589</v>
      </c>
      <c r="G39" s="301">
        <v>13206</v>
      </c>
      <c r="H39" s="487">
        <f t="shared" si="1"/>
        <v>28795</v>
      </c>
    </row>
    <row r="40" spans="1:8">
      <c r="A40" s="213">
        <v>19</v>
      </c>
      <c r="B40" s="217" t="s">
        <v>126</v>
      </c>
      <c r="C40" s="301">
        <v>568749.45000000019</v>
      </c>
      <c r="D40" s="301">
        <v>0</v>
      </c>
      <c r="E40" s="297">
        <f t="shared" si="0"/>
        <v>568749.45000000019</v>
      </c>
      <c r="F40" s="301">
        <v>1752293</v>
      </c>
      <c r="G40" s="301">
        <v>0</v>
      </c>
      <c r="H40" s="487">
        <f t="shared" si="1"/>
        <v>1752293</v>
      </c>
    </row>
    <row r="41" spans="1:8">
      <c r="A41" s="213">
        <v>20</v>
      </c>
      <c r="B41" s="217" t="s">
        <v>127</v>
      </c>
      <c r="C41" s="301">
        <v>-796395.06</v>
      </c>
      <c r="D41" s="301">
        <v>0</v>
      </c>
      <c r="E41" s="297">
        <f t="shared" si="0"/>
        <v>-796395.06</v>
      </c>
      <c r="F41" s="301">
        <v>2712646</v>
      </c>
      <c r="G41" s="301">
        <v>0</v>
      </c>
      <c r="H41" s="487">
        <f t="shared" si="1"/>
        <v>2712646</v>
      </c>
    </row>
    <row r="42" spans="1:8">
      <c r="A42" s="213">
        <v>21</v>
      </c>
      <c r="B42" s="217" t="s">
        <v>128</v>
      </c>
      <c r="C42" s="301">
        <v>-98834.890000000014</v>
      </c>
      <c r="D42" s="301">
        <v>0</v>
      </c>
      <c r="E42" s="297">
        <f t="shared" si="0"/>
        <v>-98834.890000000014</v>
      </c>
      <c r="F42" s="301">
        <v>104982</v>
      </c>
      <c r="G42" s="301">
        <v>0</v>
      </c>
      <c r="H42" s="487">
        <f t="shared" si="1"/>
        <v>104982</v>
      </c>
    </row>
    <row r="43" spans="1:8">
      <c r="A43" s="213">
        <v>22</v>
      </c>
      <c r="B43" s="217" t="s">
        <v>129</v>
      </c>
      <c r="C43" s="301">
        <v>2537.4499999999998</v>
      </c>
      <c r="D43" s="301">
        <v>28614.97</v>
      </c>
      <c r="E43" s="297">
        <f t="shared" si="0"/>
        <v>31152.420000000002</v>
      </c>
      <c r="F43" s="301">
        <v>35891</v>
      </c>
      <c r="G43" s="301">
        <v>930</v>
      </c>
      <c r="H43" s="487">
        <f t="shared" si="1"/>
        <v>36821</v>
      </c>
    </row>
    <row r="44" spans="1:8">
      <c r="A44" s="213">
        <v>23</v>
      </c>
      <c r="B44" s="217" t="s">
        <v>130</v>
      </c>
      <c r="C44" s="301">
        <v>1828820.55</v>
      </c>
      <c r="D44" s="301">
        <v>0</v>
      </c>
      <c r="E44" s="297">
        <f t="shared" si="0"/>
        <v>1828820.55</v>
      </c>
      <c r="F44" s="301">
        <v>177712</v>
      </c>
      <c r="G44" s="301">
        <v>84687</v>
      </c>
      <c r="H44" s="487">
        <f t="shared" si="1"/>
        <v>262399</v>
      </c>
    </row>
    <row r="45" spans="1:8">
      <c r="A45" s="213">
        <v>24</v>
      </c>
      <c r="B45" s="220" t="s">
        <v>131</v>
      </c>
      <c r="C45" s="488">
        <f>C34+C37+C38+C39+C40+C41+C42+C43+C44</f>
        <v>7237040.5500000017</v>
      </c>
      <c r="D45" s="488">
        <f>D34+D37+D38+D39+D40+D41+D42+D43+D44</f>
        <v>-870785.11999999965</v>
      </c>
      <c r="E45" s="297">
        <f t="shared" si="0"/>
        <v>6366255.4300000016</v>
      </c>
      <c r="F45" s="488">
        <f>F34+F37+F38+F39+F40+F41+F42+F43+F44</f>
        <v>9957470</v>
      </c>
      <c r="G45" s="488">
        <f>G34+G37+G38+G39+G40+G41+G42+G43+G44</f>
        <v>-1143639</v>
      </c>
      <c r="H45" s="487">
        <f t="shared" si="1"/>
        <v>8813831</v>
      </c>
    </row>
    <row r="46" spans="1:8">
      <c r="A46" s="213"/>
      <c r="B46" s="214" t="s">
        <v>132</v>
      </c>
      <c r="C46" s="301"/>
      <c r="D46" s="301"/>
      <c r="E46" s="301"/>
      <c r="F46" s="301"/>
      <c r="G46" s="301"/>
      <c r="H46" s="493"/>
    </row>
    <row r="47" spans="1:8">
      <c r="A47" s="213">
        <v>25</v>
      </c>
      <c r="B47" s="217" t="s">
        <v>133</v>
      </c>
      <c r="C47" s="301">
        <v>857561.95</v>
      </c>
      <c r="D47" s="301">
        <v>9375.0300000000007</v>
      </c>
      <c r="E47" s="297">
        <f t="shared" si="0"/>
        <v>866936.98</v>
      </c>
      <c r="F47" s="301">
        <v>744975</v>
      </c>
      <c r="G47" s="301">
        <v>398</v>
      </c>
      <c r="H47" s="487">
        <f t="shared" si="1"/>
        <v>745373</v>
      </c>
    </row>
    <row r="48" spans="1:8">
      <c r="A48" s="213">
        <v>26</v>
      </c>
      <c r="B48" s="217" t="s">
        <v>134</v>
      </c>
      <c r="C48" s="301">
        <v>1382762.4100000001</v>
      </c>
      <c r="D48" s="301">
        <v>171594.93</v>
      </c>
      <c r="E48" s="297">
        <f t="shared" si="0"/>
        <v>1554357.34</v>
      </c>
      <c r="F48" s="301">
        <v>2072604</v>
      </c>
      <c r="G48" s="301">
        <v>120146</v>
      </c>
      <c r="H48" s="487">
        <f t="shared" si="1"/>
        <v>2192750</v>
      </c>
    </row>
    <row r="49" spans="1:9">
      <c r="A49" s="213">
        <v>27</v>
      </c>
      <c r="B49" s="217" t="s">
        <v>135</v>
      </c>
      <c r="C49" s="301">
        <v>18489535.41</v>
      </c>
      <c r="D49" s="301">
        <v>0</v>
      </c>
      <c r="E49" s="297">
        <f t="shared" si="0"/>
        <v>18489535.41</v>
      </c>
      <c r="F49" s="301">
        <v>18416757</v>
      </c>
      <c r="G49" s="301">
        <v>0</v>
      </c>
      <c r="H49" s="487">
        <f t="shared" si="1"/>
        <v>18416757</v>
      </c>
    </row>
    <row r="50" spans="1:9">
      <c r="A50" s="213">
        <v>28</v>
      </c>
      <c r="B50" s="217" t="s">
        <v>271</v>
      </c>
      <c r="C50" s="301">
        <v>352846.27</v>
      </c>
      <c r="D50" s="301">
        <v>0</v>
      </c>
      <c r="E50" s="297">
        <f t="shared" si="0"/>
        <v>352846.27</v>
      </c>
      <c r="F50" s="301">
        <v>426904</v>
      </c>
      <c r="G50" s="301">
        <v>0</v>
      </c>
      <c r="H50" s="487">
        <f t="shared" si="1"/>
        <v>426904</v>
      </c>
    </row>
    <row r="51" spans="1:9">
      <c r="A51" s="213">
        <v>29</v>
      </c>
      <c r="B51" s="217" t="s">
        <v>136</v>
      </c>
      <c r="C51" s="301">
        <v>8607370.9199999999</v>
      </c>
      <c r="D51" s="301">
        <v>0</v>
      </c>
      <c r="E51" s="297">
        <f t="shared" si="0"/>
        <v>8607370.9199999999</v>
      </c>
      <c r="F51" s="301">
        <v>7938543</v>
      </c>
      <c r="G51" s="301">
        <v>0</v>
      </c>
      <c r="H51" s="487">
        <f t="shared" si="1"/>
        <v>7938543</v>
      </c>
    </row>
    <row r="52" spans="1:9">
      <c r="A52" s="213">
        <v>30</v>
      </c>
      <c r="B52" s="217" t="s">
        <v>137</v>
      </c>
      <c r="C52" s="301">
        <v>7548657.6199999992</v>
      </c>
      <c r="D52" s="301">
        <v>186492.35</v>
      </c>
      <c r="E52" s="297">
        <f t="shared" si="0"/>
        <v>7735149.9699999988</v>
      </c>
      <c r="F52" s="301">
        <v>6562167</v>
      </c>
      <c r="G52" s="301">
        <v>18655</v>
      </c>
      <c r="H52" s="487">
        <f t="shared" si="1"/>
        <v>6580822</v>
      </c>
    </row>
    <row r="53" spans="1:9">
      <c r="A53" s="213">
        <v>31</v>
      </c>
      <c r="B53" s="220" t="s">
        <v>138</v>
      </c>
      <c r="C53" s="488">
        <f>C47+C48+C49+C50+C51+C52</f>
        <v>37238734.579999998</v>
      </c>
      <c r="D53" s="488">
        <f>D47+D48+D49+D50+D51+D52</f>
        <v>367462.31</v>
      </c>
      <c r="E53" s="297">
        <f t="shared" si="0"/>
        <v>37606196.890000001</v>
      </c>
      <c r="F53" s="488">
        <f>F47+F48+F49+F50+F51+F52</f>
        <v>36161950</v>
      </c>
      <c r="G53" s="488">
        <f>G47+G48+G49+G50+G51+G52</f>
        <v>139199</v>
      </c>
      <c r="H53" s="487">
        <f t="shared" si="1"/>
        <v>36301149</v>
      </c>
    </row>
    <row r="54" spans="1:9">
      <c r="A54" s="213">
        <v>32</v>
      </c>
      <c r="B54" s="220" t="s">
        <v>139</v>
      </c>
      <c r="C54" s="488">
        <f>C45-C53</f>
        <v>-30001694.029999997</v>
      </c>
      <c r="D54" s="488">
        <f>D45-D53</f>
        <v>-1238247.4299999997</v>
      </c>
      <c r="E54" s="297">
        <f t="shared" si="0"/>
        <v>-31239941.459999997</v>
      </c>
      <c r="F54" s="488">
        <f>F45-F53</f>
        <v>-26204480</v>
      </c>
      <c r="G54" s="488">
        <f>G45-G53</f>
        <v>-1282838</v>
      </c>
      <c r="H54" s="487">
        <f t="shared" si="1"/>
        <v>-27487318</v>
      </c>
    </row>
    <row r="55" spans="1:9">
      <c r="A55" s="213"/>
      <c r="B55" s="214"/>
      <c r="C55" s="490"/>
      <c r="D55" s="490"/>
      <c r="E55" s="490"/>
      <c r="F55" s="490"/>
      <c r="G55" s="490"/>
      <c r="H55" s="491"/>
    </row>
    <row r="56" spans="1:9">
      <c r="A56" s="213">
        <v>33</v>
      </c>
      <c r="B56" s="220" t="s">
        <v>140</v>
      </c>
      <c r="C56" s="488">
        <f>C31+C54</f>
        <v>17325014.549999986</v>
      </c>
      <c r="D56" s="488">
        <f>D31+D54</f>
        <v>-55284.119999997318</v>
      </c>
      <c r="E56" s="297">
        <f t="shared" si="0"/>
        <v>17269730.429999989</v>
      </c>
      <c r="F56" s="488">
        <f>F31+F54</f>
        <v>10925599.759999998</v>
      </c>
      <c r="G56" s="488">
        <f>G31+G54</f>
        <v>-741674.49000000022</v>
      </c>
      <c r="H56" s="487">
        <f t="shared" si="1"/>
        <v>10183925.269999998</v>
      </c>
    </row>
    <row r="57" spans="1:9">
      <c r="A57" s="213"/>
      <c r="B57" s="214"/>
      <c r="C57" s="490"/>
      <c r="D57" s="490"/>
      <c r="E57" s="490"/>
      <c r="F57" s="490"/>
      <c r="G57" s="490"/>
      <c r="H57" s="491"/>
    </row>
    <row r="58" spans="1:9">
      <c r="A58" s="213">
        <v>34</v>
      </c>
      <c r="B58" s="217" t="s">
        <v>141</v>
      </c>
      <c r="C58" s="301">
        <v>5558798.1200000001</v>
      </c>
      <c r="D58" s="301">
        <v>957356.96</v>
      </c>
      <c r="E58" s="297">
        <f t="shared" si="0"/>
        <v>6516155.0800000001</v>
      </c>
      <c r="F58" s="301">
        <v>28730369</v>
      </c>
      <c r="G58" s="301">
        <v>93231</v>
      </c>
      <c r="H58" s="487">
        <f t="shared" si="1"/>
        <v>28823600</v>
      </c>
    </row>
    <row r="59" spans="1:9" s="223" customFormat="1">
      <c r="A59" s="213">
        <v>35</v>
      </c>
      <c r="B59" s="221" t="s">
        <v>142</v>
      </c>
      <c r="C59" s="494">
        <v>0</v>
      </c>
      <c r="D59" s="494">
        <v>0</v>
      </c>
      <c r="E59" s="495">
        <f t="shared" si="0"/>
        <v>0</v>
      </c>
      <c r="F59" s="496">
        <v>0</v>
      </c>
      <c r="G59" s="496">
        <v>0</v>
      </c>
      <c r="H59" s="497">
        <f t="shared" si="1"/>
        <v>0</v>
      </c>
      <c r="I59" s="222"/>
    </row>
    <row r="60" spans="1:9">
      <c r="A60" s="213">
        <v>36</v>
      </c>
      <c r="B60" s="217" t="s">
        <v>143</v>
      </c>
      <c r="C60" s="301">
        <v>120979.19</v>
      </c>
      <c r="D60" s="301">
        <v>3908.48</v>
      </c>
      <c r="E60" s="297">
        <f t="shared" si="0"/>
        <v>124887.67</v>
      </c>
      <c r="F60" s="301">
        <v>12628</v>
      </c>
      <c r="G60" s="301">
        <v>-3689</v>
      </c>
      <c r="H60" s="487">
        <f t="shared" si="1"/>
        <v>8939</v>
      </c>
    </row>
    <row r="61" spans="1:9">
      <c r="A61" s="213">
        <v>37</v>
      </c>
      <c r="B61" s="220" t="s">
        <v>144</v>
      </c>
      <c r="C61" s="488">
        <f>C58+C59+C60</f>
        <v>5679777.3100000005</v>
      </c>
      <c r="D61" s="488">
        <f>D58+D59+D60</f>
        <v>961265.44</v>
      </c>
      <c r="E61" s="297">
        <f t="shared" si="0"/>
        <v>6641042.75</v>
      </c>
      <c r="F61" s="488">
        <f>F58+F59+F60</f>
        <v>28742997</v>
      </c>
      <c r="G61" s="488">
        <f>G58+G59+G60</f>
        <v>89542</v>
      </c>
      <c r="H61" s="487">
        <f t="shared" si="1"/>
        <v>28832539</v>
      </c>
    </row>
    <row r="62" spans="1:9">
      <c r="A62" s="213"/>
      <c r="B62" s="224"/>
      <c r="C62" s="301"/>
      <c r="D62" s="301"/>
      <c r="E62" s="301"/>
      <c r="F62" s="301"/>
      <c r="G62" s="301"/>
      <c r="H62" s="493"/>
    </row>
    <row r="63" spans="1:9">
      <c r="A63" s="213">
        <v>38</v>
      </c>
      <c r="B63" s="225" t="s">
        <v>272</v>
      </c>
      <c r="C63" s="488">
        <f>C56-C61</f>
        <v>11645237.239999985</v>
      </c>
      <c r="D63" s="488">
        <f>D56-D61</f>
        <v>-1016549.5599999973</v>
      </c>
      <c r="E63" s="297">
        <f t="shared" si="0"/>
        <v>10628687.679999989</v>
      </c>
      <c r="F63" s="488">
        <f>F56-F61</f>
        <v>-17817397.240000002</v>
      </c>
      <c r="G63" s="488">
        <f>G56-G61</f>
        <v>-831216.49000000022</v>
      </c>
      <c r="H63" s="487">
        <f t="shared" si="1"/>
        <v>-18648613.730000004</v>
      </c>
    </row>
    <row r="64" spans="1:9">
      <c r="A64" s="209">
        <v>39</v>
      </c>
      <c r="B64" s="217" t="s">
        <v>145</v>
      </c>
      <c r="C64" s="498"/>
      <c r="D64" s="498"/>
      <c r="E64" s="297">
        <f t="shared" si="0"/>
        <v>0</v>
      </c>
      <c r="F64" s="498"/>
      <c r="G64" s="498"/>
      <c r="H64" s="487">
        <f t="shared" si="1"/>
        <v>0</v>
      </c>
    </row>
    <row r="65" spans="1:8">
      <c r="A65" s="213">
        <v>40</v>
      </c>
      <c r="B65" s="220" t="s">
        <v>146</v>
      </c>
      <c r="C65" s="488">
        <f>C63-C64</f>
        <v>11645237.239999985</v>
      </c>
      <c r="D65" s="488">
        <f>D63-D64</f>
        <v>-1016549.5599999973</v>
      </c>
      <c r="E65" s="297">
        <f t="shared" si="0"/>
        <v>10628687.679999989</v>
      </c>
      <c r="F65" s="488">
        <f>F63-F64</f>
        <v>-17817397.240000002</v>
      </c>
      <c r="G65" s="488">
        <f>G63-G64</f>
        <v>-831216.49000000022</v>
      </c>
      <c r="H65" s="487">
        <f t="shared" si="1"/>
        <v>-18648613.730000004</v>
      </c>
    </row>
    <row r="66" spans="1:8">
      <c r="A66" s="209">
        <v>41</v>
      </c>
      <c r="B66" s="217" t="s">
        <v>147</v>
      </c>
      <c r="C66" s="498"/>
      <c r="D66" s="498"/>
      <c r="E66" s="297">
        <f t="shared" si="0"/>
        <v>0</v>
      </c>
      <c r="F66" s="498"/>
      <c r="G66" s="498"/>
      <c r="H66" s="487">
        <f t="shared" si="1"/>
        <v>0</v>
      </c>
    </row>
    <row r="67" spans="1:8" ht="16.5" thickBot="1">
      <c r="A67" s="226">
        <v>42</v>
      </c>
      <c r="B67" s="227" t="s">
        <v>148</v>
      </c>
      <c r="C67" s="499">
        <f>C65+C66</f>
        <v>11645237.239999985</v>
      </c>
      <c r="D67" s="499">
        <f>D65+D66</f>
        <v>-1016549.5599999973</v>
      </c>
      <c r="E67" s="200">
        <f t="shared" si="0"/>
        <v>10628687.679999989</v>
      </c>
      <c r="F67" s="499">
        <f>F65+F66</f>
        <v>-17817397.240000002</v>
      </c>
      <c r="G67" s="499">
        <f>G65+G66</f>
        <v>-831216.49000000022</v>
      </c>
      <c r="H67" s="500">
        <f t="shared" si="1"/>
        <v>-18648613.730000004</v>
      </c>
    </row>
  </sheetData>
  <mergeCells count="2">
    <mergeCell ref="C5:E5"/>
    <mergeCell ref="F5:H5"/>
  </mergeCells>
  <pageMargins left="0.7" right="0.7" top="0.75" bottom="0.75"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14" sqref="C14"/>
    </sheetView>
  </sheetViews>
  <sheetFormatPr defaultRowHeight="15"/>
  <cols>
    <col min="1" max="1" width="9.5703125" style="137" bestFit="1" customWidth="1"/>
    <col min="2" max="2" width="72.28515625" style="137" customWidth="1"/>
    <col min="3" max="8" width="16.5703125" style="137" customWidth="1"/>
    <col min="9" max="16384" width="9.140625" style="137"/>
  </cols>
  <sheetData>
    <row r="1" spans="1:8" ht="15.75">
      <c r="A1" s="136" t="s">
        <v>188</v>
      </c>
      <c r="B1" s="137" t="str">
        <f>Info!C2</f>
        <v>სს ”ლიბერთი ბანკი”</v>
      </c>
    </row>
    <row r="2" spans="1:8" ht="15.75">
      <c r="A2" s="136" t="s">
        <v>189</v>
      </c>
      <c r="B2" s="183">
        <f>'1. key ratios'!B2</f>
        <v>44286</v>
      </c>
    </row>
    <row r="3" spans="1:8" ht="15.75">
      <c r="A3" s="136"/>
    </row>
    <row r="4" spans="1:8" ht="16.5" thickBot="1">
      <c r="A4" s="136" t="s">
        <v>331</v>
      </c>
      <c r="B4" s="136"/>
      <c r="C4" s="228"/>
      <c r="D4" s="228"/>
      <c r="E4" s="228"/>
      <c r="F4" s="229"/>
      <c r="G4" s="229"/>
      <c r="H4" s="230" t="s">
        <v>93</v>
      </c>
    </row>
    <row r="5" spans="1:8" ht="15.75">
      <c r="A5" s="539" t="s">
        <v>26</v>
      </c>
      <c r="B5" s="541" t="s">
        <v>245</v>
      </c>
      <c r="C5" s="543" t="s">
        <v>194</v>
      </c>
      <c r="D5" s="543"/>
      <c r="E5" s="543"/>
      <c r="F5" s="543" t="s">
        <v>195</v>
      </c>
      <c r="G5" s="543"/>
      <c r="H5" s="544"/>
    </row>
    <row r="6" spans="1:8">
      <c r="A6" s="540"/>
      <c r="B6" s="542"/>
      <c r="C6" s="193" t="s">
        <v>27</v>
      </c>
      <c r="D6" s="193" t="s">
        <v>94</v>
      </c>
      <c r="E6" s="193" t="s">
        <v>68</v>
      </c>
      <c r="F6" s="193" t="s">
        <v>27</v>
      </c>
      <c r="G6" s="193" t="s">
        <v>94</v>
      </c>
      <c r="H6" s="194" t="s">
        <v>68</v>
      </c>
    </row>
    <row r="7" spans="1:8" s="161" customFormat="1" ht="15.75">
      <c r="A7" s="231">
        <v>1</v>
      </c>
      <c r="B7" s="232" t="s">
        <v>367</v>
      </c>
      <c r="C7" s="239">
        <f>SUM(C8:C11)</f>
        <v>78673180.859999999</v>
      </c>
      <c r="D7" s="239">
        <f t="shared" ref="D7" si="0">SUM(D8:D11)</f>
        <v>56293644.109999999</v>
      </c>
      <c r="E7" s="239">
        <f>C7+D7</f>
        <v>134966824.97</v>
      </c>
      <c r="F7" s="239">
        <f>SUM(F8:F11)</f>
        <v>65939442.180000007</v>
      </c>
      <c r="G7" s="239">
        <f>SUM(G8:G11)</f>
        <v>69091801.039999992</v>
      </c>
      <c r="H7" s="240">
        <f t="shared" ref="H7:H53" si="1">F7+G7</f>
        <v>135031243.22</v>
      </c>
    </row>
    <row r="8" spans="1:8" s="161" customFormat="1" ht="15.75">
      <c r="A8" s="231">
        <v>1.1000000000000001</v>
      </c>
      <c r="B8" s="233" t="s">
        <v>276</v>
      </c>
      <c r="C8" s="238">
        <v>6155791.8399999999</v>
      </c>
      <c r="D8" s="238">
        <v>5887789.4800000004</v>
      </c>
      <c r="E8" s="239">
        <f t="shared" ref="E8:E52" si="2">C8+D8</f>
        <v>12043581.32</v>
      </c>
      <c r="F8" s="238">
        <v>5267308.8999999994</v>
      </c>
      <c r="G8" s="238">
        <v>5347057.78</v>
      </c>
      <c r="H8" s="240">
        <f t="shared" si="1"/>
        <v>10614366.68</v>
      </c>
    </row>
    <row r="9" spans="1:8" s="161" customFormat="1" ht="15.75">
      <c r="A9" s="231">
        <v>1.2</v>
      </c>
      <c r="B9" s="233" t="s">
        <v>277</v>
      </c>
      <c r="C9" s="238">
        <v>114124.17000000016</v>
      </c>
      <c r="D9" s="238">
        <v>0</v>
      </c>
      <c r="E9" s="239">
        <f t="shared" si="2"/>
        <v>114124.17000000016</v>
      </c>
      <c r="F9" s="238">
        <v>7075343.3399999999</v>
      </c>
      <c r="G9" s="238">
        <v>0</v>
      </c>
      <c r="H9" s="240">
        <f t="shared" si="1"/>
        <v>7075343.3399999999</v>
      </c>
    </row>
    <row r="10" spans="1:8" s="161" customFormat="1" ht="15.75">
      <c r="A10" s="231">
        <v>1.3</v>
      </c>
      <c r="B10" s="233" t="s">
        <v>278</v>
      </c>
      <c r="C10" s="238">
        <v>72003264.849999994</v>
      </c>
      <c r="D10" s="238">
        <v>50405854.630000003</v>
      </c>
      <c r="E10" s="239">
        <f t="shared" si="2"/>
        <v>122409119.47999999</v>
      </c>
      <c r="F10" s="238">
        <v>53396789.940000013</v>
      </c>
      <c r="G10" s="238">
        <v>63635945.869999997</v>
      </c>
      <c r="H10" s="240">
        <f t="shared" si="1"/>
        <v>117032735.81</v>
      </c>
    </row>
    <row r="11" spans="1:8" s="161" customFormat="1" ht="15.75">
      <c r="A11" s="231">
        <v>1.4</v>
      </c>
      <c r="B11" s="233" t="s">
        <v>279</v>
      </c>
      <c r="C11" s="238">
        <v>400000</v>
      </c>
      <c r="D11" s="238">
        <v>0</v>
      </c>
      <c r="E11" s="239">
        <f t="shared" si="2"/>
        <v>400000</v>
      </c>
      <c r="F11" s="238">
        <v>200000</v>
      </c>
      <c r="G11" s="238">
        <v>108797.39</v>
      </c>
      <c r="H11" s="240">
        <f t="shared" si="1"/>
        <v>308797.39</v>
      </c>
    </row>
    <row r="12" spans="1:8" s="161" customFormat="1" ht="29.25" customHeight="1">
      <c r="A12" s="231">
        <v>2</v>
      </c>
      <c r="B12" s="232" t="s">
        <v>280</v>
      </c>
      <c r="C12" s="239">
        <v>0</v>
      </c>
      <c r="D12" s="239">
        <v>0</v>
      </c>
      <c r="E12" s="239">
        <f t="shared" si="2"/>
        <v>0</v>
      </c>
      <c r="F12" s="239">
        <v>0</v>
      </c>
      <c r="G12" s="239">
        <v>0</v>
      </c>
      <c r="H12" s="240">
        <f t="shared" si="1"/>
        <v>0</v>
      </c>
    </row>
    <row r="13" spans="1:8" s="161" customFormat="1" ht="30">
      <c r="A13" s="231">
        <v>3</v>
      </c>
      <c r="B13" s="232" t="s">
        <v>281</v>
      </c>
      <c r="C13" s="239">
        <f>SUM(C14:C15)</f>
        <v>230091000</v>
      </c>
      <c r="D13" s="239">
        <f t="shared" ref="D13" si="3">SUM(D14:D15)</f>
        <v>0</v>
      </c>
      <c r="E13" s="239">
        <f t="shared" si="2"/>
        <v>230091000</v>
      </c>
      <c r="F13" s="239">
        <f>SUM(F14:F15)</f>
        <v>0</v>
      </c>
      <c r="G13" s="239">
        <f t="shared" ref="G13" si="4">SUM(G14:G15)</f>
        <v>0</v>
      </c>
      <c r="H13" s="240">
        <f t="shared" si="1"/>
        <v>0</v>
      </c>
    </row>
    <row r="14" spans="1:8" s="161" customFormat="1" ht="15.75">
      <c r="A14" s="231">
        <v>3.1</v>
      </c>
      <c r="B14" s="233" t="s">
        <v>282</v>
      </c>
      <c r="C14" s="238">
        <v>230091000</v>
      </c>
      <c r="D14" s="238">
        <v>0</v>
      </c>
      <c r="E14" s="239">
        <f t="shared" si="2"/>
        <v>230091000</v>
      </c>
      <c r="F14" s="238">
        <v>0</v>
      </c>
      <c r="G14" s="238">
        <v>0</v>
      </c>
      <c r="H14" s="240">
        <f t="shared" si="1"/>
        <v>0</v>
      </c>
    </row>
    <row r="15" spans="1:8" s="161" customFormat="1" ht="15.75">
      <c r="A15" s="231">
        <v>3.2</v>
      </c>
      <c r="B15" s="233" t="s">
        <v>283</v>
      </c>
      <c r="C15" s="238">
        <v>0</v>
      </c>
      <c r="D15" s="238">
        <v>0</v>
      </c>
      <c r="E15" s="239">
        <f t="shared" si="2"/>
        <v>0</v>
      </c>
      <c r="F15" s="238">
        <v>0</v>
      </c>
      <c r="G15" s="238">
        <v>0</v>
      </c>
      <c r="H15" s="240">
        <f t="shared" si="1"/>
        <v>0</v>
      </c>
    </row>
    <row r="16" spans="1:8" s="161" customFormat="1" ht="15.75">
      <c r="A16" s="231">
        <v>4</v>
      </c>
      <c r="B16" s="232" t="s">
        <v>284</v>
      </c>
      <c r="C16" s="239">
        <f>SUM(C17:C18)</f>
        <v>442581019.18000001</v>
      </c>
      <c r="D16" s="239">
        <f t="shared" ref="D16" si="5">SUM(D17:D18)</f>
        <v>3636729692.0699997</v>
      </c>
      <c r="E16" s="239">
        <f t="shared" si="2"/>
        <v>4079310711.2499995</v>
      </c>
      <c r="F16" s="239">
        <f t="shared" ref="F16" si="6">SUM(F17:F18)</f>
        <v>518650222.13000011</v>
      </c>
      <c r="G16" s="239">
        <f>SUM(G17:G18)</f>
        <v>2556873601.5899997</v>
      </c>
      <c r="H16" s="240">
        <f t="shared" si="1"/>
        <v>3075523823.7199998</v>
      </c>
    </row>
    <row r="17" spans="1:8" s="161" customFormat="1" ht="15.75">
      <c r="A17" s="231">
        <v>4.0999999999999996</v>
      </c>
      <c r="B17" s="233" t="s">
        <v>285</v>
      </c>
      <c r="C17" s="238">
        <v>0</v>
      </c>
      <c r="D17" s="238">
        <v>0</v>
      </c>
      <c r="E17" s="239">
        <f t="shared" si="2"/>
        <v>0</v>
      </c>
      <c r="F17" s="238">
        <v>0</v>
      </c>
      <c r="G17" s="238">
        <v>0</v>
      </c>
      <c r="H17" s="240">
        <f t="shared" si="1"/>
        <v>0</v>
      </c>
    </row>
    <row r="18" spans="1:8" s="161" customFormat="1" ht="15.75">
      <c r="A18" s="231">
        <v>4.2</v>
      </c>
      <c r="B18" s="233" t="s">
        <v>286</v>
      </c>
      <c r="C18" s="238">
        <v>442581019.18000001</v>
      </c>
      <c r="D18" s="238">
        <v>3636729692.0699997</v>
      </c>
      <c r="E18" s="239">
        <f t="shared" si="2"/>
        <v>4079310711.2499995</v>
      </c>
      <c r="F18" s="238">
        <v>518650222.13000011</v>
      </c>
      <c r="G18" s="238">
        <v>2556873601.5899997</v>
      </c>
      <c r="H18" s="240">
        <f t="shared" si="1"/>
        <v>3075523823.7199998</v>
      </c>
    </row>
    <row r="19" spans="1:8" s="161" customFormat="1" ht="30">
      <c r="A19" s="231">
        <v>5</v>
      </c>
      <c r="B19" s="232" t="s">
        <v>287</v>
      </c>
      <c r="C19" s="239">
        <f>SUM(C20,C21,C22,C28,C29,C30,C31)</f>
        <v>232418276.53</v>
      </c>
      <c r="D19" s="239">
        <f t="shared" ref="D19" si="7">SUM(D20,D21,D22,D28,D29,D30,D31)</f>
        <v>3290703910.5500002</v>
      </c>
      <c r="E19" s="239">
        <f>C19+D19</f>
        <v>3523122187.0800004</v>
      </c>
      <c r="F19" s="239">
        <f>SUM(F20,F21,F22,F28,F29,F30,F31)</f>
        <v>150466730.94999999</v>
      </c>
      <c r="G19" s="239">
        <f t="shared" ref="G19" si="8">SUM(G20,G21,G22,G28,G29,G30,G31)</f>
        <v>2494342128.0690246</v>
      </c>
      <c r="H19" s="240">
        <f>F19+G19</f>
        <v>2644808859.0190244</v>
      </c>
    </row>
    <row r="20" spans="1:8" s="161" customFormat="1" ht="15.75">
      <c r="A20" s="231">
        <v>5.0999999999999996</v>
      </c>
      <c r="B20" s="233" t="s">
        <v>288</v>
      </c>
      <c r="C20" s="238">
        <v>15477375.859999999</v>
      </c>
      <c r="D20" s="238">
        <v>3629744.25</v>
      </c>
      <c r="E20" s="239">
        <f t="shared" si="2"/>
        <v>19107120.109999999</v>
      </c>
      <c r="F20" s="238">
        <v>5939198.5800000001</v>
      </c>
      <c r="G20" s="238">
        <v>34039472.57</v>
      </c>
      <c r="H20" s="240">
        <f>F20+G20</f>
        <v>39978671.149999999</v>
      </c>
    </row>
    <row r="21" spans="1:8" s="161" customFormat="1" ht="15.75">
      <c r="A21" s="231">
        <v>5.2</v>
      </c>
      <c r="B21" s="233" t="s">
        <v>289</v>
      </c>
      <c r="C21" s="238">
        <v>78775493.230000004</v>
      </c>
      <c r="D21" s="238">
        <v>107400163</v>
      </c>
      <c r="E21" s="239">
        <f t="shared" si="2"/>
        <v>186175656.23000002</v>
      </c>
      <c r="F21" s="238">
        <v>81613423.980000004</v>
      </c>
      <c r="G21" s="238">
        <v>110791163.09999999</v>
      </c>
      <c r="H21" s="240">
        <f>F21+G21</f>
        <v>192404587.07999998</v>
      </c>
    </row>
    <row r="22" spans="1:8" s="161" customFormat="1" ht="15.75">
      <c r="A22" s="231">
        <v>5.3</v>
      </c>
      <c r="B22" s="233" t="s">
        <v>290</v>
      </c>
      <c r="C22" s="239">
        <f>SUM(C23:C27)</f>
        <v>579500</v>
      </c>
      <c r="D22" s="239">
        <f>SUM(D23:D27)</f>
        <v>1992287804</v>
      </c>
      <c r="E22" s="239">
        <f>C22+D22</f>
        <v>1992867304</v>
      </c>
      <c r="F22" s="239">
        <f>SUM(F23:F27)</f>
        <v>327246.44</v>
      </c>
      <c r="G22" s="239">
        <f>SUM(G23:G27)</f>
        <v>1440189918.3990247</v>
      </c>
      <c r="H22" s="240">
        <f t="shared" si="1"/>
        <v>1440517164.8390248</v>
      </c>
    </row>
    <row r="23" spans="1:8" s="161" customFormat="1" ht="15.75">
      <c r="A23" s="231" t="s">
        <v>291</v>
      </c>
      <c r="B23" s="234" t="s">
        <v>292</v>
      </c>
      <c r="C23" s="238">
        <v>348800</v>
      </c>
      <c r="D23" s="238">
        <v>1033158249.3622394</v>
      </c>
      <c r="E23" s="239">
        <f t="shared" si="2"/>
        <v>1033507049.3622394</v>
      </c>
      <c r="F23" s="238">
        <v>169715.22</v>
      </c>
      <c r="G23" s="238">
        <v>478835389.57952476</v>
      </c>
      <c r="H23" s="240">
        <f t="shared" si="1"/>
        <v>479005104.79952478</v>
      </c>
    </row>
    <row r="24" spans="1:8" s="161" customFormat="1" ht="15.75">
      <c r="A24" s="231" t="s">
        <v>293</v>
      </c>
      <c r="B24" s="234" t="s">
        <v>294</v>
      </c>
      <c r="C24" s="238">
        <v>11000</v>
      </c>
      <c r="D24" s="238">
        <v>549657230.4034003</v>
      </c>
      <c r="E24" s="239">
        <f t="shared" si="2"/>
        <v>549668230.4034003</v>
      </c>
      <c r="F24" s="238">
        <v>11000</v>
      </c>
      <c r="G24" s="238">
        <v>262313899.20999998</v>
      </c>
      <c r="H24" s="240">
        <f t="shared" si="1"/>
        <v>262324899.20999998</v>
      </c>
    </row>
    <row r="25" spans="1:8" s="161" customFormat="1" ht="15.75">
      <c r="A25" s="231" t="s">
        <v>295</v>
      </c>
      <c r="B25" s="235" t="s">
        <v>296</v>
      </c>
      <c r="C25" s="238">
        <v>0</v>
      </c>
      <c r="D25" s="238">
        <v>54970925.011799991</v>
      </c>
      <c r="E25" s="239">
        <f t="shared" si="2"/>
        <v>54970925.011799991</v>
      </c>
      <c r="F25" s="238">
        <v>0</v>
      </c>
      <c r="G25" s="238">
        <v>16153174.284499999</v>
      </c>
      <c r="H25" s="240">
        <f t="shared" si="1"/>
        <v>16153174.284499999</v>
      </c>
    </row>
    <row r="26" spans="1:8" s="161" customFormat="1" ht="15.75">
      <c r="A26" s="231" t="s">
        <v>297</v>
      </c>
      <c r="B26" s="234" t="s">
        <v>298</v>
      </c>
      <c r="C26" s="238">
        <v>184700</v>
      </c>
      <c r="D26" s="238">
        <v>262342945.30440015</v>
      </c>
      <c r="E26" s="239">
        <f t="shared" si="2"/>
        <v>262527645.30440015</v>
      </c>
      <c r="F26" s="238">
        <v>0</v>
      </c>
      <c r="G26" s="238">
        <v>51511043.414999992</v>
      </c>
      <c r="H26" s="240">
        <f t="shared" si="1"/>
        <v>51511043.414999992</v>
      </c>
    </row>
    <row r="27" spans="1:8" s="161" customFormat="1" ht="15.75">
      <c r="A27" s="231" t="s">
        <v>299</v>
      </c>
      <c r="B27" s="234" t="s">
        <v>300</v>
      </c>
      <c r="C27" s="238">
        <v>35000</v>
      </c>
      <c r="D27" s="238">
        <v>92158453.918160021</v>
      </c>
      <c r="E27" s="239">
        <f t="shared" si="2"/>
        <v>92193453.918160021</v>
      </c>
      <c r="F27" s="238">
        <v>146531.22</v>
      </c>
      <c r="G27" s="238">
        <v>631376411.90999997</v>
      </c>
      <c r="H27" s="240">
        <f t="shared" si="1"/>
        <v>631522943.13</v>
      </c>
    </row>
    <row r="28" spans="1:8" s="161" customFormat="1" ht="15.75">
      <c r="A28" s="231">
        <v>5.4</v>
      </c>
      <c r="B28" s="233" t="s">
        <v>301</v>
      </c>
      <c r="C28" s="238">
        <v>3843791.84</v>
      </c>
      <c r="D28" s="238">
        <v>191336799.30000001</v>
      </c>
      <c r="E28" s="239">
        <f t="shared" si="2"/>
        <v>195180591.14000002</v>
      </c>
      <c r="F28" s="238">
        <v>4841663.95</v>
      </c>
      <c r="G28" s="238">
        <v>180968272.5</v>
      </c>
      <c r="H28" s="240">
        <f t="shared" si="1"/>
        <v>185809936.44999999</v>
      </c>
    </row>
    <row r="29" spans="1:8" s="161" customFormat="1" ht="15.75">
      <c r="A29" s="231">
        <v>5.5</v>
      </c>
      <c r="B29" s="233" t="s">
        <v>302</v>
      </c>
      <c r="C29" s="238">
        <v>10000000</v>
      </c>
      <c r="D29" s="238">
        <v>361489603.39999998</v>
      </c>
      <c r="E29" s="239">
        <f t="shared" si="2"/>
        <v>371489603.39999998</v>
      </c>
      <c r="F29" s="238">
        <v>10000000</v>
      </c>
      <c r="G29" s="238">
        <v>209386100</v>
      </c>
      <c r="H29" s="240">
        <f t="shared" si="1"/>
        <v>219386100</v>
      </c>
    </row>
    <row r="30" spans="1:8" s="161" customFormat="1" ht="15.75">
      <c r="A30" s="231">
        <v>5.6</v>
      </c>
      <c r="B30" s="233" t="s">
        <v>303</v>
      </c>
      <c r="C30" s="238">
        <v>9000000</v>
      </c>
      <c r="D30" s="238">
        <v>234365591.40000001</v>
      </c>
      <c r="E30" s="239">
        <f t="shared" si="2"/>
        <v>243365591.40000001</v>
      </c>
      <c r="F30" s="238">
        <v>9000000</v>
      </c>
      <c r="G30" s="238">
        <v>213136670.40000001</v>
      </c>
      <c r="H30" s="240">
        <f t="shared" si="1"/>
        <v>222136670.40000001</v>
      </c>
    </row>
    <row r="31" spans="1:8" s="161" customFormat="1" ht="15.75">
      <c r="A31" s="231">
        <v>5.7</v>
      </c>
      <c r="B31" s="233" t="s">
        <v>304</v>
      </c>
      <c r="C31" s="238">
        <v>114742115.59999999</v>
      </c>
      <c r="D31" s="238">
        <v>400194205.19999999</v>
      </c>
      <c r="E31" s="239">
        <f t="shared" si="2"/>
        <v>514936320.79999995</v>
      </c>
      <c r="F31" s="238">
        <v>38745198</v>
      </c>
      <c r="G31" s="238">
        <v>305830531.10000002</v>
      </c>
      <c r="H31" s="240">
        <f t="shared" si="1"/>
        <v>344575729.10000002</v>
      </c>
    </row>
    <row r="32" spans="1:8" s="161" customFormat="1" ht="15.75">
      <c r="A32" s="231">
        <v>6</v>
      </c>
      <c r="B32" s="232" t="s">
        <v>305</v>
      </c>
      <c r="C32" s="239">
        <f>SUM(C33:C39)</f>
        <v>161736395.00000009</v>
      </c>
      <c r="D32" s="239">
        <f>SUM(D33:D39)</f>
        <v>424241844.76999998</v>
      </c>
      <c r="E32" s="239">
        <f t="shared" si="2"/>
        <v>585978239.7700001</v>
      </c>
      <c r="F32" s="239">
        <f>SUM(F33:F39)</f>
        <v>172101921.50999999</v>
      </c>
      <c r="G32" s="239">
        <f>SUM(G33:G39)</f>
        <v>425090805.75999999</v>
      </c>
      <c r="H32" s="240">
        <f t="shared" si="1"/>
        <v>597192727.26999998</v>
      </c>
    </row>
    <row r="33" spans="1:8" s="161" customFormat="1" ht="30">
      <c r="A33" s="231">
        <v>6.1</v>
      </c>
      <c r="B33" s="233" t="s">
        <v>368</v>
      </c>
      <c r="C33" s="238">
        <v>19008347.00000006</v>
      </c>
      <c r="D33" s="238">
        <v>267343886.83999997</v>
      </c>
      <c r="E33" s="239">
        <f t="shared" si="2"/>
        <v>286352233.84000003</v>
      </c>
      <c r="F33" s="238">
        <v>91737864.50999999</v>
      </c>
      <c r="G33" s="238">
        <v>199680837.5</v>
      </c>
      <c r="H33" s="240">
        <f t="shared" si="1"/>
        <v>291418702.00999999</v>
      </c>
    </row>
    <row r="34" spans="1:8" s="161" customFormat="1" ht="30">
      <c r="A34" s="231">
        <v>6.2</v>
      </c>
      <c r="B34" s="233" t="s">
        <v>306</v>
      </c>
      <c r="C34" s="238">
        <v>142728048.00000003</v>
      </c>
      <c r="D34" s="238">
        <v>156897957.92999998</v>
      </c>
      <c r="E34" s="239">
        <f t="shared" si="2"/>
        <v>299626005.93000001</v>
      </c>
      <c r="F34" s="238">
        <v>80364057</v>
      </c>
      <c r="G34" s="238">
        <v>225409968.25999999</v>
      </c>
      <c r="H34" s="240">
        <f t="shared" si="1"/>
        <v>305774025.25999999</v>
      </c>
    </row>
    <row r="35" spans="1:8" s="161" customFormat="1" ht="30">
      <c r="A35" s="231">
        <v>6.3</v>
      </c>
      <c r="B35" s="233" t="s">
        <v>307</v>
      </c>
      <c r="C35" s="238">
        <v>0</v>
      </c>
      <c r="D35" s="238">
        <v>0</v>
      </c>
      <c r="E35" s="239">
        <f t="shared" si="2"/>
        <v>0</v>
      </c>
      <c r="F35" s="238">
        <v>0</v>
      </c>
      <c r="G35" s="238">
        <v>0</v>
      </c>
      <c r="H35" s="240">
        <f t="shared" si="1"/>
        <v>0</v>
      </c>
    </row>
    <row r="36" spans="1:8" s="161" customFormat="1" ht="15.75">
      <c r="A36" s="231">
        <v>6.4</v>
      </c>
      <c r="B36" s="233" t="s">
        <v>308</v>
      </c>
      <c r="C36" s="238">
        <v>0</v>
      </c>
      <c r="D36" s="238">
        <v>0</v>
      </c>
      <c r="E36" s="239">
        <f t="shared" si="2"/>
        <v>0</v>
      </c>
      <c r="F36" s="238">
        <v>0</v>
      </c>
      <c r="G36" s="238">
        <v>0</v>
      </c>
      <c r="H36" s="240">
        <f t="shared" si="1"/>
        <v>0</v>
      </c>
    </row>
    <row r="37" spans="1:8" s="161" customFormat="1" ht="15.75">
      <c r="A37" s="231">
        <v>6.5</v>
      </c>
      <c r="B37" s="233" t="s">
        <v>309</v>
      </c>
      <c r="C37" s="238">
        <v>0</v>
      </c>
      <c r="D37" s="238">
        <v>0</v>
      </c>
      <c r="E37" s="239">
        <f t="shared" si="2"/>
        <v>0</v>
      </c>
      <c r="F37" s="238">
        <v>0</v>
      </c>
      <c r="G37" s="238">
        <v>0</v>
      </c>
      <c r="H37" s="240">
        <f t="shared" si="1"/>
        <v>0</v>
      </c>
    </row>
    <row r="38" spans="1:8" s="161" customFormat="1" ht="30">
      <c r="A38" s="231">
        <v>6.6</v>
      </c>
      <c r="B38" s="233" t="s">
        <v>310</v>
      </c>
      <c r="C38" s="238">
        <v>0</v>
      </c>
      <c r="D38" s="238">
        <v>0</v>
      </c>
      <c r="E38" s="239">
        <f t="shared" si="2"/>
        <v>0</v>
      </c>
      <c r="F38" s="238">
        <v>0</v>
      </c>
      <c r="G38" s="238">
        <v>0</v>
      </c>
      <c r="H38" s="240">
        <f t="shared" si="1"/>
        <v>0</v>
      </c>
    </row>
    <row r="39" spans="1:8" s="161" customFormat="1" ht="30">
      <c r="A39" s="231">
        <v>6.7</v>
      </c>
      <c r="B39" s="233" t="s">
        <v>311</v>
      </c>
      <c r="C39" s="238">
        <v>0</v>
      </c>
      <c r="D39" s="238">
        <v>0</v>
      </c>
      <c r="E39" s="239">
        <f t="shared" si="2"/>
        <v>0</v>
      </c>
      <c r="F39" s="238">
        <v>0</v>
      </c>
      <c r="G39" s="238">
        <v>0</v>
      </c>
      <c r="H39" s="240">
        <f t="shared" si="1"/>
        <v>0</v>
      </c>
    </row>
    <row r="40" spans="1:8" s="161" customFormat="1" ht="15.75">
      <c r="A40" s="231">
        <v>7</v>
      </c>
      <c r="B40" s="232" t="s">
        <v>312</v>
      </c>
      <c r="C40" s="239">
        <f>SUM(C41:C44)-C41-C42</f>
        <v>110804177.02999972</v>
      </c>
      <c r="D40" s="239">
        <f>SUM(D41:D44)-D41-D42</f>
        <v>2038412.90379271</v>
      </c>
      <c r="E40" s="239">
        <f t="shared" si="2"/>
        <v>112842589.93379243</v>
      </c>
      <c r="F40" s="239">
        <f>SUM(F41:F44)-F41-F42</f>
        <v>110190925.71999973</v>
      </c>
      <c r="G40" s="239">
        <f>SUM(G41:G44)-G41-G42</f>
        <v>2025156.6545747099</v>
      </c>
      <c r="H40" s="240">
        <f t="shared" si="1"/>
        <v>112216082.37457444</v>
      </c>
    </row>
    <row r="41" spans="1:8" s="161" customFormat="1" ht="30">
      <c r="A41" s="231">
        <v>7.1</v>
      </c>
      <c r="B41" s="233" t="s">
        <v>313</v>
      </c>
      <c r="C41" s="238">
        <v>796559.77999999921</v>
      </c>
      <c r="D41" s="238">
        <v>0</v>
      </c>
      <c r="E41" s="239">
        <f t="shared" si="2"/>
        <v>796559.77999999921</v>
      </c>
      <c r="F41" s="238">
        <v>179672.4</v>
      </c>
      <c r="G41" s="238">
        <v>0</v>
      </c>
      <c r="H41" s="240">
        <f t="shared" si="1"/>
        <v>179672.4</v>
      </c>
    </row>
    <row r="42" spans="1:8" s="161" customFormat="1" ht="30">
      <c r="A42" s="231">
        <v>7.2</v>
      </c>
      <c r="B42" s="233" t="s">
        <v>314</v>
      </c>
      <c r="C42" s="238">
        <v>0</v>
      </c>
      <c r="D42" s="238">
        <v>0</v>
      </c>
      <c r="E42" s="239">
        <f t="shared" si="2"/>
        <v>0</v>
      </c>
      <c r="F42" s="238">
        <v>0</v>
      </c>
      <c r="G42" s="238">
        <v>0</v>
      </c>
      <c r="H42" s="240">
        <f t="shared" si="1"/>
        <v>0</v>
      </c>
    </row>
    <row r="43" spans="1:8" s="161" customFormat="1" ht="30">
      <c r="A43" s="231">
        <v>7.3</v>
      </c>
      <c r="B43" s="233" t="s">
        <v>315</v>
      </c>
      <c r="C43" s="238">
        <v>110804177.02999972</v>
      </c>
      <c r="D43" s="238">
        <v>2038412.90379271</v>
      </c>
      <c r="E43" s="239">
        <f t="shared" si="2"/>
        <v>112842589.93379243</v>
      </c>
      <c r="F43" s="238">
        <v>110190925.71999973</v>
      </c>
      <c r="G43" s="238">
        <v>2025156.6545747099</v>
      </c>
      <c r="H43" s="240">
        <f t="shared" si="1"/>
        <v>112216082.37457444</v>
      </c>
    </row>
    <row r="44" spans="1:8" s="161" customFormat="1" ht="30">
      <c r="A44" s="231">
        <v>7.4</v>
      </c>
      <c r="B44" s="233" t="s">
        <v>316</v>
      </c>
      <c r="C44" s="238">
        <v>0</v>
      </c>
      <c r="D44" s="238">
        <v>0</v>
      </c>
      <c r="E44" s="239">
        <f t="shared" si="2"/>
        <v>0</v>
      </c>
      <c r="F44" s="238">
        <v>0</v>
      </c>
      <c r="G44" s="238">
        <v>0</v>
      </c>
      <c r="H44" s="240">
        <f t="shared" si="1"/>
        <v>0</v>
      </c>
    </row>
    <row r="45" spans="1:8" s="161" customFormat="1" ht="15.75">
      <c r="A45" s="231">
        <v>8</v>
      </c>
      <c r="B45" s="232" t="s">
        <v>317</v>
      </c>
      <c r="C45" s="239">
        <f>SUM(C46:C52)</f>
        <v>5085303.8942539655</v>
      </c>
      <c r="D45" s="239">
        <f t="shared" ref="D45" si="9">SUM(D46:D52)</f>
        <v>46686650.707479</v>
      </c>
      <c r="E45" s="239">
        <f t="shared" si="2"/>
        <v>51771954.601732969</v>
      </c>
      <c r="F45" s="239">
        <f t="shared" ref="F45:G45" si="10">SUM(F46:F52)</f>
        <v>2928773.8696236759</v>
      </c>
      <c r="G45" s="239">
        <f t="shared" si="10"/>
        <v>54195346.861369073</v>
      </c>
      <c r="H45" s="240">
        <f t="shared" si="1"/>
        <v>57124120.730992749</v>
      </c>
    </row>
    <row r="46" spans="1:8" s="161" customFormat="1" ht="15.75">
      <c r="A46" s="231">
        <v>8.1</v>
      </c>
      <c r="B46" s="233" t="s">
        <v>318</v>
      </c>
      <c r="C46" s="238">
        <v>0</v>
      </c>
      <c r="D46" s="238">
        <v>0</v>
      </c>
      <c r="E46" s="239">
        <f t="shared" si="2"/>
        <v>0</v>
      </c>
      <c r="F46" s="238">
        <v>0</v>
      </c>
      <c r="G46" s="238">
        <v>0</v>
      </c>
      <c r="H46" s="240">
        <f t="shared" si="1"/>
        <v>0</v>
      </c>
    </row>
    <row r="47" spans="1:8" s="161" customFormat="1" ht="15.75">
      <c r="A47" s="231">
        <v>8.1999999999999993</v>
      </c>
      <c r="B47" s="233" t="s">
        <v>319</v>
      </c>
      <c r="C47" s="238">
        <v>1706403.9107903449</v>
      </c>
      <c r="D47" s="238">
        <v>9132338.6446759999</v>
      </c>
      <c r="E47" s="239">
        <f t="shared" si="2"/>
        <v>10838742.555466345</v>
      </c>
      <c r="F47" s="238">
        <v>479467.36962367583</v>
      </c>
      <c r="G47" s="238">
        <v>10119991.74614026</v>
      </c>
      <c r="H47" s="240">
        <f t="shared" si="1"/>
        <v>10599459.115763936</v>
      </c>
    </row>
    <row r="48" spans="1:8" s="161" customFormat="1" ht="15.75">
      <c r="A48" s="231">
        <v>8.3000000000000007</v>
      </c>
      <c r="B48" s="233" t="s">
        <v>320</v>
      </c>
      <c r="C48" s="238">
        <v>1325964.4834636201</v>
      </c>
      <c r="D48" s="238">
        <v>8054089.2034279993</v>
      </c>
      <c r="E48" s="239">
        <f t="shared" si="2"/>
        <v>9380053.6868916191</v>
      </c>
      <c r="F48" s="238">
        <v>430433</v>
      </c>
      <c r="G48" s="238">
        <v>9196877.5688702632</v>
      </c>
      <c r="H48" s="240">
        <f t="shared" si="1"/>
        <v>9627310.5688702632</v>
      </c>
    </row>
    <row r="49" spans="1:8" s="161" customFormat="1" ht="15.75">
      <c r="A49" s="231">
        <v>8.4</v>
      </c>
      <c r="B49" s="233" t="s">
        <v>321</v>
      </c>
      <c r="C49" s="238">
        <v>462188</v>
      </c>
      <c r="D49" s="238">
        <v>6809604.4472279996</v>
      </c>
      <c r="E49" s="239">
        <f t="shared" si="2"/>
        <v>7271792.4472279996</v>
      </c>
      <c r="F49" s="238">
        <v>387488</v>
      </c>
      <c r="G49" s="238">
        <v>8202004.7194852633</v>
      </c>
      <c r="H49" s="240">
        <f t="shared" si="1"/>
        <v>8589492.7194852643</v>
      </c>
    </row>
    <row r="50" spans="1:8" s="161" customFormat="1" ht="15.75">
      <c r="A50" s="231">
        <v>8.5</v>
      </c>
      <c r="B50" s="233" t="s">
        <v>322</v>
      </c>
      <c r="C50" s="238">
        <v>415008</v>
      </c>
      <c r="D50" s="238">
        <v>6209216.3540279996</v>
      </c>
      <c r="E50" s="239">
        <f t="shared" si="2"/>
        <v>6624224.3540279996</v>
      </c>
      <c r="F50" s="238">
        <v>368788</v>
      </c>
      <c r="G50" s="238">
        <v>6440916.7798052635</v>
      </c>
      <c r="H50" s="240">
        <f t="shared" si="1"/>
        <v>6809704.7798052635</v>
      </c>
    </row>
    <row r="51" spans="1:8" s="161" customFormat="1" ht="15.75">
      <c r="A51" s="231">
        <v>8.6</v>
      </c>
      <c r="B51" s="233" t="s">
        <v>323</v>
      </c>
      <c r="C51" s="238">
        <v>406238</v>
      </c>
      <c r="D51" s="238">
        <v>5053349.6910279999</v>
      </c>
      <c r="E51" s="239">
        <f t="shared" si="2"/>
        <v>5459587.6910279999</v>
      </c>
      <c r="F51" s="238">
        <v>332568</v>
      </c>
      <c r="G51" s="238">
        <v>5544581.6959692659</v>
      </c>
      <c r="H51" s="240">
        <f t="shared" si="1"/>
        <v>5877149.6959692659</v>
      </c>
    </row>
    <row r="52" spans="1:8" s="161" customFormat="1" ht="15.75">
      <c r="A52" s="231">
        <v>8.6999999999999993</v>
      </c>
      <c r="B52" s="233" t="s">
        <v>324</v>
      </c>
      <c r="C52" s="238">
        <v>769501.5</v>
      </c>
      <c r="D52" s="238">
        <v>11428052.367091</v>
      </c>
      <c r="E52" s="239">
        <f t="shared" si="2"/>
        <v>12197553.867091</v>
      </c>
      <c r="F52" s="238">
        <v>930029.5</v>
      </c>
      <c r="G52" s="238">
        <v>14690974.351098755</v>
      </c>
      <c r="H52" s="240">
        <f t="shared" si="1"/>
        <v>15621003.851098755</v>
      </c>
    </row>
    <row r="53" spans="1:8" s="161" customFormat="1" ht="30.75" thickBot="1">
      <c r="A53" s="236">
        <v>9</v>
      </c>
      <c r="B53" s="237" t="s">
        <v>325</v>
      </c>
      <c r="C53" s="306">
        <v>236266</v>
      </c>
      <c r="D53" s="306">
        <v>4942866.0599999996</v>
      </c>
      <c r="E53" s="306">
        <f>C53+D53</f>
        <v>5179132.0599999996</v>
      </c>
      <c r="F53" s="306">
        <v>480025</v>
      </c>
      <c r="G53" s="306">
        <v>4545116</v>
      </c>
      <c r="H53" s="307">
        <f t="shared" si="1"/>
        <v>5025141</v>
      </c>
    </row>
  </sheetData>
  <mergeCells count="4">
    <mergeCell ref="A5:A6"/>
    <mergeCell ref="B5:B6"/>
    <mergeCell ref="C5:E5"/>
    <mergeCell ref="F5:H5"/>
  </mergeCells>
  <pageMargins left="0.25" right="0.25"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C14" sqref="C14"/>
      <selection pane="topRight" activeCell="C14" sqref="C14"/>
      <selection pane="bottomLeft" activeCell="C14" sqref="C14"/>
      <selection pane="bottomRight" activeCell="B36" sqref="B36"/>
    </sheetView>
  </sheetViews>
  <sheetFormatPr defaultColWidth="9.140625" defaultRowHeight="15"/>
  <cols>
    <col min="1" max="1" width="9.5703125" style="136" bestFit="1" customWidth="1"/>
    <col min="2" max="2" width="91.28515625" style="136" customWidth="1"/>
    <col min="3" max="4" width="13.140625" style="136" customWidth="1"/>
    <col min="5" max="7" width="13.140625" style="203" customWidth="1"/>
    <col min="8" max="11" width="9.7109375" style="203" customWidth="1"/>
    <col min="12" max="16384" width="9.140625" style="203"/>
  </cols>
  <sheetData>
    <row r="1" spans="1:8">
      <c r="A1" s="133" t="s">
        <v>188</v>
      </c>
      <c r="B1" s="135" t="str">
        <f>Info!C2</f>
        <v>სს ”ლიბერთი ბანკი”</v>
      </c>
      <c r="C1" s="135"/>
    </row>
    <row r="2" spans="1:8">
      <c r="A2" s="133" t="s">
        <v>189</v>
      </c>
      <c r="B2" s="138">
        <v>44286</v>
      </c>
      <c r="C2" s="139"/>
      <c r="D2" s="140"/>
      <c r="E2" s="241"/>
      <c r="F2" s="241"/>
      <c r="G2" s="241"/>
      <c r="H2" s="241"/>
    </row>
    <row r="3" spans="1:8">
      <c r="A3" s="133"/>
      <c r="B3" s="135"/>
      <c r="C3" s="139"/>
      <c r="D3" s="140"/>
      <c r="E3" s="241"/>
      <c r="F3" s="241"/>
      <c r="G3" s="241"/>
      <c r="H3" s="241"/>
    </row>
    <row r="4" spans="1:8" ht="15" customHeight="1" thickBot="1">
      <c r="A4" s="242" t="s">
        <v>332</v>
      </c>
      <c r="B4" s="243" t="s">
        <v>187</v>
      </c>
      <c r="C4" s="244" t="s">
        <v>93</v>
      </c>
    </row>
    <row r="5" spans="1:8" ht="15" customHeight="1">
      <c r="A5" s="245" t="s">
        <v>26</v>
      </c>
      <c r="B5" s="246"/>
      <c r="C5" s="148" t="str">
        <f>INT((MONTH($B$2))/3)&amp;"Q"&amp;"-"&amp;YEAR($B$2)</f>
        <v>1Q-2021</v>
      </c>
      <c r="D5" s="148" t="str">
        <f>IF(INT(MONTH($B$2))=3, "4"&amp;"Q"&amp;"-"&amp;YEAR($B$2)-1, IF(INT(MONTH($B$2))=6, "1"&amp;"Q"&amp;"-"&amp;YEAR($B$2), IF(INT(MONTH($B$2))=9, "2"&amp;"Q"&amp;"-"&amp;YEAR($B$2),IF(INT(MONTH($B$2))=12, "3"&amp;"Q"&amp;"-"&amp;YEAR($B$2), 0))))</f>
        <v>4Q-2020</v>
      </c>
      <c r="E5" s="148" t="str">
        <f>IF(INT(MONTH($B$2))=3, "3"&amp;"Q"&amp;"-"&amp;YEAR($B$2)-1, IF(INT(MONTH($B$2))=6, "4"&amp;"Q"&amp;"-"&amp;YEAR($B$2)-1, IF(INT(MONTH($B$2))=9, "1"&amp;"Q"&amp;"-"&amp;YEAR($B$2),IF(INT(MONTH($B$2))=12, "2"&amp;"Q"&amp;"-"&amp;YEAR($B$2), 0))))</f>
        <v>3Q-2020</v>
      </c>
      <c r="F5" s="148" t="str">
        <f>IF(INT(MONTH($B$2))=3, "2"&amp;"Q"&amp;"-"&amp;YEAR($B$2)-1, IF(INT(MONTH($B$2))=6, "3"&amp;"Q"&amp;"-"&amp;YEAR($B$2)-1, IF(INT(MONTH($B$2))=9, "4"&amp;"Q"&amp;"-"&amp;YEAR($B$2)-1,IF(INT(MONTH($B$2))=12, "1"&amp;"Q"&amp;"-"&amp;YEAR($B$2), 0))))</f>
        <v>2Q-2020</v>
      </c>
      <c r="G5" s="148" t="str">
        <f>IF(INT(MONTH($B$2))=3, "1"&amp;"Q"&amp;"-"&amp;YEAR($B$2)-1, IF(INT(MONTH($B$2))=6, "2"&amp;"Q"&amp;"-"&amp;YEAR($B$2)-1, IF(INT(MONTH($B$2))=9, "3"&amp;"Q"&amp;"-"&amp;YEAR($B$2)-1,IF(INT(MONTH($B$2))=12, "4"&amp;"Q"&amp;"-"&amp;YEAR($B$2)-1, 0))))</f>
        <v>1Q-2020</v>
      </c>
    </row>
    <row r="6" spans="1:8" ht="15" customHeight="1">
      <c r="A6" s="247">
        <v>1</v>
      </c>
      <c r="B6" s="248" t="s">
        <v>192</v>
      </c>
      <c r="C6" s="249">
        <f>C7+C9+C10</f>
        <v>1800373041.6831629</v>
      </c>
      <c r="D6" s="250">
        <f>D7+D9+D10</f>
        <v>1802773675.9819503</v>
      </c>
      <c r="E6" s="250">
        <f t="shared" ref="E6:G6" si="0">E7+E9+E10</f>
        <v>1648923127.4430413</v>
      </c>
      <c r="F6" s="249">
        <f t="shared" si="0"/>
        <v>1454246070.8102753</v>
      </c>
      <c r="G6" s="251">
        <f t="shared" si="0"/>
        <v>1435994606.2166858</v>
      </c>
    </row>
    <row r="7" spans="1:8" ht="15" customHeight="1">
      <c r="A7" s="247">
        <v>1.1000000000000001</v>
      </c>
      <c r="B7" s="252" t="s">
        <v>478</v>
      </c>
      <c r="C7" s="258">
        <v>1761942211.0842853</v>
      </c>
      <c r="D7" s="254">
        <v>1764850263.7941375</v>
      </c>
      <c r="E7" s="253">
        <v>1599721772.1414185</v>
      </c>
      <c r="F7" s="253">
        <v>1408185152.1574531</v>
      </c>
      <c r="G7" s="255">
        <v>1396865777.8308215</v>
      </c>
    </row>
    <row r="8" spans="1:8" ht="30">
      <c r="A8" s="247" t="s">
        <v>252</v>
      </c>
      <c r="B8" s="256" t="s">
        <v>326</v>
      </c>
      <c r="C8" s="258">
        <v>0</v>
      </c>
      <c r="D8" s="254">
        <v>0</v>
      </c>
      <c r="E8" s="253">
        <v>0</v>
      </c>
      <c r="F8" s="253">
        <v>0</v>
      </c>
      <c r="G8" s="255">
        <v>0</v>
      </c>
    </row>
    <row r="9" spans="1:8" ht="15" customHeight="1">
      <c r="A9" s="247">
        <v>1.2</v>
      </c>
      <c r="B9" s="252" t="s">
        <v>22</v>
      </c>
      <c r="C9" s="258">
        <v>21616449.361900996</v>
      </c>
      <c r="D9" s="254">
        <v>22533462.118989997</v>
      </c>
      <c r="E9" s="253">
        <v>36684352.895354643</v>
      </c>
      <c r="F9" s="253">
        <v>33326941.373222239</v>
      </c>
      <c r="G9" s="255">
        <v>24841004.886264306</v>
      </c>
    </row>
    <row r="10" spans="1:8" ht="15" customHeight="1">
      <c r="A10" s="247">
        <v>1.3</v>
      </c>
      <c r="B10" s="257" t="s">
        <v>77</v>
      </c>
      <c r="C10" s="258">
        <v>16814381.236976728</v>
      </c>
      <c r="D10" s="254">
        <v>15389950.068822881</v>
      </c>
      <c r="E10" s="258">
        <v>12517002.406268001</v>
      </c>
      <c r="F10" s="253">
        <v>12733977.279600002</v>
      </c>
      <c r="G10" s="259">
        <v>14287823.499600001</v>
      </c>
    </row>
    <row r="11" spans="1:8" ht="15" customHeight="1">
      <c r="A11" s="247">
        <v>2</v>
      </c>
      <c r="B11" s="248" t="s">
        <v>193</v>
      </c>
      <c r="C11" s="258">
        <v>37835354.849999949</v>
      </c>
      <c r="D11" s="254">
        <v>42402189.649999894</v>
      </c>
      <c r="E11" s="253">
        <v>17478868.699999623</v>
      </c>
      <c r="F11" s="253">
        <v>6201184.3965417342</v>
      </c>
      <c r="G11" s="255">
        <v>12991351.009206977</v>
      </c>
    </row>
    <row r="12" spans="1:8" ht="15" customHeight="1">
      <c r="A12" s="260">
        <v>3</v>
      </c>
      <c r="B12" s="261" t="s">
        <v>191</v>
      </c>
      <c r="C12" s="258">
        <v>381833772.73749995</v>
      </c>
      <c r="D12" s="254">
        <v>381833772.73749995</v>
      </c>
      <c r="E12" s="258">
        <v>400856479.99999988</v>
      </c>
      <c r="F12" s="253">
        <v>400856479.99999988</v>
      </c>
      <c r="G12" s="259">
        <v>400856479.99999988</v>
      </c>
    </row>
    <row r="13" spans="1:8" ht="15" customHeight="1" thickBot="1">
      <c r="A13" s="262">
        <v>4</v>
      </c>
      <c r="B13" s="263" t="s">
        <v>253</v>
      </c>
      <c r="C13" s="264">
        <f>C6+C11+C12</f>
        <v>2220042169.2706628</v>
      </c>
      <c r="D13" s="265">
        <f>D6+D11+D12</f>
        <v>2227009638.3694501</v>
      </c>
      <c r="E13" s="265">
        <f t="shared" ref="E13:G13" si="1">E6+E11+E12</f>
        <v>2067258476.1430407</v>
      </c>
      <c r="F13" s="264">
        <f t="shared" si="1"/>
        <v>1861303735.2068172</v>
      </c>
      <c r="G13" s="266">
        <f t="shared" si="1"/>
        <v>1849842437.2258925</v>
      </c>
    </row>
    <row r="14" spans="1:8">
      <c r="B14" s="180"/>
    </row>
    <row r="15" spans="1:8" ht="30">
      <c r="B15" s="267" t="s">
        <v>479</v>
      </c>
    </row>
    <row r="16" spans="1:8">
      <c r="B16" s="267"/>
    </row>
    <row r="17" spans="2:2">
      <c r="B17" s="267"/>
    </row>
    <row r="18" spans="2:2">
      <c r="B18" s="267"/>
    </row>
  </sheetData>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9"/>
  <sheetViews>
    <sheetView showGridLines="0" zoomScaleNormal="100" workbookViewId="0">
      <pane xSplit="1" ySplit="4" topLeftCell="B5" activePane="bottomRight" state="frozen"/>
      <selection activeCell="C14" sqref="C14"/>
      <selection pane="topRight" activeCell="C14" sqref="C14"/>
      <selection pane="bottomLeft" activeCell="C14" sqref="C14"/>
      <selection pane="bottomRight" activeCell="C14" sqref="C14"/>
    </sheetView>
  </sheetViews>
  <sheetFormatPr defaultRowHeight="15.75"/>
  <cols>
    <col min="1" max="1" width="9.5703125" style="136" bestFit="1" customWidth="1"/>
    <col min="2" max="2" width="57.85546875" style="136" customWidth="1"/>
    <col min="3" max="3" width="41.85546875" style="136" customWidth="1"/>
    <col min="4" max="16384" width="9.140625" style="137"/>
  </cols>
  <sheetData>
    <row r="1" spans="1:3">
      <c r="A1" s="136" t="s">
        <v>188</v>
      </c>
      <c r="B1" s="136" t="str">
        <f>Info!C2</f>
        <v>სს ”ლიბერთი ბანკი”</v>
      </c>
    </row>
    <row r="2" spans="1:3">
      <c r="A2" s="136" t="s">
        <v>189</v>
      </c>
      <c r="B2" s="183">
        <f>'1. key ratios'!B2</f>
        <v>44286</v>
      </c>
    </row>
    <row r="4" spans="1:3" ht="31.5" customHeight="1" thickBot="1">
      <c r="A4" s="268" t="s">
        <v>333</v>
      </c>
      <c r="B4" s="269" t="s">
        <v>149</v>
      </c>
      <c r="C4" s="270"/>
    </row>
    <row r="5" spans="1:3">
      <c r="A5" s="271"/>
      <c r="B5" s="272" t="s">
        <v>150</v>
      </c>
      <c r="C5" s="273" t="s">
        <v>493</v>
      </c>
    </row>
    <row r="6" spans="1:3">
      <c r="A6" s="521">
        <v>1</v>
      </c>
      <c r="B6" s="522" t="s">
        <v>502</v>
      </c>
      <c r="C6" s="523" t="s">
        <v>505</v>
      </c>
    </row>
    <row r="7" spans="1:3">
      <c r="A7" s="521">
        <v>2</v>
      </c>
      <c r="B7" s="522" t="s">
        <v>506</v>
      </c>
      <c r="C7" s="523" t="s">
        <v>507</v>
      </c>
    </row>
    <row r="8" spans="1:3">
      <c r="A8" s="521">
        <v>3</v>
      </c>
      <c r="B8" s="522" t="s">
        <v>508</v>
      </c>
      <c r="C8" s="523" t="s">
        <v>507</v>
      </c>
    </row>
    <row r="9" spans="1:3">
      <c r="A9" s="521">
        <v>4</v>
      </c>
      <c r="B9" s="522" t="s">
        <v>509</v>
      </c>
      <c r="C9" s="523" t="s">
        <v>507</v>
      </c>
    </row>
    <row r="10" spans="1:3">
      <c r="A10" s="521">
        <v>5</v>
      </c>
      <c r="B10" s="522" t="s">
        <v>510</v>
      </c>
      <c r="C10" s="523" t="s">
        <v>511</v>
      </c>
    </row>
    <row r="11" spans="1:3">
      <c r="A11" s="274"/>
      <c r="B11" s="547"/>
      <c r="C11" s="548"/>
    </row>
    <row r="12" spans="1:3" ht="45">
      <c r="A12" s="274"/>
      <c r="B12" s="505" t="s">
        <v>151</v>
      </c>
      <c r="C12" s="276" t="s">
        <v>494</v>
      </c>
    </row>
    <row r="13" spans="1:3">
      <c r="A13" s="521">
        <v>1</v>
      </c>
      <c r="B13" s="522" t="s">
        <v>503</v>
      </c>
      <c r="C13" s="524" t="s">
        <v>512</v>
      </c>
    </row>
    <row r="14" spans="1:3" ht="30">
      <c r="A14" s="521">
        <v>2</v>
      </c>
      <c r="B14" s="522" t="s">
        <v>513</v>
      </c>
      <c r="C14" s="524" t="s">
        <v>514</v>
      </c>
    </row>
    <row r="15" spans="1:3" ht="30">
      <c r="A15" s="521">
        <v>3</v>
      </c>
      <c r="B15" s="522" t="s">
        <v>515</v>
      </c>
      <c r="C15" s="524" t="s">
        <v>516</v>
      </c>
    </row>
    <row r="16" spans="1:3">
      <c r="A16" s="274"/>
      <c r="B16" s="275"/>
      <c r="C16" s="277"/>
    </row>
    <row r="17" spans="1:3" ht="15.75" customHeight="1">
      <c r="A17" s="274"/>
      <c r="B17" s="551"/>
      <c r="C17" s="552"/>
    </row>
    <row r="18" spans="1:3" ht="30" customHeight="1">
      <c r="A18" s="274"/>
      <c r="B18" s="549" t="s">
        <v>152</v>
      </c>
      <c r="C18" s="550"/>
    </row>
    <row r="19" spans="1:3">
      <c r="A19" s="525">
        <v>1</v>
      </c>
      <c r="B19" s="526" t="s">
        <v>517</v>
      </c>
      <c r="C19" s="527">
        <v>0.91985393346850919</v>
      </c>
    </row>
    <row r="20" spans="1:3">
      <c r="A20" s="525">
        <v>2</v>
      </c>
      <c r="B20" s="526" t="s">
        <v>518</v>
      </c>
      <c r="C20" s="527">
        <v>4.2325970853703127E-2</v>
      </c>
    </row>
    <row r="21" spans="1:3">
      <c r="A21" s="525">
        <v>3</v>
      </c>
      <c r="B21" s="526" t="s">
        <v>519</v>
      </c>
      <c r="C21" s="527">
        <v>1.0720064667454319E-2</v>
      </c>
    </row>
    <row r="22" spans="1:3">
      <c r="A22" s="525">
        <v>4</v>
      </c>
      <c r="B22" s="526" t="s">
        <v>520</v>
      </c>
      <c r="C22" s="527">
        <v>2.7100031010333221E-2</v>
      </c>
    </row>
    <row r="23" spans="1:3">
      <c r="A23" s="274"/>
      <c r="B23" s="526"/>
      <c r="C23" s="278"/>
    </row>
    <row r="24" spans="1:3" ht="15.75" customHeight="1">
      <c r="A24" s="274"/>
      <c r="B24" s="551"/>
      <c r="C24" s="552"/>
    </row>
    <row r="25" spans="1:3" ht="29.25" customHeight="1">
      <c r="A25" s="274"/>
      <c r="B25" s="549" t="s">
        <v>273</v>
      </c>
      <c r="C25" s="550"/>
    </row>
    <row r="26" spans="1:3">
      <c r="A26" s="525">
        <v>1</v>
      </c>
      <c r="B26" s="522" t="s">
        <v>502</v>
      </c>
      <c r="C26" s="528">
        <v>0.30661797782283562</v>
      </c>
    </row>
    <row r="27" spans="1:3">
      <c r="A27" s="529">
        <v>2</v>
      </c>
      <c r="B27" s="530" t="s">
        <v>521</v>
      </c>
      <c r="C27" s="531">
        <v>0.3066179778228359</v>
      </c>
    </row>
    <row r="28" spans="1:3">
      <c r="A28" s="529">
        <v>3</v>
      </c>
      <c r="B28" s="530" t="s">
        <v>522</v>
      </c>
      <c r="C28" s="531">
        <v>0.3066179778228359</v>
      </c>
    </row>
    <row r="29" spans="1:3" ht="16.5" thickBot="1">
      <c r="A29" s="279"/>
      <c r="B29" s="545"/>
      <c r="C29" s="546"/>
    </row>
  </sheetData>
  <mergeCells count="6">
    <mergeCell ref="B29:C29"/>
    <mergeCell ref="B11:C11"/>
    <mergeCell ref="B25:C25"/>
    <mergeCell ref="B18:C18"/>
    <mergeCell ref="B17:C17"/>
    <mergeCell ref="B24:C24"/>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C14" sqref="C14"/>
      <selection pane="topRight" activeCell="C14" sqref="C14"/>
      <selection pane="bottomLeft" activeCell="C14" sqref="C14"/>
      <selection pane="bottomRight" activeCell="C14" sqref="C14"/>
    </sheetView>
  </sheetViews>
  <sheetFormatPr defaultRowHeight="15.75"/>
  <cols>
    <col min="1" max="1" width="9.5703125" style="136" bestFit="1" customWidth="1"/>
    <col min="2" max="2" width="50.28515625" style="136" customWidth="1"/>
    <col min="3" max="3" width="28" style="1" customWidth="1"/>
    <col min="4" max="4" width="23.5703125" style="1" customWidth="1"/>
    <col min="5" max="5" width="21.42578125" style="1" customWidth="1"/>
    <col min="6" max="6" width="12" bestFit="1" customWidth="1"/>
    <col min="7" max="7" width="12.5703125" bestFit="1" customWidth="1"/>
  </cols>
  <sheetData>
    <row r="1" spans="1:7">
      <c r="A1" s="133" t="s">
        <v>188</v>
      </c>
      <c r="B1" s="135" t="str">
        <f>Info!C2</f>
        <v>სს ”ლიბერთი ბანკი”</v>
      </c>
    </row>
    <row r="2" spans="1:7" s="10" customFormat="1" ht="15.75" customHeight="1">
      <c r="A2" s="353" t="s">
        <v>189</v>
      </c>
      <c r="B2" s="183">
        <f>'1. key ratios'!B2</f>
        <v>44286</v>
      </c>
    </row>
    <row r="3" spans="1:7" s="10" customFormat="1" ht="15.75" customHeight="1">
      <c r="A3" s="353"/>
      <c r="B3" s="353"/>
    </row>
    <row r="4" spans="1:7" s="10" customFormat="1" ht="15.75" customHeight="1" thickBot="1">
      <c r="A4" s="367" t="s">
        <v>334</v>
      </c>
      <c r="B4" s="368" t="s">
        <v>263</v>
      </c>
      <c r="C4" s="55"/>
      <c r="D4" s="55"/>
      <c r="E4" s="56" t="s">
        <v>93</v>
      </c>
    </row>
    <row r="5" spans="1:7" s="29" customFormat="1" ht="17.45" customHeight="1">
      <c r="A5" s="369"/>
      <c r="B5" s="370"/>
      <c r="C5" s="54" t="s">
        <v>0</v>
      </c>
      <c r="D5" s="54" t="s">
        <v>1</v>
      </c>
      <c r="E5" s="110" t="s">
        <v>2</v>
      </c>
    </row>
    <row r="6" spans="1:7" s="39" customFormat="1" ht="14.45" customHeight="1">
      <c r="A6" s="371"/>
      <c r="B6" s="553" t="s">
        <v>231</v>
      </c>
      <c r="C6" s="553" t="s">
        <v>230</v>
      </c>
      <c r="D6" s="554" t="s">
        <v>229</v>
      </c>
      <c r="E6" s="555"/>
      <c r="G6"/>
    </row>
    <row r="7" spans="1:7" s="39" customFormat="1" ht="105">
      <c r="A7" s="371"/>
      <c r="B7" s="553"/>
      <c r="C7" s="553"/>
      <c r="D7" s="377" t="s">
        <v>228</v>
      </c>
      <c r="E7" s="378" t="s">
        <v>396</v>
      </c>
      <c r="G7"/>
    </row>
    <row r="8" spans="1:7" ht="15">
      <c r="A8" s="372">
        <v>1</v>
      </c>
      <c r="B8" s="373" t="s">
        <v>154</v>
      </c>
      <c r="C8" s="111">
        <v>254371317.88999999</v>
      </c>
      <c r="D8" s="111"/>
      <c r="E8" s="112">
        <f>C8-D8</f>
        <v>254371317.88999999</v>
      </c>
    </row>
    <row r="9" spans="1:7" ht="15">
      <c r="A9" s="372">
        <v>2</v>
      </c>
      <c r="B9" s="373" t="s">
        <v>155</v>
      </c>
      <c r="C9" s="111">
        <v>143555657.44</v>
      </c>
      <c r="D9" s="111"/>
      <c r="E9" s="112">
        <f t="shared" ref="E9:E20" si="0">C9-D9</f>
        <v>143555657.44</v>
      </c>
    </row>
    <row r="10" spans="1:7" ht="15">
      <c r="A10" s="372">
        <v>3</v>
      </c>
      <c r="B10" s="373" t="s">
        <v>227</v>
      </c>
      <c r="C10" s="111">
        <v>91083680.760000005</v>
      </c>
      <c r="D10" s="111"/>
      <c r="E10" s="112">
        <f t="shared" si="0"/>
        <v>91083680.760000005</v>
      </c>
    </row>
    <row r="11" spans="1:7" ht="15">
      <c r="A11" s="372">
        <v>4</v>
      </c>
      <c r="B11" s="373" t="s">
        <v>185</v>
      </c>
      <c r="C11" s="111">
        <v>0</v>
      </c>
      <c r="D11" s="111"/>
      <c r="E11" s="112">
        <f t="shared" si="0"/>
        <v>0</v>
      </c>
    </row>
    <row r="12" spans="1:7" ht="15">
      <c r="A12" s="372">
        <v>5</v>
      </c>
      <c r="B12" s="373" t="s">
        <v>157</v>
      </c>
      <c r="C12" s="111">
        <v>258746377.63999999</v>
      </c>
      <c r="D12" s="111"/>
      <c r="E12" s="112">
        <f t="shared" si="0"/>
        <v>258746377.63999999</v>
      </c>
    </row>
    <row r="13" spans="1:7" ht="15">
      <c r="A13" s="372">
        <v>6.1</v>
      </c>
      <c r="B13" s="373" t="s">
        <v>158</v>
      </c>
      <c r="C13" s="113">
        <v>1775423599.2400024</v>
      </c>
      <c r="D13" s="111"/>
      <c r="E13" s="112">
        <f>C13-D13</f>
        <v>1775423599.2400024</v>
      </c>
    </row>
    <row r="14" spans="1:7" ht="15">
      <c r="A14" s="372">
        <v>6.2</v>
      </c>
      <c r="B14" s="374" t="s">
        <v>159</v>
      </c>
      <c r="C14" s="113">
        <v>-123885457.3299997</v>
      </c>
      <c r="D14" s="111"/>
      <c r="E14" s="112">
        <f t="shared" si="0"/>
        <v>-123885457.3299997</v>
      </c>
    </row>
    <row r="15" spans="1:7" ht="15">
      <c r="A15" s="372">
        <v>6</v>
      </c>
      <c r="B15" s="373" t="s">
        <v>226</v>
      </c>
      <c r="C15" s="111">
        <v>1651538141.9100027</v>
      </c>
      <c r="D15" s="111"/>
      <c r="E15" s="112">
        <f t="shared" si="0"/>
        <v>1651538141.9100027</v>
      </c>
    </row>
    <row r="16" spans="1:7" ht="15">
      <c r="A16" s="372">
        <v>7</v>
      </c>
      <c r="B16" s="373" t="s">
        <v>161</v>
      </c>
      <c r="C16" s="111">
        <v>36038347.909999996</v>
      </c>
      <c r="D16" s="111"/>
      <c r="E16" s="112">
        <f t="shared" si="0"/>
        <v>36038347.909999996</v>
      </c>
    </row>
    <row r="17" spans="1:7" ht="15">
      <c r="A17" s="372">
        <v>8</v>
      </c>
      <c r="B17" s="373" t="s">
        <v>162</v>
      </c>
      <c r="C17" s="111">
        <v>103192</v>
      </c>
      <c r="D17" s="111"/>
      <c r="E17" s="112">
        <f t="shared" si="0"/>
        <v>103192</v>
      </c>
      <c r="F17" s="3"/>
      <c r="G17" s="3"/>
    </row>
    <row r="18" spans="1:7" ht="15">
      <c r="A18" s="372">
        <v>9</v>
      </c>
      <c r="B18" s="373" t="s">
        <v>163</v>
      </c>
      <c r="C18" s="111">
        <v>106733.3</v>
      </c>
      <c r="D18" s="111">
        <v>106733.3</v>
      </c>
      <c r="E18" s="112">
        <f>C18-D18</f>
        <v>0</v>
      </c>
      <c r="G18" s="3"/>
    </row>
    <row r="19" spans="1:7" ht="30">
      <c r="A19" s="372">
        <v>10</v>
      </c>
      <c r="B19" s="373" t="s">
        <v>164</v>
      </c>
      <c r="C19" s="111">
        <v>233214657.25000009</v>
      </c>
      <c r="D19" s="111">
        <v>80798652.550000012</v>
      </c>
      <c r="E19" s="112">
        <f t="shared" si="0"/>
        <v>152416004.70000008</v>
      </c>
      <c r="G19" s="3"/>
    </row>
    <row r="20" spans="1:7" ht="15">
      <c r="A20" s="372">
        <v>11</v>
      </c>
      <c r="B20" s="373" t="s">
        <v>165</v>
      </c>
      <c r="C20" s="111">
        <v>59626444.469999999</v>
      </c>
      <c r="D20" s="111"/>
      <c r="E20" s="112">
        <f t="shared" si="0"/>
        <v>59626444.469999999</v>
      </c>
    </row>
    <row r="21" spans="1:7" ht="45.75" thickBot="1">
      <c r="A21" s="375"/>
      <c r="B21" s="376" t="s">
        <v>369</v>
      </c>
      <c r="C21" s="107">
        <f>SUM(C8:C12, C15:C20)</f>
        <v>2728384550.5700026</v>
      </c>
      <c r="D21" s="107">
        <f>SUM(D8:D12, D15:D20)</f>
        <v>80905385.850000009</v>
      </c>
      <c r="E21" s="114">
        <f>SUM(E8:E12, E15:E20)</f>
        <v>2647479164.7200027</v>
      </c>
    </row>
    <row r="22" spans="1:7" ht="15">
      <c r="A22" s="137"/>
      <c r="B22" s="137"/>
      <c r="C22"/>
      <c r="D22"/>
      <c r="E22"/>
    </row>
    <row r="23" spans="1:7" ht="15">
      <c r="A23" s="137"/>
      <c r="B23" s="137"/>
      <c r="C23"/>
      <c r="D23"/>
      <c r="E23"/>
    </row>
    <row r="24" spans="1:7">
      <c r="C24" s="501"/>
      <c r="D24" s="501"/>
      <c r="E24" s="501"/>
    </row>
    <row r="25" spans="1:7" s="1" customFormat="1">
      <c r="A25" s="136"/>
      <c r="B25" s="366"/>
      <c r="F25"/>
      <c r="G25"/>
    </row>
    <row r="26" spans="1:7" s="1" customFormat="1">
      <c r="A26" s="136"/>
      <c r="B26" s="366"/>
      <c r="F26"/>
      <c r="G26"/>
    </row>
    <row r="27" spans="1:7" s="1" customFormat="1">
      <c r="A27" s="136"/>
      <c r="B27" s="366"/>
      <c r="F27"/>
      <c r="G27"/>
    </row>
    <row r="28" spans="1:7" s="1" customFormat="1">
      <c r="A28" s="136"/>
      <c r="B28" s="366"/>
      <c r="F28"/>
      <c r="G28"/>
    </row>
    <row r="29" spans="1:7" s="1" customFormat="1">
      <c r="A29" s="136"/>
      <c r="B29" s="366"/>
      <c r="F29"/>
      <c r="G29"/>
    </row>
    <row r="30" spans="1:7" s="1" customFormat="1">
      <c r="A30" s="136"/>
      <c r="B30" s="366"/>
      <c r="F30"/>
      <c r="G30"/>
    </row>
    <row r="31" spans="1:7" s="1" customFormat="1">
      <c r="A31" s="136"/>
      <c r="B31" s="366"/>
      <c r="F31"/>
      <c r="G31"/>
    </row>
    <row r="32" spans="1:7" s="1" customFormat="1">
      <c r="A32" s="136"/>
      <c r="B32" s="366"/>
      <c r="F32"/>
      <c r="G32"/>
    </row>
    <row r="33" spans="1:7" s="1" customFormat="1">
      <c r="A33" s="136"/>
      <c r="B33" s="366"/>
      <c r="F33"/>
      <c r="G33"/>
    </row>
    <row r="34" spans="1:7" s="1" customFormat="1">
      <c r="A34" s="136"/>
      <c r="B34" s="366"/>
      <c r="F34"/>
      <c r="G34"/>
    </row>
    <row r="35" spans="1:7" s="1" customFormat="1">
      <c r="A35" s="136"/>
      <c r="B35" s="366"/>
      <c r="F35"/>
      <c r="G35"/>
    </row>
    <row r="36" spans="1:7" s="1" customFormat="1">
      <c r="A36" s="136"/>
      <c r="B36" s="366"/>
      <c r="F36"/>
      <c r="G36"/>
    </row>
    <row r="37" spans="1:7" s="1" customFormat="1">
      <c r="A37" s="136"/>
      <c r="B37" s="366"/>
      <c r="F37"/>
      <c r="G37"/>
    </row>
  </sheetData>
  <mergeCells count="3">
    <mergeCell ref="B6:B7"/>
    <mergeCell ref="C6:C7"/>
    <mergeCell ref="D6:E6"/>
  </mergeCells>
  <pageMargins left="0.7" right="0.7" top="0.75" bottom="0.75" header="0.3" footer="0.3"/>
  <pageSetup paperSize="9"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C14" sqref="C14"/>
      <selection pane="topRight" activeCell="C14" sqref="C14"/>
      <selection pane="bottomLeft" activeCell="C14" sqref="C14"/>
      <selection pane="bottomRight" activeCell="C14" sqref="C14"/>
    </sheetView>
  </sheetViews>
  <sheetFormatPr defaultRowHeight="15.75" outlineLevelRow="1"/>
  <cols>
    <col min="1" max="1" width="9.5703125" style="136" bestFit="1" customWidth="1"/>
    <col min="2" max="2" width="114.28515625" style="136"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c r="A1" s="133" t="s">
        <v>188</v>
      </c>
      <c r="B1" s="135" t="str">
        <f>Info!C2</f>
        <v>სს ”ლიბერთი ბანკი”</v>
      </c>
    </row>
    <row r="2" spans="1:6" s="10" customFormat="1" ht="15.75" customHeight="1">
      <c r="A2" s="353" t="s">
        <v>189</v>
      </c>
      <c r="B2" s="183">
        <f>'1. key ratios'!B2</f>
        <v>44286</v>
      </c>
      <c r="C2"/>
      <c r="D2"/>
      <c r="E2"/>
      <c r="F2"/>
    </row>
    <row r="3" spans="1:6" s="10" customFormat="1" ht="15.75" customHeight="1">
      <c r="A3" s="353"/>
      <c r="B3" s="353"/>
      <c r="C3"/>
      <c r="D3"/>
      <c r="E3"/>
      <c r="F3"/>
    </row>
    <row r="4" spans="1:6" s="10" customFormat="1" ht="30.75" thickBot="1">
      <c r="A4" s="353" t="s">
        <v>335</v>
      </c>
      <c r="B4" s="354" t="s">
        <v>266</v>
      </c>
      <c r="C4" s="56" t="s">
        <v>93</v>
      </c>
      <c r="D4"/>
      <c r="E4"/>
      <c r="F4"/>
    </row>
    <row r="5" spans="1:6" ht="30">
      <c r="A5" s="355">
        <v>1</v>
      </c>
      <c r="B5" s="356" t="s">
        <v>342</v>
      </c>
      <c r="C5" s="61">
        <f>'7. LI1'!E21</f>
        <v>2647479164.7200027</v>
      </c>
    </row>
    <row r="6" spans="1:6" s="47" customFormat="1">
      <c r="A6" s="357">
        <v>2.1</v>
      </c>
      <c r="B6" s="358" t="s">
        <v>267</v>
      </c>
      <c r="C6" s="62">
        <v>134566824.9684</v>
      </c>
    </row>
    <row r="7" spans="1:6" s="2" customFormat="1" ht="30" outlineLevel="1">
      <c r="A7" s="359">
        <v>2.2000000000000002</v>
      </c>
      <c r="B7" s="360" t="s">
        <v>268</v>
      </c>
      <c r="C7" s="63">
        <v>287305092.86383641</v>
      </c>
    </row>
    <row r="8" spans="1:6" s="2" customFormat="1" ht="30">
      <c r="A8" s="359">
        <v>3</v>
      </c>
      <c r="B8" s="361" t="s">
        <v>343</v>
      </c>
      <c r="C8" s="64">
        <f>SUM(C5:C7)</f>
        <v>3069351082.5522389</v>
      </c>
    </row>
    <row r="9" spans="1:6" s="47" customFormat="1" ht="15">
      <c r="A9" s="357">
        <v>4</v>
      </c>
      <c r="B9" s="362" t="s">
        <v>264</v>
      </c>
      <c r="C9" s="62">
        <v>30800942.408866201</v>
      </c>
    </row>
    <row r="10" spans="1:6" s="2" customFormat="1" ht="30" outlineLevel="1">
      <c r="A10" s="359">
        <v>5.0999999999999996</v>
      </c>
      <c r="B10" s="360" t="s">
        <v>274</v>
      </c>
      <c r="C10" s="63">
        <v>-108929652.28987201</v>
      </c>
    </row>
    <row r="11" spans="1:6" s="2" customFormat="1" ht="30" outlineLevel="1">
      <c r="A11" s="359">
        <v>5.2</v>
      </c>
      <c r="B11" s="360" t="s">
        <v>275</v>
      </c>
      <c r="C11" s="63">
        <v>-270490711.62685966</v>
      </c>
    </row>
    <row r="12" spans="1:6" s="2" customFormat="1">
      <c r="A12" s="359">
        <v>6</v>
      </c>
      <c r="B12" s="363" t="s">
        <v>480</v>
      </c>
      <c r="C12" s="115">
        <v>0</v>
      </c>
    </row>
    <row r="13" spans="1:6" s="2" customFormat="1" ht="16.5" thickBot="1">
      <c r="A13" s="262">
        <v>7</v>
      </c>
      <c r="B13" s="364" t="s">
        <v>265</v>
      </c>
      <c r="C13" s="65">
        <f>SUM(C8:C12)</f>
        <v>2720731661.0443735</v>
      </c>
    </row>
    <row r="15" spans="1:6" ht="30">
      <c r="B15" s="180" t="s">
        <v>481</v>
      </c>
    </row>
    <row r="17" spans="1:9" s="1" customFormat="1">
      <c r="A17" s="136"/>
      <c r="B17" s="365"/>
      <c r="C17"/>
      <c r="D17"/>
      <c r="E17"/>
      <c r="F17"/>
      <c r="G17"/>
      <c r="H17"/>
      <c r="I17"/>
    </row>
    <row r="18" spans="1:9" s="1" customFormat="1">
      <c r="A18" s="136"/>
      <c r="B18" s="365"/>
      <c r="C18"/>
      <c r="D18"/>
      <c r="E18"/>
      <c r="F18"/>
      <c r="G18"/>
      <c r="H18"/>
      <c r="I18"/>
    </row>
    <row r="19" spans="1:9" s="1" customFormat="1">
      <c r="A19" s="136"/>
      <c r="B19" s="365"/>
      <c r="C19"/>
      <c r="D19"/>
      <c r="E19"/>
      <c r="F19"/>
      <c r="G19"/>
      <c r="H19"/>
      <c r="I19"/>
    </row>
    <row r="20" spans="1:9" s="1" customFormat="1">
      <c r="A20" s="136"/>
      <c r="B20" s="366"/>
      <c r="C20"/>
      <c r="D20"/>
      <c r="E20"/>
      <c r="F20"/>
      <c r="G20"/>
      <c r="H20"/>
      <c r="I20"/>
    </row>
    <row r="21" spans="1:9" s="1" customFormat="1">
      <c r="A21" s="136"/>
      <c r="B21" s="366"/>
      <c r="C21"/>
      <c r="D21"/>
      <c r="E21"/>
      <c r="F21"/>
      <c r="G21"/>
      <c r="H21"/>
      <c r="I21"/>
    </row>
    <row r="22" spans="1:9" s="1" customFormat="1">
      <c r="A22" s="136"/>
      <c r="B22" s="366"/>
      <c r="C22"/>
      <c r="D22"/>
      <c r="E22"/>
      <c r="F22"/>
      <c r="G22"/>
      <c r="H22"/>
      <c r="I22"/>
    </row>
    <row r="23" spans="1:9" s="1" customFormat="1">
      <c r="A23" s="136"/>
      <c r="B23" s="366"/>
      <c r="C23"/>
      <c r="D23"/>
      <c r="E23"/>
      <c r="F23"/>
      <c r="G23"/>
      <c r="H23"/>
      <c r="I23"/>
    </row>
    <row r="24" spans="1:9" s="1" customFormat="1">
      <c r="A24" s="136"/>
      <c r="B24" s="366"/>
      <c r="C24"/>
      <c r="D24"/>
      <c r="E24"/>
      <c r="F24"/>
      <c r="G24"/>
      <c r="H24"/>
      <c r="I24"/>
    </row>
    <row r="25" spans="1:9" s="1" customFormat="1">
      <c r="A25" s="136"/>
      <c r="B25" s="366"/>
      <c r="C25"/>
      <c r="D25"/>
      <c r="E25"/>
      <c r="F25"/>
      <c r="G25"/>
      <c r="H25"/>
      <c r="I25"/>
    </row>
    <row r="26" spans="1:9" s="1" customFormat="1">
      <c r="A26" s="136"/>
      <c r="B26" s="366"/>
      <c r="C26"/>
      <c r="D26"/>
      <c r="E26"/>
      <c r="F26"/>
      <c r="G26"/>
      <c r="H26"/>
      <c r="I26"/>
    </row>
    <row r="27" spans="1:9" s="1" customFormat="1">
      <c r="A27" s="136"/>
      <c r="B27" s="366"/>
      <c r="C27"/>
      <c r="D27"/>
      <c r="E27"/>
      <c r="F27"/>
      <c r="G27"/>
      <c r="H27"/>
      <c r="I27"/>
    </row>
    <row r="28" spans="1:9" s="1" customFormat="1">
      <c r="A28" s="136"/>
      <c r="B28" s="366"/>
      <c r="C28"/>
      <c r="D28"/>
      <c r="E28"/>
      <c r="F28"/>
      <c r="G28"/>
      <c r="H28"/>
      <c r="I28"/>
    </row>
    <row r="29" spans="1:9" s="1" customFormat="1">
      <c r="A29" s="136"/>
      <c r="B29" s="366"/>
      <c r="C29"/>
      <c r="D29"/>
      <c r="E29"/>
      <c r="F29"/>
      <c r="G29"/>
      <c r="H29"/>
      <c r="I29"/>
    </row>
    <row r="30" spans="1:9" s="1" customFormat="1">
      <c r="A30" s="136"/>
      <c r="B30" s="366"/>
      <c r="C30"/>
      <c r="D30"/>
      <c r="E30"/>
      <c r="F30"/>
      <c r="G30"/>
      <c r="H30"/>
      <c r="I30"/>
    </row>
    <row r="31" spans="1:9" s="1" customFormat="1">
      <c r="A31" s="136"/>
      <c r="B31" s="366"/>
      <c r="C31"/>
      <c r="D31"/>
      <c r="E31"/>
      <c r="F31"/>
      <c r="G31"/>
      <c r="H31"/>
      <c r="I31"/>
    </row>
    <row r="32" spans="1:9" s="1" customFormat="1">
      <c r="A32" s="136"/>
      <c r="B32" s="366"/>
      <c r="C32"/>
      <c r="D32"/>
      <c r="E32"/>
      <c r="F32"/>
      <c r="G32"/>
      <c r="H32"/>
      <c r="I32"/>
    </row>
    <row r="33" spans="1:9" s="1" customFormat="1">
      <c r="A33" s="136"/>
      <c r="B33" s="366"/>
      <c r="C33"/>
      <c r="D33"/>
      <c r="E33"/>
      <c r="F33"/>
      <c r="G33"/>
      <c r="H33"/>
      <c r="I33"/>
    </row>
  </sheetData>
  <pageMargins left="0.7" right="0.7" top="0.75" bottom="0.75" header="0.3" footer="0.3"/>
  <pageSetup paperSize="9" scale="5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TZAwqINskXubKsJZImeIlnHbv5BYX14eR2cU0Ktr//o=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qJoj5lvS4nlHJjwH5ffPNhyHh6reUVFKwKhqpFcKyv4=</DigestValue>
    </Reference>
  </SignedInfo>
  <SignatureValue>Uv/OfMQV9L84Y7k+C7HiWWqaTp7/xrthNLha8f8ho8PPLjetI3CR2hLggi2ztgLEYkpX88MsmGaz
btH/AWFeJq+/oFGhUgc0mW3VVQy452u9/SaMOZFN/eCZDf2ibeI6XT9wl9uvzGkox32DRtriVf3z
LC+T/8CAcdn1BxpWLAv+joISdJ7t9IdFbcIkAi+FwWqbltf8V8f69Rh0EhlawVWsGMvvkjHY49gM
31PIvPoJyjR6JES76cnMTdhL7M/RlaWBK0RQtb1wgS5SZigHfi5XqLrK4ZGjvvmIaqMeHGdWP2Zl
lAQD2MxCp88C/8toJHIHLRskegwiZQDX9z8S+Q==</SignatureValue>
  <KeyInfo>
    <X509Data>
      <X509Certificate>MIIGQjCCBSqgAwIBAgIKUd1r8wACAAGVmDANBgkqhkiG9w0BAQsFADBKMRIwEAYKCZImiZPyLGQBGRYCZ2UxEzARBgoJkiaJk/IsZAEZFgNuYmcxHzAdBgNVBAMTFk5CRyBDbGFzcyAyIElOVCBTdWIgQ0EwHhcNMjAwNzE3MTM0NTEzWhcNMjExMjIyMDk0NjU2WjBAMRgwFgYDVQQKEw9KU0MgTGliZXR5IEJhbmsxJDAiBgNVBAMTG0JMQiAtIFZha2h0YW5nIEJhYnVuYXNodmlsaTCCASIwDQYJKoZIhvcNAQEBBQADggEPADCCAQoCggEBANbHdtfPNTLVvdkjfAobxjXaCpZchlVOZ8CUpK7spJpDUR3/TjmNC34KxUUCGI19Vkqsdvgmh6ARe3u8SwLHwZgdz9LcYgmCdqulValXskjfag4ExKdZaa8/9Xepga2GgeBUHG8Jj5KKaj2dYT+qDfDVga7nWgtPO0u1KmArYrLXjBTY16zgROKFh9FJO9d13DiyZ+fTrYE6uU/bUiwBUIvLrdnXZ46hNsxUdM9iZXqtVn+5jbZ7P6ct8Csji0CqVOameD1YInHoDO/1OqZoI88DG6A6r9w4bO1hQUWjJnAhPmJv8dOkvTlrh9s2odkFGwwLwavSYVYvKadlsSmYQNECAwEAAaOCAzIwggMuMDwGCSsGAQQBgjcVBwQvMC0GJSsGAQQBgjcVCOayYION9USGgZkJg7ihSoO+hHEEg8SRM4SDiF0CAWQCASMwHQYDVR0lBBYwFAYIKwYBBQUHAwIGCCsGAQUFBwMEMAsGA1UdDwQEAwIHgDAnBgkrBgEEAYI3FQoEGjAYMAoGCCsGAQUFBwMCMAoGCCsGAQUFBwMEMB0GA1UdDgQWBBSMQlDShYTNUBwDr9KWuKJSnTMEo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P6XA4SHKW9oqx/bWr/YUq75HOb6z2ntytBbk6kC/X4xTTvm0MLabh9bQTPmVWdO9jFtM+4EpBbbmO9bv4nMwbySiz+ntvlS8KMr7qiF/9Jyr2WJEvZluKplkxtScHQj3A+bdHJknWjGTmnzQgEVjPhraUT04h7Ip02LY2Z7dnPfznDKGID7BbGtdLJjF32X+iW7cNdfGJjNWDuqlsU1dxRcOeMkhmQkWCd09d5Djq7/TLrlm3sKA6rXykmnMbdNgulsbz0N7CHkO18nwA9EL7co/P2ftCKrhyzmn4PP59FdaB9by/BjXPwofRqdgUaqcAlFQhX7ctdlqTG/98jVug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khRtFVr4y4k+K8/Rso5UNp/yYJAdtoftjI/urx7RHRs=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Z/ZInEhlYJzMjivWlVqNL3/DI5OYnIHoiVB7MmFYld4=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Rg9gsMwG7ZF70XMK+AX4cy09kY3LN3OadHQKn943QRA=</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KzdB398GtgberwgmtRS9cY7MnijYTFT3uMEmDRJYIio=</DigestValue>
      </Reference>
      <Reference URI="/xl/externalLinks/externalLink3.xml?ContentType=application/vnd.openxmlformats-officedocument.spreadsheetml.externalLink+xml">
        <DigestMethod Algorithm="http://www.w3.org/2001/04/xmlenc#sha256"/>
        <DigestValue>6JnUOBSq3qQvivt7ufR97pp2ohiag4WY+ApzR/9Roh4=</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4uKsmAkFP9xf7AMRdJhzMfiPADSgZdkrT8jSIzbBlgk=</DigestValue>
      </Reference>
      <Reference URI="/xl/printerSettings/printerSettings10.bin?ContentType=application/vnd.openxmlformats-officedocument.spreadsheetml.printerSettings">
        <DigestMethod Algorithm="http://www.w3.org/2001/04/xmlenc#sha256"/>
        <DigestValue>IU0I/DZN2zosRXE+Fgi/4bFYQEZdWjCpaAuX8p4zQEA=</DigestValue>
      </Reference>
      <Reference URI="/xl/printerSettings/printerSettings11.bin?ContentType=application/vnd.openxmlformats-officedocument.spreadsheetml.printerSettings">
        <DigestMethod Algorithm="http://www.w3.org/2001/04/xmlenc#sha256"/>
        <DigestValue>lYtYoyAoSDDrDwz4ZLF4tjt98GnHK6pdxNrF6pZFQxM=</DigestValue>
      </Reference>
      <Reference URI="/xl/printerSettings/printerSettings12.bin?ContentType=application/vnd.openxmlformats-officedocument.spreadsheetml.printerSettings">
        <DigestMethod Algorithm="http://www.w3.org/2001/04/xmlenc#sha256"/>
        <DigestValue>4uKsmAkFP9xf7AMRdJhzMfiPADSgZdkrT8jSIzbBlgk=</DigestValue>
      </Reference>
      <Reference URI="/xl/printerSettings/printerSettings13.bin?ContentType=application/vnd.openxmlformats-officedocument.spreadsheetml.printerSettings">
        <DigestMethod Algorithm="http://www.w3.org/2001/04/xmlenc#sha256"/>
        <DigestValue>B1orkxAS2NWwWMGbap/xATJqTsJWxJ/29DN0WnbXp18=</DigestValue>
      </Reference>
      <Reference URI="/xl/printerSettings/printerSettings14.bin?ContentType=application/vnd.openxmlformats-officedocument.spreadsheetml.printerSettings">
        <DigestMethod Algorithm="http://www.w3.org/2001/04/xmlenc#sha256"/>
        <DigestValue>095NUuoe2pC/wFv3sOXq2gRarvbwKjm/jc9suqYD3BA=</DigestValue>
      </Reference>
      <Reference URI="/xl/printerSettings/printerSettings15.bin?ContentType=application/vnd.openxmlformats-officedocument.spreadsheetml.printerSettings">
        <DigestMethod Algorithm="http://www.w3.org/2001/04/xmlenc#sha256"/>
        <DigestValue>4uKsmAkFP9xf7AMRdJhzMfiPADSgZdkrT8jSIzbBlgk=</DigestValue>
      </Reference>
      <Reference URI="/xl/printerSettings/printerSettings16.bin?ContentType=application/vnd.openxmlformats-officedocument.spreadsheetml.printerSettings">
        <DigestMethod Algorithm="http://www.w3.org/2001/04/xmlenc#sha256"/>
        <DigestValue>zIDyifY2nU4t1j9/gLG3ND2j5fXLYiMweS+62L8zOxw=</DigestValue>
      </Reference>
      <Reference URI="/xl/printerSettings/printerSettings17.bin?ContentType=application/vnd.openxmlformats-officedocument.spreadsheetml.printerSettings">
        <DigestMethod Algorithm="http://www.w3.org/2001/04/xmlenc#sha256"/>
        <DigestValue>PQxvUdcTkAFCMUbjs7ePq/FPbOOga7INbmyecdL44Wg=</DigestValue>
      </Reference>
      <Reference URI="/xl/printerSettings/printerSettings18.bin?ContentType=application/vnd.openxmlformats-officedocument.spreadsheetml.printerSettings">
        <DigestMethod Algorithm="http://www.w3.org/2001/04/xmlenc#sha256"/>
        <DigestValue>cbpHUqPGaNYqf0U66P7G+UzX0Ka5Gxsl7oFE6MBqSSQ=</DigestValue>
      </Reference>
      <Reference URI="/xl/printerSettings/printerSettings2.bin?ContentType=application/vnd.openxmlformats-officedocument.spreadsheetml.printerSettings">
        <DigestMethod Algorithm="http://www.w3.org/2001/04/xmlenc#sha256"/>
        <DigestValue>B16EszyeddFyvygEOT/bgwwDrXnlS8nTfUCVzNs+b24=</DigestValue>
      </Reference>
      <Reference URI="/xl/printerSettings/printerSettings3.bin?ContentType=application/vnd.openxmlformats-officedocument.spreadsheetml.printerSettings">
        <DigestMethod Algorithm="http://www.w3.org/2001/04/xmlenc#sha256"/>
        <DigestValue>jXoypTtJuojEzNIlQDA0GuL2NsQrgcyxNCspdPl1gKA=</DigestValue>
      </Reference>
      <Reference URI="/xl/printerSettings/printerSettings4.bin?ContentType=application/vnd.openxmlformats-officedocument.spreadsheetml.printerSettings">
        <DigestMethod Algorithm="http://www.w3.org/2001/04/xmlenc#sha256"/>
        <DigestValue>2A+Wia7SX+GP0Gnrzh8xrgyW8auQ+NiGtFG3z6N2up0=</DigestValue>
      </Reference>
      <Reference URI="/xl/printerSettings/printerSettings5.bin?ContentType=application/vnd.openxmlformats-officedocument.spreadsheetml.printerSettings">
        <DigestMethod Algorithm="http://www.w3.org/2001/04/xmlenc#sha256"/>
        <DigestValue>IU0I/DZN2zosRXE+Fgi/4bFYQEZdWjCpaAuX8p4zQEA=</DigestValue>
      </Reference>
      <Reference URI="/xl/printerSettings/printerSettings6.bin?ContentType=application/vnd.openxmlformats-officedocument.spreadsheetml.printerSettings">
        <DigestMethod Algorithm="http://www.w3.org/2001/04/xmlenc#sha256"/>
        <DigestValue>EWcBAO96T6lLbPkykxt/TxVu/Gb/watDcsJQHi5q+tk=</DigestValue>
      </Reference>
      <Reference URI="/xl/printerSettings/printerSettings7.bin?ContentType=application/vnd.openxmlformats-officedocument.spreadsheetml.printerSettings">
        <DigestMethod Algorithm="http://www.w3.org/2001/04/xmlenc#sha256"/>
        <DigestValue>wAlLLpKgTjAZyabnXzOcNUxap8ApWekrPyDJxRw3lrs=</DigestValue>
      </Reference>
      <Reference URI="/xl/printerSettings/printerSettings8.bin?ContentType=application/vnd.openxmlformats-officedocument.spreadsheetml.printerSettings">
        <DigestMethod Algorithm="http://www.w3.org/2001/04/xmlenc#sha256"/>
        <DigestValue>hJxPdkHuvMSL+L4kkhyIA/q0L0IOqP9GtskBZ/nxU2k=</DigestValue>
      </Reference>
      <Reference URI="/xl/printerSettings/printerSettings9.bin?ContentType=application/vnd.openxmlformats-officedocument.spreadsheetml.printerSettings">
        <DigestMethod Algorithm="http://www.w3.org/2001/04/xmlenc#sha256"/>
        <DigestValue>etRTitMkcjeU+MjhB0oZeDifhxt3NrrbR01ObULUT/w=</DigestValue>
      </Reference>
      <Reference URI="/xl/sharedStrings.xml?ContentType=application/vnd.openxmlformats-officedocument.spreadsheetml.sharedStrings+xml">
        <DigestMethod Algorithm="http://www.w3.org/2001/04/xmlenc#sha256"/>
        <DigestValue>H+SKhiszQCTiGvqKuvZlCIuekF0S1T2vJLNcOs29PjI=</DigestValue>
      </Reference>
      <Reference URI="/xl/styles.xml?ContentType=application/vnd.openxmlformats-officedocument.spreadsheetml.styles+xml">
        <DigestMethod Algorithm="http://www.w3.org/2001/04/xmlenc#sha256"/>
        <DigestValue>dzOFF4P0RuO6PsVggzF/dfOIrs/zhILzRNMHfVZd7Lk=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MGRnmlYY/dfZK+Pv6LKM8Qm9HKl/up2j5OUA5SlZGZU=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lqmqqk4nxuUDTZP5pJ3JeQfmZCKE4qr1iRVNsbCl3C0=</DigestValue>
      </Reference>
      <Reference URI="/xl/worksheets/sheet10.xml?ContentType=application/vnd.openxmlformats-officedocument.spreadsheetml.worksheet+xml">
        <DigestMethod Algorithm="http://www.w3.org/2001/04/xmlenc#sha256"/>
        <DigestValue>eJY+hAlozyzqGhQkXAa3HL9BS0ZIWgRbFklxFWYrMF8=</DigestValue>
      </Reference>
      <Reference URI="/xl/worksheets/sheet11.xml?ContentType=application/vnd.openxmlformats-officedocument.spreadsheetml.worksheet+xml">
        <DigestMethod Algorithm="http://www.w3.org/2001/04/xmlenc#sha256"/>
        <DigestValue>D/zlgb1u2fhpQ90w5dcZaXSOmzHd57EJEKq6hU9a5f4=</DigestValue>
      </Reference>
      <Reference URI="/xl/worksheets/sheet12.xml?ContentType=application/vnd.openxmlformats-officedocument.spreadsheetml.worksheet+xml">
        <DigestMethod Algorithm="http://www.w3.org/2001/04/xmlenc#sha256"/>
        <DigestValue>tW42G1ZHh7TAkq45sbxx0g8mhBR0ftpDD7mTGJyV/yU=</DigestValue>
      </Reference>
      <Reference URI="/xl/worksheets/sheet13.xml?ContentType=application/vnd.openxmlformats-officedocument.spreadsheetml.worksheet+xml">
        <DigestMethod Algorithm="http://www.w3.org/2001/04/xmlenc#sha256"/>
        <DigestValue>TrpAfzmeDzZe9YP3LH0hUo9iM+KdRDnN8lUiMpVik9U=</DigestValue>
      </Reference>
      <Reference URI="/xl/worksheets/sheet14.xml?ContentType=application/vnd.openxmlformats-officedocument.spreadsheetml.worksheet+xml">
        <DigestMethod Algorithm="http://www.w3.org/2001/04/xmlenc#sha256"/>
        <DigestValue>XVcTjS1p0AEEbPB3U/CqAZBhQSq/VufZqIhxnKjnyNY=</DigestValue>
      </Reference>
      <Reference URI="/xl/worksheets/sheet15.xml?ContentType=application/vnd.openxmlformats-officedocument.spreadsheetml.worksheet+xml">
        <DigestMethod Algorithm="http://www.w3.org/2001/04/xmlenc#sha256"/>
        <DigestValue>9IZNvrVZUs04r0nZav9dzcUphKoi1ACbULeNbDiLZHs=</DigestValue>
      </Reference>
      <Reference URI="/xl/worksheets/sheet16.xml?ContentType=application/vnd.openxmlformats-officedocument.spreadsheetml.worksheet+xml">
        <DigestMethod Algorithm="http://www.w3.org/2001/04/xmlenc#sha256"/>
        <DigestValue>fpgZSQoLa15OYsefDFcBvjgnaStVFXo8y0Z+jncgGdc=</DigestValue>
      </Reference>
      <Reference URI="/xl/worksheets/sheet17.xml?ContentType=application/vnd.openxmlformats-officedocument.spreadsheetml.worksheet+xml">
        <DigestMethod Algorithm="http://www.w3.org/2001/04/xmlenc#sha256"/>
        <DigestValue>JsFgGZdXOk73vHj+orjWrPw2hLGr5M1X3iDkOY7gKjQ=</DigestValue>
      </Reference>
      <Reference URI="/xl/worksheets/sheet18.xml?ContentType=application/vnd.openxmlformats-officedocument.spreadsheetml.worksheet+xml">
        <DigestMethod Algorithm="http://www.w3.org/2001/04/xmlenc#sha256"/>
        <DigestValue>moWXLqTBGhtgZT2ywN1JLWMtM4k3wBpKw64wlgenclY=</DigestValue>
      </Reference>
      <Reference URI="/xl/worksheets/sheet2.xml?ContentType=application/vnd.openxmlformats-officedocument.spreadsheetml.worksheet+xml">
        <DigestMethod Algorithm="http://www.w3.org/2001/04/xmlenc#sha256"/>
        <DigestValue>YbK4iGzZceBNPutooI1pbHShC1RZyvz2OrKfAYWEMnw=</DigestValue>
      </Reference>
      <Reference URI="/xl/worksheets/sheet3.xml?ContentType=application/vnd.openxmlformats-officedocument.spreadsheetml.worksheet+xml">
        <DigestMethod Algorithm="http://www.w3.org/2001/04/xmlenc#sha256"/>
        <DigestValue>Pa1lR9jiVjKLY6YwHJusCNE7lbAXjpafuF0wBA1+2PY=</DigestValue>
      </Reference>
      <Reference URI="/xl/worksheets/sheet4.xml?ContentType=application/vnd.openxmlformats-officedocument.spreadsheetml.worksheet+xml">
        <DigestMethod Algorithm="http://www.w3.org/2001/04/xmlenc#sha256"/>
        <DigestValue>89/vXA6Qud7IlmKmqs/oZMtdRJkd7mSppIzvMmMnJ04=</DigestValue>
      </Reference>
      <Reference URI="/xl/worksheets/sheet5.xml?ContentType=application/vnd.openxmlformats-officedocument.spreadsheetml.worksheet+xml">
        <DigestMethod Algorithm="http://www.w3.org/2001/04/xmlenc#sha256"/>
        <DigestValue>VKAE6QLahICv0C1o1MY0azMykliC+vFA3u3vQ9Q01DM=</DigestValue>
      </Reference>
      <Reference URI="/xl/worksheets/sheet6.xml?ContentType=application/vnd.openxmlformats-officedocument.spreadsheetml.worksheet+xml">
        <DigestMethod Algorithm="http://www.w3.org/2001/04/xmlenc#sha256"/>
        <DigestValue>IOQA0X3tKD2x/TXecpMUgf+a8+ltF/t+Rcoh6v55wSQ=</DigestValue>
      </Reference>
      <Reference URI="/xl/worksheets/sheet7.xml?ContentType=application/vnd.openxmlformats-officedocument.spreadsheetml.worksheet+xml">
        <DigestMethod Algorithm="http://www.w3.org/2001/04/xmlenc#sha256"/>
        <DigestValue>BonTNGaY6hElxTj0hE+Jm+iyMNiGVMuXtFX9w5bR8Ec=</DigestValue>
      </Reference>
      <Reference URI="/xl/worksheets/sheet8.xml?ContentType=application/vnd.openxmlformats-officedocument.spreadsheetml.worksheet+xml">
        <DigestMethod Algorithm="http://www.w3.org/2001/04/xmlenc#sha256"/>
        <DigestValue>N91UjrYAvild3+0YqYEfvszfJR14HIvkK2G5KJgIu1Y=</DigestValue>
      </Reference>
      <Reference URI="/xl/worksheets/sheet9.xml?ContentType=application/vnd.openxmlformats-officedocument.spreadsheetml.worksheet+xml">
        <DigestMethod Algorithm="http://www.w3.org/2001/04/xmlenc#sha256"/>
        <DigestValue>wEuLzzAiaY4yAwz6jSGHNTKvuFg/866sKCO/ixtZCaM=</DigestValue>
      </Reference>
    </Manifest>
    <SignatureProperties>
      <SignatureProperty Id="idSignatureTime" Target="#idPackageSignature">
        <mdssi:SignatureTime xmlns:mdssi="http://schemas.openxmlformats.org/package/2006/digital-signature">
          <mdssi:Format>YYYY-MM-DDThh:mm:ssTZD</mdssi:Format>
          <mdssi:Value>2021-05-04T17:05:24Z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2021-05-04T17:05:24Z</xd:SigningTime>
          <xd:SigningCertificate>
            <xd:Cert>
              <xd:CertDigest>
                <DigestMethod Algorithm="http://www.w3.org/2001/04/xmlenc#sha256"/>
                <DigestValue>ALI4z2GcQxbZXzZl4KS2OkcbXec8zyDveQQkjnO5/I8=</DigestValue>
              </xd:CertDigest>
              <xd:IssuerSerial>
                <X509IssuerName>CN=NBG Class 2 INT Sub CA, DC=nbg, DC=ge</X509IssuerName>
                <X509SerialNumber>386596194113721062233496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Pib2C/Rz+I0kV0e304awYw1K2eZjaYnVdpOFaVUhtcQ=</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E78rn2i78zJFg1x9plmTLLs9pxsjB5+ZRJj8vnxECR8=</DigestValue>
    </Reference>
  </SignedInfo>
  <SignatureValue>2aEZPpNNImhTdqERD0bOBEW9VFqyyk1kqfuurxPLGhF9eRFuctDw41fokHZUZgOgLeOUCTppXLIV
gXbUyygHcJSyTI/dWjIu6b4UPngpJgBxEY8o1KWya4qnsBUjHUJ4l9J7vQiGFx7nkfFh1sIXF52H
sVrGVGsLiF17ewFN6MKt0JLWfOguFu+ZYSwL0SZ9Lyep0Hxrx98VD3ls8JU0z1cc4dRFxS6ygMhT
hmcsCyuTTPrrDVjPTYFftYVC0EHXyRfOrvpwixxExFRTtY5fJ25lvbmPtr2HZ6xmtKs/yzoKOKKb
T1NqmX6+Rn/yV6Yfo0LZJnh5m4DoP8VMFFCD9A==</SignatureValue>
  <KeyInfo>
    <X509Data>
      <X509Certificate>MIIGPjCCBSagAwIBAgIKceS21gADAAHWTjANBgkqhkiG9w0BAQsFADBKMRIwEAYKCZImiZPyLGQBGRYCZ2UxEzARBgoJkiaJk/IsZAEZFgNuYmcxHzAdBgNVBAMTFk5CRyBDbGFzcyAyIElOVCBTdWIgQ0EwHhcNMjEwNDEyMDkwOTA0WhcNMjMwNDEyMDkwOTA0WjA8MRgwFgYDVQQKEw9KU0MgTGliZXR5IEJhbmsxIDAeBgNVBAMTF0JMQiAtIFRlb25hIEdpb3Jnb2JpYW5pMIIBIjANBgkqhkiG9w0BAQEFAAOCAQ8AMIIBCgKCAQEA8pM4wfd4iw4mZG1gDB6WXuTbyxasXtzDZlhBgGwSZ8qsccG/oyqAKwBtjPVmaRFCr35zPoTqaNU8gjUW9pl5GPbmmlZjesIz9kAe0eGWUSQFqZzLZbLGwNPn8kWPJ1th4bJe3oV3jLFxDAWfAqQecF2+gFV4ZbC2+hEVARI+MhGu08Q9tE1mXuh1MlEVQWt15Ik9ocPPmMbOLEy/WZ8gmiYBQXCsC2+4QEBRK9iNK17YUxHlzcUGacxSGWP286nDE2STlttsEHlAMS/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nDG8FRF6lQk1w3sI7Uwc7YMPsFw674T3OjkKfCL+aJpiWDDLhKibmSVgpMvzJA0+wOxYQuYKx9qqm8jJE593fJjVjsmuzFMjD6+kwAt1Z+LKlL48DU5/sWxYrBLrN/RpmwV1p+x/mA+Vr5ks1l5/4c74gUR2AolItB8W8ohb8s3FfvGBIK8UsjEw4C+h5XMpL+/PyqGcBw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5pLVPRdUVsOoD8HW+Q9Uyljg6c+NkoSQjIi2x6vxvdQ=</DigestValue>
      </Reference>
      <Reference URI="/xl/calcChain.xml?ContentType=application/vnd.openxmlformats-officedocument.spreadsheetml.calcChain+xml">
        <DigestMethod Algorithm="http://www.w3.org/2001/04/xmlenc#sha256"/>
        <DigestValue>khRtFVr4y4k+K8/Rso5UNp/yYJAdtoftjI/urx7RHRs=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Z/ZInEhlYJzMjivWlVqNL3/DI5OYnIHoiVB7MmFYld4=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Rg9gsMwG7ZF70XMK+AX4cy09kY3LN3OadHQKn943QRA=</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KzdB398GtgberwgmtRS9cY7MnijYTFT3uMEmDRJYIio=</DigestValue>
      </Reference>
      <Reference URI="/xl/externalLinks/externalLink3.xml?ContentType=application/vnd.openxmlformats-officedocument.spreadsheetml.externalLink+xml">
        <DigestMethod Algorithm="http://www.w3.org/2001/04/xmlenc#sha256"/>
        <DigestValue>6JnUOBSq3qQvivt7ufR97pp2ohiag4WY+ApzR/9Roh4=</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4uKsmAkFP9xf7AMRdJhzMfiPADSgZdkrT8jSIzbBlgk=</DigestValue>
      </Reference>
      <Reference URI="/xl/printerSettings/printerSettings10.bin?ContentType=application/vnd.openxmlformats-officedocument.spreadsheetml.printerSettings">
        <DigestMethod Algorithm="http://www.w3.org/2001/04/xmlenc#sha256"/>
        <DigestValue>IU0I/DZN2zosRXE+Fgi/4bFYQEZdWjCpaAuX8p4zQEA=</DigestValue>
      </Reference>
      <Reference URI="/xl/printerSettings/printerSettings11.bin?ContentType=application/vnd.openxmlformats-officedocument.spreadsheetml.printerSettings">
        <DigestMethod Algorithm="http://www.w3.org/2001/04/xmlenc#sha256"/>
        <DigestValue>lYtYoyAoSDDrDwz4ZLF4tjt98GnHK6pdxNrF6pZFQxM=</DigestValue>
      </Reference>
      <Reference URI="/xl/printerSettings/printerSettings12.bin?ContentType=application/vnd.openxmlformats-officedocument.spreadsheetml.printerSettings">
        <DigestMethod Algorithm="http://www.w3.org/2001/04/xmlenc#sha256"/>
        <DigestValue>4uKsmAkFP9xf7AMRdJhzMfiPADSgZdkrT8jSIzbBlgk=</DigestValue>
      </Reference>
      <Reference URI="/xl/printerSettings/printerSettings13.bin?ContentType=application/vnd.openxmlformats-officedocument.spreadsheetml.printerSettings">
        <DigestMethod Algorithm="http://www.w3.org/2001/04/xmlenc#sha256"/>
        <DigestValue>B1orkxAS2NWwWMGbap/xATJqTsJWxJ/29DN0WnbXp18=</DigestValue>
      </Reference>
      <Reference URI="/xl/printerSettings/printerSettings14.bin?ContentType=application/vnd.openxmlformats-officedocument.spreadsheetml.printerSettings">
        <DigestMethod Algorithm="http://www.w3.org/2001/04/xmlenc#sha256"/>
        <DigestValue>095NUuoe2pC/wFv3sOXq2gRarvbwKjm/jc9suqYD3BA=</DigestValue>
      </Reference>
      <Reference URI="/xl/printerSettings/printerSettings15.bin?ContentType=application/vnd.openxmlformats-officedocument.spreadsheetml.printerSettings">
        <DigestMethod Algorithm="http://www.w3.org/2001/04/xmlenc#sha256"/>
        <DigestValue>4uKsmAkFP9xf7AMRdJhzMfiPADSgZdkrT8jSIzbBlgk=</DigestValue>
      </Reference>
      <Reference URI="/xl/printerSettings/printerSettings16.bin?ContentType=application/vnd.openxmlformats-officedocument.spreadsheetml.printerSettings">
        <DigestMethod Algorithm="http://www.w3.org/2001/04/xmlenc#sha256"/>
        <DigestValue>zIDyifY2nU4t1j9/gLG3ND2j5fXLYiMweS+62L8zOxw=</DigestValue>
      </Reference>
      <Reference URI="/xl/printerSettings/printerSettings17.bin?ContentType=application/vnd.openxmlformats-officedocument.spreadsheetml.printerSettings">
        <DigestMethod Algorithm="http://www.w3.org/2001/04/xmlenc#sha256"/>
        <DigestValue>PQxvUdcTkAFCMUbjs7ePq/FPbOOga7INbmyecdL44Wg=</DigestValue>
      </Reference>
      <Reference URI="/xl/printerSettings/printerSettings18.bin?ContentType=application/vnd.openxmlformats-officedocument.spreadsheetml.printerSettings">
        <DigestMethod Algorithm="http://www.w3.org/2001/04/xmlenc#sha256"/>
        <DigestValue>cbpHUqPGaNYqf0U66P7G+UzX0Ka5Gxsl7oFE6MBqSSQ=</DigestValue>
      </Reference>
      <Reference URI="/xl/printerSettings/printerSettings2.bin?ContentType=application/vnd.openxmlformats-officedocument.spreadsheetml.printerSettings">
        <DigestMethod Algorithm="http://www.w3.org/2001/04/xmlenc#sha256"/>
        <DigestValue>B16EszyeddFyvygEOT/bgwwDrXnlS8nTfUCVzNs+b24=</DigestValue>
      </Reference>
      <Reference URI="/xl/printerSettings/printerSettings3.bin?ContentType=application/vnd.openxmlformats-officedocument.spreadsheetml.printerSettings">
        <DigestMethod Algorithm="http://www.w3.org/2001/04/xmlenc#sha256"/>
        <DigestValue>jXoypTtJuojEzNIlQDA0GuL2NsQrgcyxNCspdPl1gKA=</DigestValue>
      </Reference>
      <Reference URI="/xl/printerSettings/printerSettings4.bin?ContentType=application/vnd.openxmlformats-officedocument.spreadsheetml.printerSettings">
        <DigestMethod Algorithm="http://www.w3.org/2001/04/xmlenc#sha256"/>
        <DigestValue>2A+Wia7SX+GP0Gnrzh8xrgyW8auQ+NiGtFG3z6N2up0=</DigestValue>
      </Reference>
      <Reference URI="/xl/printerSettings/printerSettings5.bin?ContentType=application/vnd.openxmlformats-officedocument.spreadsheetml.printerSettings">
        <DigestMethod Algorithm="http://www.w3.org/2001/04/xmlenc#sha256"/>
        <DigestValue>IU0I/DZN2zosRXE+Fgi/4bFYQEZdWjCpaAuX8p4zQEA=</DigestValue>
      </Reference>
      <Reference URI="/xl/printerSettings/printerSettings6.bin?ContentType=application/vnd.openxmlformats-officedocument.spreadsheetml.printerSettings">
        <DigestMethod Algorithm="http://www.w3.org/2001/04/xmlenc#sha256"/>
        <DigestValue>EWcBAO96T6lLbPkykxt/TxVu/Gb/watDcsJQHi5q+tk=</DigestValue>
      </Reference>
      <Reference URI="/xl/printerSettings/printerSettings7.bin?ContentType=application/vnd.openxmlformats-officedocument.spreadsheetml.printerSettings">
        <DigestMethod Algorithm="http://www.w3.org/2001/04/xmlenc#sha256"/>
        <DigestValue>wAlLLpKgTjAZyabnXzOcNUxap8ApWekrPyDJxRw3lrs=</DigestValue>
      </Reference>
      <Reference URI="/xl/printerSettings/printerSettings8.bin?ContentType=application/vnd.openxmlformats-officedocument.spreadsheetml.printerSettings">
        <DigestMethod Algorithm="http://www.w3.org/2001/04/xmlenc#sha256"/>
        <DigestValue>hJxPdkHuvMSL+L4kkhyIA/q0L0IOqP9GtskBZ/nxU2k=</DigestValue>
      </Reference>
      <Reference URI="/xl/printerSettings/printerSettings9.bin?ContentType=application/vnd.openxmlformats-officedocument.spreadsheetml.printerSettings">
        <DigestMethod Algorithm="http://www.w3.org/2001/04/xmlenc#sha256"/>
        <DigestValue>etRTitMkcjeU+MjhB0oZeDifhxt3NrrbR01ObULUT/w=</DigestValue>
      </Reference>
      <Reference URI="/xl/sharedStrings.xml?ContentType=application/vnd.openxmlformats-officedocument.spreadsheetml.sharedStrings+xml">
        <DigestMethod Algorithm="http://www.w3.org/2001/04/xmlenc#sha256"/>
        <DigestValue>H+SKhiszQCTiGvqKuvZlCIuekF0S1T2vJLNcOs29PjI=</DigestValue>
      </Reference>
      <Reference URI="/xl/styles.xml?ContentType=application/vnd.openxmlformats-officedocument.spreadsheetml.styles+xml">
        <DigestMethod Algorithm="http://www.w3.org/2001/04/xmlenc#sha256"/>
        <DigestValue>dzOFF4P0RuO6PsVggzF/dfOIrs/zhILzRNMHfVZd7Lk=</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MGRnmlYY/dfZK+Pv6LKM8Qm9HKl/up2j5OUA5SlZGZU=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lqmqqk4nxuUDTZP5pJ3JeQfmZCKE4qr1iRVNsbCl3C0=</DigestValue>
      </Reference>
      <Reference URI="/xl/worksheets/sheet10.xml?ContentType=application/vnd.openxmlformats-officedocument.spreadsheetml.worksheet+xml">
        <DigestMethod Algorithm="http://www.w3.org/2001/04/xmlenc#sha256"/>
        <DigestValue>eJY+hAlozyzqGhQkXAa3HL9BS0ZIWgRbFklxFWYrMF8=</DigestValue>
      </Reference>
      <Reference URI="/xl/worksheets/sheet11.xml?ContentType=application/vnd.openxmlformats-officedocument.spreadsheetml.worksheet+xml">
        <DigestMethod Algorithm="http://www.w3.org/2001/04/xmlenc#sha256"/>
        <DigestValue>D/zlgb1u2fhpQ90w5dcZaXSOmzHd57EJEKq6hU9a5f4=</DigestValue>
      </Reference>
      <Reference URI="/xl/worksheets/sheet12.xml?ContentType=application/vnd.openxmlformats-officedocument.spreadsheetml.worksheet+xml">
        <DigestMethod Algorithm="http://www.w3.org/2001/04/xmlenc#sha256"/>
        <DigestValue>tW42G1ZHh7TAkq45sbxx0g8mhBR0ftpDD7mTGJyV/yU=</DigestValue>
      </Reference>
      <Reference URI="/xl/worksheets/sheet13.xml?ContentType=application/vnd.openxmlformats-officedocument.spreadsheetml.worksheet+xml">
        <DigestMethod Algorithm="http://www.w3.org/2001/04/xmlenc#sha256"/>
        <DigestValue>TrpAfzmeDzZe9YP3LH0hUo9iM+KdRDnN8lUiMpVik9U=</DigestValue>
      </Reference>
      <Reference URI="/xl/worksheets/sheet14.xml?ContentType=application/vnd.openxmlformats-officedocument.spreadsheetml.worksheet+xml">
        <DigestMethod Algorithm="http://www.w3.org/2001/04/xmlenc#sha256"/>
        <DigestValue>XVcTjS1p0AEEbPB3U/CqAZBhQSq/VufZqIhxnKjnyNY=</DigestValue>
      </Reference>
      <Reference URI="/xl/worksheets/sheet15.xml?ContentType=application/vnd.openxmlformats-officedocument.spreadsheetml.worksheet+xml">
        <DigestMethod Algorithm="http://www.w3.org/2001/04/xmlenc#sha256"/>
        <DigestValue>9IZNvrVZUs04r0nZav9dzcUphKoi1ACbULeNbDiLZHs=</DigestValue>
      </Reference>
      <Reference URI="/xl/worksheets/sheet16.xml?ContentType=application/vnd.openxmlformats-officedocument.spreadsheetml.worksheet+xml">
        <DigestMethod Algorithm="http://www.w3.org/2001/04/xmlenc#sha256"/>
        <DigestValue>fpgZSQoLa15OYsefDFcBvjgnaStVFXo8y0Z+jncgGdc=</DigestValue>
      </Reference>
      <Reference URI="/xl/worksheets/sheet17.xml?ContentType=application/vnd.openxmlformats-officedocument.spreadsheetml.worksheet+xml">
        <DigestMethod Algorithm="http://www.w3.org/2001/04/xmlenc#sha256"/>
        <DigestValue>JsFgGZdXOk73vHj+orjWrPw2hLGr5M1X3iDkOY7gKjQ=</DigestValue>
      </Reference>
      <Reference URI="/xl/worksheets/sheet18.xml?ContentType=application/vnd.openxmlformats-officedocument.spreadsheetml.worksheet+xml">
        <DigestMethod Algorithm="http://www.w3.org/2001/04/xmlenc#sha256"/>
        <DigestValue>moWXLqTBGhtgZT2ywN1JLWMtM4k3wBpKw64wlgenclY=</DigestValue>
      </Reference>
      <Reference URI="/xl/worksheets/sheet2.xml?ContentType=application/vnd.openxmlformats-officedocument.spreadsheetml.worksheet+xml">
        <DigestMethod Algorithm="http://www.w3.org/2001/04/xmlenc#sha256"/>
        <DigestValue>YbK4iGzZceBNPutooI1pbHShC1RZyvz2OrKfAYWEMnw=</DigestValue>
      </Reference>
      <Reference URI="/xl/worksheets/sheet3.xml?ContentType=application/vnd.openxmlformats-officedocument.spreadsheetml.worksheet+xml">
        <DigestMethod Algorithm="http://www.w3.org/2001/04/xmlenc#sha256"/>
        <DigestValue>Pa1lR9jiVjKLY6YwHJusCNE7lbAXjpafuF0wBA1+2PY=</DigestValue>
      </Reference>
      <Reference URI="/xl/worksheets/sheet4.xml?ContentType=application/vnd.openxmlformats-officedocument.spreadsheetml.worksheet+xml">
        <DigestMethod Algorithm="http://www.w3.org/2001/04/xmlenc#sha256"/>
        <DigestValue>89/vXA6Qud7IlmKmqs/oZMtdRJkd7mSppIzvMmMnJ04=</DigestValue>
      </Reference>
      <Reference URI="/xl/worksheets/sheet5.xml?ContentType=application/vnd.openxmlformats-officedocument.spreadsheetml.worksheet+xml">
        <DigestMethod Algorithm="http://www.w3.org/2001/04/xmlenc#sha256"/>
        <DigestValue>VKAE6QLahICv0C1o1MY0azMykliC+vFA3u3vQ9Q01DM=</DigestValue>
      </Reference>
      <Reference URI="/xl/worksheets/sheet6.xml?ContentType=application/vnd.openxmlformats-officedocument.spreadsheetml.worksheet+xml">
        <DigestMethod Algorithm="http://www.w3.org/2001/04/xmlenc#sha256"/>
        <DigestValue>IOQA0X3tKD2x/TXecpMUgf+a8+ltF/t+Rcoh6v55wSQ=</DigestValue>
      </Reference>
      <Reference URI="/xl/worksheets/sheet7.xml?ContentType=application/vnd.openxmlformats-officedocument.spreadsheetml.worksheet+xml">
        <DigestMethod Algorithm="http://www.w3.org/2001/04/xmlenc#sha256"/>
        <DigestValue>BonTNGaY6hElxTj0hE+Jm+iyMNiGVMuXtFX9w5bR8Ec=</DigestValue>
      </Reference>
      <Reference URI="/xl/worksheets/sheet8.xml?ContentType=application/vnd.openxmlformats-officedocument.spreadsheetml.worksheet+xml">
        <DigestMethod Algorithm="http://www.w3.org/2001/04/xmlenc#sha256"/>
        <DigestValue>N91UjrYAvild3+0YqYEfvszfJR14HIvkK2G5KJgIu1Y=</DigestValue>
      </Reference>
      <Reference URI="/xl/worksheets/sheet9.xml?ContentType=application/vnd.openxmlformats-officedocument.spreadsheetml.worksheet+xml">
        <DigestMethod Algorithm="http://www.w3.org/2001/04/xmlenc#sha256"/>
        <DigestValue>wEuLzzAiaY4yAwz6jSGHNTKvuFg/866sKCO/ixtZCaM=</DigestValue>
      </Reference>
    </Manifest>
    <SignatureProperties>
      <SignatureProperty Id="idSignatureTime" Target="#idPackageSignature">
        <mdssi:SignatureTime xmlns:mdssi="http://schemas.openxmlformats.org/package/2006/digital-signature">
          <mdssi:Format>YYYY-MM-DDThh:mm:ssTZD</mdssi:Format>
          <mdssi:Value>2021-05-04T17:06:08Z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2021-05-04T17:06:08Z</xd:SigningTime>
          <xd:SigningCertificate>
            <xd:Cert>
              <xd:CertDigest>
                <DigestMethod Algorithm="http://www.w3.org/2001/04/xmlenc#sha256"/>
                <DigestValue>gvmWZbzG/3P8aIQqfm5HlCnrVH3uumQYKqFaSg/iyfI=</DigestValue>
              </xd:CertDigest>
              <xd:IssuerSerial>
                <X509IssuerName>CN=NBG Class 2 INT Sub CA, DC=nbg, DC=ge</X509IssuerName>
                <X509SerialNumber>537846444930848490903118</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'15.1. LR'!Print_Area</vt:lpstr>
      <vt:lpstr>'9. Capital'!Print_Area</vt:lpstr>
      <vt:lpst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2021-05-04T16:58:20Z</dcterms:modified>
</cp:coreProperties>
</file>